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5\"/>
    </mc:Choice>
  </mc:AlternateContent>
  <bookViews>
    <workbookView xWindow="0" yWindow="0" windowWidth="20400" windowHeight="777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xlnm.Print_Area" localSheetId="9">Chuva!$A$1:$AI$37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I50" i="14" l="1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I21" i="14" s="1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G21" i="12" l="1"/>
  <c r="AG21" i="15"/>
  <c r="AH21" i="9"/>
  <c r="AH21" i="12"/>
  <c r="AH21" i="8"/>
  <c r="AH21" i="6"/>
  <c r="AG21" i="7"/>
  <c r="AH21" i="5"/>
  <c r="AG21" i="5"/>
  <c r="AH21" i="15"/>
  <c r="AG21" i="9"/>
  <c r="AG21" i="8"/>
  <c r="AG21" i="6"/>
  <c r="AG21" i="14"/>
  <c r="AH21" i="1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I20" i="14" l="1"/>
  <c r="AH20" i="8"/>
  <c r="AG20" i="15"/>
  <c r="AH20" i="12"/>
  <c r="AH20" i="9"/>
  <c r="AG20" i="7"/>
  <c r="AG20" i="6"/>
  <c r="AH20" i="6"/>
  <c r="AG20" i="5"/>
  <c r="AH20" i="5"/>
  <c r="AG20" i="4"/>
  <c r="AG21" i="4"/>
  <c r="AG20" i="14"/>
  <c r="AH20" i="15"/>
  <c r="AG20" i="12"/>
  <c r="AG20" i="9"/>
  <c r="AG20" i="8"/>
  <c r="AH20" i="14"/>
  <c r="AF57" i="14" l="1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F53" i="14"/>
  <c r="AE53" i="14"/>
  <c r="AD53" i="14"/>
  <c r="AD88" i="14" s="1"/>
  <c r="AC53" i="14"/>
  <c r="AC88" i="14" s="1"/>
  <c r="AB53" i="14"/>
  <c r="AB88" i="14" s="1"/>
  <c r="AA53" i="14"/>
  <c r="AA88" i="14" s="1"/>
  <c r="Z53" i="14"/>
  <c r="Z88" i="14" s="1"/>
  <c r="Y53" i="14"/>
  <c r="Y88" i="14" s="1"/>
  <c r="X53" i="14"/>
  <c r="X88" i="14" s="1"/>
  <c r="W53" i="14"/>
  <c r="W88" i="14" s="1"/>
  <c r="V53" i="14"/>
  <c r="V88" i="14" s="1"/>
  <c r="U53" i="14"/>
  <c r="U88" i="14" s="1"/>
  <c r="T53" i="14"/>
  <c r="T88" i="14" s="1"/>
  <c r="S53" i="14"/>
  <c r="S88" i="14" s="1"/>
  <c r="R53" i="14"/>
  <c r="R88" i="14" s="1"/>
  <c r="Q53" i="14"/>
  <c r="Q88" i="14" s="1"/>
  <c r="P53" i="14"/>
  <c r="P88" i="14" s="1"/>
  <c r="O53" i="14"/>
  <c r="O88" i="14" s="1"/>
  <c r="N53" i="14"/>
  <c r="N88" i="14" s="1"/>
  <c r="M53" i="14"/>
  <c r="M88" i="14" s="1"/>
  <c r="L53" i="14"/>
  <c r="L88" i="14" s="1"/>
  <c r="K53" i="14"/>
  <c r="K88" i="14" s="1"/>
  <c r="J53" i="14"/>
  <c r="J88" i="14" s="1"/>
  <c r="I53" i="14"/>
  <c r="I88" i="14" s="1"/>
  <c r="H53" i="14"/>
  <c r="H88" i="14" s="1"/>
  <c r="G53" i="14"/>
  <c r="G88" i="14" s="1"/>
  <c r="F53" i="14"/>
  <c r="F88" i="14" s="1"/>
  <c r="E53" i="14"/>
  <c r="E88" i="14" s="1"/>
  <c r="D53" i="14"/>
  <c r="D88" i="14" s="1"/>
  <c r="C53" i="14"/>
  <c r="C88" i="14" s="1"/>
  <c r="B53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I23" i="14" l="1"/>
  <c r="AH39" i="5"/>
  <c r="AG23" i="12"/>
  <c r="AG43" i="15"/>
  <c r="AH43" i="15"/>
  <c r="AG39" i="5"/>
  <c r="AF58" i="8"/>
  <c r="AH23" i="6"/>
  <c r="AG23" i="4"/>
  <c r="AH23" i="9"/>
  <c r="AH23" i="5"/>
  <c r="AH23" i="12"/>
  <c r="AH23" i="8"/>
  <c r="AG23" i="7"/>
  <c r="AH23" i="15"/>
  <c r="AG23" i="14"/>
  <c r="AH23" i="14"/>
  <c r="AG23" i="15"/>
  <c r="AG23" i="9"/>
  <c r="AG23" i="8"/>
  <c r="AG23" i="6"/>
  <c r="AG23" i="5"/>
  <c r="AG18" i="7"/>
  <c r="AH18" i="6"/>
  <c r="AH18" i="5"/>
  <c r="AG18" i="5" l="1"/>
  <c r="AI39" i="14" l="1"/>
  <c r="AG39" i="9" l="1"/>
  <c r="AG39" i="4"/>
  <c r="AH39" i="15"/>
  <c r="AH39" i="12"/>
  <c r="AH39" i="9"/>
  <c r="AG39" i="6"/>
  <c r="AH39" i="6"/>
  <c r="AH39" i="8"/>
  <c r="AG39" i="8"/>
  <c r="AH39" i="14"/>
  <c r="AG39" i="7"/>
  <c r="AG39" i="12"/>
  <c r="AG39" i="15"/>
  <c r="AG39" i="14"/>
  <c r="AI43" i="14" l="1"/>
  <c r="AH43" i="14"/>
  <c r="AG43" i="14"/>
  <c r="AH43" i="12"/>
  <c r="AH43" i="9"/>
  <c r="AG43" i="7"/>
  <c r="AG43" i="9"/>
  <c r="AG43" i="12"/>
  <c r="AI18" i="14"/>
  <c r="AH18" i="15" l="1"/>
  <c r="AG18" i="12"/>
  <c r="AH18" i="9"/>
  <c r="AH18" i="8"/>
  <c r="AG18" i="8"/>
  <c r="AG18" i="6"/>
  <c r="AG18" i="4"/>
  <c r="AH18" i="14"/>
  <c r="AG18" i="14"/>
  <c r="AG18" i="15"/>
  <c r="AH18" i="12"/>
  <c r="AG18" i="9"/>
  <c r="AG22" i="4" l="1"/>
  <c r="AG22" i="8"/>
  <c r="AH22" i="8"/>
  <c r="AG22" i="7"/>
  <c r="AH22" i="15"/>
  <c r="AG22" i="15"/>
  <c r="AH22" i="12"/>
  <c r="AG22" i="12"/>
  <c r="AG22" i="9"/>
  <c r="AH22" i="9"/>
  <c r="AH22" i="5"/>
  <c r="AH22" i="6"/>
  <c r="AG22" i="6"/>
  <c r="AH22" i="14"/>
  <c r="AI22" i="14"/>
  <c r="AG22" i="14"/>
  <c r="AG22" i="5"/>
  <c r="AH48" i="8" l="1"/>
  <c r="AG48" i="8"/>
  <c r="AH48" i="12" l="1"/>
  <c r="AG48" i="12"/>
  <c r="AH48" i="15"/>
  <c r="AG48" i="15"/>
  <c r="AH48" i="9"/>
  <c r="AG48" i="9"/>
  <c r="AG48" i="7"/>
  <c r="AG19" i="6" l="1"/>
  <c r="AG7" i="12"/>
  <c r="AH7" i="12"/>
  <c r="AH6" i="12"/>
  <c r="AG6" i="12"/>
  <c r="AG35" i="8"/>
  <c r="AG7" i="8"/>
  <c r="AH7" i="8"/>
  <c r="AG15" i="8"/>
  <c r="AH15" i="8"/>
  <c r="AG19" i="8"/>
  <c r="AH19" i="8"/>
  <c r="AG31" i="8"/>
  <c r="AH31" i="8"/>
  <c r="AG17" i="6"/>
  <c r="AG12" i="8"/>
  <c r="AH12" i="8"/>
  <c r="AG26" i="8"/>
  <c r="AH26" i="8"/>
  <c r="AH30" i="8"/>
  <c r="AG30" i="8"/>
  <c r="AG34" i="8"/>
  <c r="AH34" i="8"/>
  <c r="AH38" i="8"/>
  <c r="AG38" i="8"/>
  <c r="AG44" i="8"/>
  <c r="AH44" i="8"/>
  <c r="AG49" i="8"/>
  <c r="AH49" i="8"/>
  <c r="AG54" i="8"/>
  <c r="AH54" i="8"/>
  <c r="AG55" i="8"/>
  <c r="AH55" i="8"/>
  <c r="AH9" i="8"/>
  <c r="AG9" i="8"/>
  <c r="AH17" i="8"/>
  <c r="AG17" i="8"/>
  <c r="AG6" i="8"/>
  <c r="AH6" i="8"/>
  <c r="AG14" i="8"/>
  <c r="AH14" i="8"/>
  <c r="AG25" i="8"/>
  <c r="AH25" i="8"/>
  <c r="AH29" i="8"/>
  <c r="AG29" i="8"/>
  <c r="AG33" i="8"/>
  <c r="AH33" i="8"/>
  <c r="AH37" i="8"/>
  <c r="AG37" i="8"/>
  <c r="AG42" i="8"/>
  <c r="AH42" i="8"/>
  <c r="AH47" i="8"/>
  <c r="AG47" i="8"/>
  <c r="AG53" i="8"/>
  <c r="AH53" i="8"/>
  <c r="AG57" i="8"/>
  <c r="AH57" i="8"/>
  <c r="AH10" i="8"/>
  <c r="AG10" i="8"/>
  <c r="AG27" i="8"/>
  <c r="AH27" i="8"/>
  <c r="AG40" i="8"/>
  <c r="AH40" i="8"/>
  <c r="AG45" i="8"/>
  <c r="AH45" i="8"/>
  <c r="AG11" i="8"/>
  <c r="AH11" i="8"/>
  <c r="AG51" i="8"/>
  <c r="AH51" i="8"/>
  <c r="AH8" i="8"/>
  <c r="AG8" i="8"/>
  <c r="AH16" i="8"/>
  <c r="AG16" i="8"/>
  <c r="AG24" i="8"/>
  <c r="AH24" i="8"/>
  <c r="AH28" i="8"/>
  <c r="AG28" i="8"/>
  <c r="AG32" i="8"/>
  <c r="AH32" i="8"/>
  <c r="AH36" i="8"/>
  <c r="AG36" i="8"/>
  <c r="AG41" i="8"/>
  <c r="AH41" i="8"/>
  <c r="AG46" i="8"/>
  <c r="AH46" i="8"/>
  <c r="AG52" i="8"/>
  <c r="AH52" i="8"/>
  <c r="AH56" i="8"/>
  <c r="AG56" i="8"/>
  <c r="AG5" i="8"/>
  <c r="AH5" i="8"/>
  <c r="AG13" i="8"/>
  <c r="AH13" i="8"/>
  <c r="AG19" i="4"/>
  <c r="AG27" i="4"/>
  <c r="AG31" i="4"/>
  <c r="AG40" i="4"/>
  <c r="AG42" i="7"/>
  <c r="AG41" i="7"/>
  <c r="AG26" i="4"/>
  <c r="AG30" i="4"/>
  <c r="AG38" i="4"/>
  <c r="AG44" i="4"/>
  <c r="AG40" i="7"/>
  <c r="AG38" i="7"/>
  <c r="AG42" i="4"/>
  <c r="AG29" i="4"/>
  <c r="AG33" i="4"/>
  <c r="AG37" i="4"/>
  <c r="AG36" i="7"/>
  <c r="AG25" i="4"/>
  <c r="AG24" i="4"/>
  <c r="AG28" i="4"/>
  <c r="AG32" i="4"/>
  <c r="AG36" i="4"/>
  <c r="AG41" i="4"/>
  <c r="AG45" i="7"/>
  <c r="AG37" i="7"/>
  <c r="AH44" i="5"/>
  <c r="AH44" i="6"/>
  <c r="AG44" i="7"/>
  <c r="AG19" i="12"/>
  <c r="AH31" i="12"/>
  <c r="AG51" i="12"/>
  <c r="AH55" i="12"/>
  <c r="AH56" i="12"/>
  <c r="AH33" i="9"/>
  <c r="AH42" i="9"/>
  <c r="AH53" i="9"/>
  <c r="AH25" i="9"/>
  <c r="AH27" i="15"/>
  <c r="AH45" i="15"/>
  <c r="AG45" i="9"/>
  <c r="AH32" i="9"/>
  <c r="AH41" i="9"/>
  <c r="AH38" i="12"/>
  <c r="AG25" i="7"/>
  <c r="AG26" i="9"/>
  <c r="AG27" i="9"/>
  <c r="AH29" i="9"/>
  <c r="AH30" i="9"/>
  <c r="AH31" i="9"/>
  <c r="AG34" i="9"/>
  <c r="AH37" i="9"/>
  <c r="AH38" i="9"/>
  <c r="AH40" i="9"/>
  <c r="AG44" i="9"/>
  <c r="AH47" i="9"/>
  <c r="AH51" i="9"/>
  <c r="AG29" i="12"/>
  <c r="AG37" i="12"/>
  <c r="AG47" i="12"/>
  <c r="AH25" i="15"/>
  <c r="AH33" i="15"/>
  <c r="AH42" i="15"/>
  <c r="AG34" i="7"/>
  <c r="AH52" i="9"/>
  <c r="AG30" i="9"/>
  <c r="AG38" i="9"/>
  <c r="AH49" i="9"/>
  <c r="AG53" i="9"/>
  <c r="AG54" i="9"/>
  <c r="AG28" i="12"/>
  <c r="AG36" i="12"/>
  <c r="AG46" i="12"/>
  <c r="AG56" i="12"/>
  <c r="AH24" i="15"/>
  <c r="AH32" i="15"/>
  <c r="AH41" i="15"/>
  <c r="AH24" i="9"/>
  <c r="AH30" i="12"/>
  <c r="AH44" i="15"/>
  <c r="AG29" i="9"/>
  <c r="AG37" i="9"/>
  <c r="AG47" i="9"/>
  <c r="AG27" i="12"/>
  <c r="AG35" i="12"/>
  <c r="AG45" i="12"/>
  <c r="AG55" i="12"/>
  <c r="AG19" i="15"/>
  <c r="AH31" i="15"/>
  <c r="AH40" i="15"/>
  <c r="AH51" i="15"/>
  <c r="AG28" i="9"/>
  <c r="AG36" i="9"/>
  <c r="AG46" i="9"/>
  <c r="AG26" i="12"/>
  <c r="AG34" i="12"/>
  <c r="AG44" i="12"/>
  <c r="AG54" i="12"/>
  <c r="AG30" i="15"/>
  <c r="AG38" i="15"/>
  <c r="AH49" i="15"/>
  <c r="AH27" i="9"/>
  <c r="AH45" i="9"/>
  <c r="AG25" i="12"/>
  <c r="AG33" i="12"/>
  <c r="AG42" i="12"/>
  <c r="AG53" i="12"/>
  <c r="AG29" i="15"/>
  <c r="AG37" i="15"/>
  <c r="AG47" i="15"/>
  <c r="AH40" i="12"/>
  <c r="AH49" i="12"/>
  <c r="AH26" i="15"/>
  <c r="AH34" i="15"/>
  <c r="AH26" i="9"/>
  <c r="AH34" i="9"/>
  <c r="AH44" i="9"/>
  <c r="AH54" i="9"/>
  <c r="AH24" i="12"/>
  <c r="AH28" i="12"/>
  <c r="AH29" i="12"/>
  <c r="AG32" i="12"/>
  <c r="AH36" i="12"/>
  <c r="AH41" i="12"/>
  <c r="AH46" i="12"/>
  <c r="AH47" i="12"/>
  <c r="AG52" i="12"/>
  <c r="AH28" i="15"/>
  <c r="AH29" i="15"/>
  <c r="AH30" i="15"/>
  <c r="AG36" i="15"/>
  <c r="AH38" i="15"/>
  <c r="AG46" i="15"/>
  <c r="AH47" i="15"/>
  <c r="AG45" i="15"/>
  <c r="AG35" i="15"/>
  <c r="AG27" i="15"/>
  <c r="AG49" i="12"/>
  <c r="AG40" i="12"/>
  <c r="AG31" i="12"/>
  <c r="AG28" i="15"/>
  <c r="AG52" i="9"/>
  <c r="AG42" i="9"/>
  <c r="AG33" i="9"/>
  <c r="AG25" i="9"/>
  <c r="AH46" i="9"/>
  <c r="AH36" i="9"/>
  <c r="AH28" i="9"/>
  <c r="AG44" i="15"/>
  <c r="AG34" i="15"/>
  <c r="AG26" i="15"/>
  <c r="AH46" i="15"/>
  <c r="AH36" i="15"/>
  <c r="AG38" i="12"/>
  <c r="AG30" i="12"/>
  <c r="AH45" i="12"/>
  <c r="AH27" i="12"/>
  <c r="AG51" i="9"/>
  <c r="AG41" i="9"/>
  <c r="AG32" i="9"/>
  <c r="AG42" i="15"/>
  <c r="AG33" i="15"/>
  <c r="AG25" i="15"/>
  <c r="AH53" i="12"/>
  <c r="AH44" i="12"/>
  <c r="AH34" i="12"/>
  <c r="AH26" i="12"/>
  <c r="AG41" i="12"/>
  <c r="AG49" i="9"/>
  <c r="AG40" i="9"/>
  <c r="AG31" i="9"/>
  <c r="AG41" i="15"/>
  <c r="AG32" i="15"/>
  <c r="AG24" i="15"/>
  <c r="AH52" i="12"/>
  <c r="AH42" i="12"/>
  <c r="AH33" i="12"/>
  <c r="AH25" i="12"/>
  <c r="AG49" i="15"/>
  <c r="AG40" i="15"/>
  <c r="AG31" i="15"/>
  <c r="AH51" i="12"/>
  <c r="AH32" i="12"/>
  <c r="AH28" i="5"/>
  <c r="AG32" i="5"/>
  <c r="AH36" i="5"/>
  <c r="AG41" i="5"/>
  <c r="AH46" i="5"/>
  <c r="AH51" i="5"/>
  <c r="AG27" i="6"/>
  <c r="AG40" i="6"/>
  <c r="AG45" i="6"/>
  <c r="AG49" i="6"/>
  <c r="AH27" i="5"/>
  <c r="AG30" i="5"/>
  <c r="AG31" i="5"/>
  <c r="AG38" i="5"/>
  <c r="AH40" i="5"/>
  <c r="AH45" i="5"/>
  <c r="AG48" i="5"/>
  <c r="AH49" i="5"/>
  <c r="AH26" i="5"/>
  <c r="AH30" i="5"/>
  <c r="AH38" i="5"/>
  <c r="AH48" i="5"/>
  <c r="AH25" i="5"/>
  <c r="AH29" i="5"/>
  <c r="AH33" i="5"/>
  <c r="AH37" i="5"/>
  <c r="AH42" i="5"/>
  <c r="AH47" i="5"/>
  <c r="AH52" i="5"/>
  <c r="AH26" i="6"/>
  <c r="AG30" i="6"/>
  <c r="AG38" i="6"/>
  <c r="AG48" i="6"/>
  <c r="AG25" i="6"/>
  <c r="AG29" i="6"/>
  <c r="AG33" i="6"/>
  <c r="AG37" i="6"/>
  <c r="AG42" i="6"/>
  <c r="AG47" i="6"/>
  <c r="AH25" i="6"/>
  <c r="AG26" i="6"/>
  <c r="AH33" i="6"/>
  <c r="AH42" i="6"/>
  <c r="AG44" i="6"/>
  <c r="AG31" i="6"/>
  <c r="AG28" i="6"/>
  <c r="AG32" i="6"/>
  <c r="AG36" i="6"/>
  <c r="AG41" i="6"/>
  <c r="AG46" i="6"/>
  <c r="AH41" i="6"/>
  <c r="AH32" i="6"/>
  <c r="AH49" i="6"/>
  <c r="AH40" i="6"/>
  <c r="AH31" i="6"/>
  <c r="AH48" i="6"/>
  <c r="AH38" i="6"/>
  <c r="AH30" i="6"/>
  <c r="AH47" i="6"/>
  <c r="AH37" i="6"/>
  <c r="AH29" i="6"/>
  <c r="AH46" i="6"/>
  <c r="AH36" i="6"/>
  <c r="AH28" i="6"/>
  <c r="AH45" i="6"/>
  <c r="AH27" i="6"/>
  <c r="AH31" i="5"/>
  <c r="AG40" i="5"/>
  <c r="AH41" i="5"/>
  <c r="AH32" i="5"/>
  <c r="AG47" i="5"/>
  <c r="AG37" i="5"/>
  <c r="AG29" i="5"/>
  <c r="AG46" i="5"/>
  <c r="AG36" i="5"/>
  <c r="AG28" i="5"/>
  <c r="AG45" i="5"/>
  <c r="AG35" i="5"/>
  <c r="AG27" i="5"/>
  <c r="AG44" i="5"/>
  <c r="AG34" i="5"/>
  <c r="AG26" i="5"/>
  <c r="AG42" i="5"/>
  <c r="AG33" i="5"/>
  <c r="AG25" i="5"/>
  <c r="AG48" i="4"/>
  <c r="AH16" i="12"/>
  <c r="AG16" i="12"/>
  <c r="AI73" i="14"/>
  <c r="AI74" i="14"/>
  <c r="AI75" i="14"/>
  <c r="AI76" i="14"/>
  <c r="AI77" i="14"/>
  <c r="AI78" i="14"/>
  <c r="AI79" i="14"/>
  <c r="AI80" i="14"/>
  <c r="AI81" i="14"/>
  <c r="AI82" i="14"/>
  <c r="AI8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G74" i="14"/>
  <c r="AG75" i="14"/>
  <c r="AG76" i="14"/>
  <c r="AG77" i="14"/>
  <c r="AG78" i="14"/>
  <c r="AG79" i="14"/>
  <c r="AG80" i="14"/>
  <c r="AG81" i="14"/>
  <c r="AG82" i="14"/>
  <c r="AG83" i="14"/>
  <c r="AI58" i="14"/>
  <c r="AI59" i="14"/>
  <c r="AI60" i="14"/>
  <c r="AI61" i="14"/>
  <c r="AI62" i="14"/>
  <c r="AI63" i="14"/>
  <c r="AI64" i="14"/>
  <c r="AI65" i="14"/>
  <c r="AI66" i="14"/>
  <c r="AH58" i="14"/>
  <c r="AH59" i="14"/>
  <c r="AH60" i="14"/>
  <c r="AH61" i="14"/>
  <c r="AH62" i="14"/>
  <c r="AH63" i="14"/>
  <c r="AH64" i="14"/>
  <c r="AG58" i="14"/>
  <c r="AG59" i="14"/>
  <c r="AG60" i="14"/>
  <c r="AG61" i="14"/>
  <c r="AG62" i="14"/>
  <c r="AG63" i="14"/>
  <c r="AG64" i="14"/>
  <c r="AH25" i="14"/>
  <c r="AI25" i="14" l="1"/>
  <c r="AG25" i="14"/>
  <c r="AH48" i="14" l="1"/>
  <c r="AI48" i="14"/>
  <c r="AG48" i="14"/>
  <c r="AG24" i="9" l="1"/>
  <c r="AG24" i="7"/>
  <c r="AG24" i="5"/>
  <c r="AH24" i="6"/>
  <c r="AH24" i="5"/>
  <c r="AG24" i="6"/>
  <c r="AG24" i="12"/>
  <c r="AI24" i="14" l="1"/>
  <c r="AH24" i="14"/>
  <c r="AG24" i="14"/>
  <c r="AI85" i="14" l="1"/>
  <c r="AI86" i="14"/>
  <c r="AI87" i="14"/>
  <c r="AH86" i="14"/>
  <c r="AH87" i="14"/>
  <c r="AG85" i="14"/>
  <c r="AG86" i="14"/>
  <c r="AG87" i="14"/>
  <c r="AH38" i="14" l="1"/>
  <c r="AI38" i="14"/>
  <c r="AG36" i="14"/>
  <c r="AH36" i="14"/>
  <c r="AI36" i="14"/>
  <c r="AG35" i="14"/>
  <c r="AH35" i="14"/>
  <c r="AI35" i="14"/>
  <c r="AG34" i="14"/>
  <c r="AH34" i="14"/>
  <c r="AI34" i="14"/>
  <c r="AG37" i="14"/>
  <c r="AH37" i="14"/>
  <c r="AI37" i="14"/>
  <c r="AI57" i="14"/>
  <c r="AG57" i="14"/>
  <c r="AH33" i="14"/>
  <c r="AG33" i="14"/>
  <c r="AI40" i="14"/>
  <c r="AG53" i="14"/>
  <c r="AI16" i="14"/>
  <c r="AH16" i="14"/>
  <c r="AH16" i="15"/>
  <c r="AG16" i="15"/>
  <c r="AG16" i="7"/>
  <c r="AG16" i="14"/>
  <c r="AG16" i="9"/>
  <c r="AH16" i="9"/>
  <c r="AH16" i="6"/>
  <c r="AG16" i="6"/>
  <c r="AH16" i="5"/>
  <c r="AG16" i="5"/>
  <c r="AG16" i="4"/>
  <c r="AG65" i="14" l="1"/>
  <c r="AH65" i="14"/>
  <c r="AG66" i="14"/>
  <c r="AH66" i="14"/>
  <c r="AG67" i="14"/>
  <c r="AH67" i="14"/>
  <c r="AI67" i="14"/>
  <c r="AG68" i="14"/>
  <c r="AH68" i="14"/>
  <c r="AI68" i="14"/>
  <c r="AG69" i="14"/>
  <c r="AH69" i="14"/>
  <c r="AI69" i="14"/>
  <c r="AG70" i="14"/>
  <c r="AH70" i="14"/>
  <c r="AI70" i="14"/>
  <c r="AG71" i="14"/>
  <c r="AH71" i="14"/>
  <c r="AI71" i="14"/>
  <c r="AG72" i="14"/>
  <c r="AH72" i="14"/>
  <c r="AI72" i="14"/>
  <c r="AG73" i="14"/>
  <c r="AH73" i="14"/>
  <c r="AG84" i="14"/>
  <c r="AI84" i="14"/>
  <c r="AG6" i="13" l="1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88" i="14" l="1"/>
  <c r="B88" i="14"/>
  <c r="AE88" i="14"/>
  <c r="AG53" i="4"/>
  <c r="AH53" i="14"/>
  <c r="AG53" i="15"/>
  <c r="AH53" i="15"/>
  <c r="AG53" i="7"/>
  <c r="AG53" i="6"/>
  <c r="AH53" i="6"/>
  <c r="AH53" i="5"/>
  <c r="AG53" i="5"/>
  <c r="AG8" i="7"/>
  <c r="AG9" i="7"/>
  <c r="AG9" i="12"/>
  <c r="AG11" i="4"/>
  <c r="AG11" i="9"/>
  <c r="AG12" i="14"/>
  <c r="AH13" i="5"/>
  <c r="AG14" i="4"/>
  <c r="AG14" i="7"/>
  <c r="AI14" i="14"/>
  <c r="AG15" i="4"/>
  <c r="AG15" i="14"/>
  <c r="AG17" i="4"/>
  <c r="AG19" i="7"/>
  <c r="AG29" i="7"/>
  <c r="AI31" i="14"/>
  <c r="AG32" i="14"/>
  <c r="AG41" i="14"/>
  <c r="AG47" i="4"/>
  <c r="AG47" i="7"/>
  <c r="AG49" i="7"/>
  <c r="AI49" i="14"/>
  <c r="AI51" i="14"/>
  <c r="AG52" i="14"/>
  <c r="AG54" i="6"/>
  <c r="AG55" i="5"/>
  <c r="AG56" i="9"/>
  <c r="AG56" i="14"/>
  <c r="AG57" i="4"/>
  <c r="AH6" i="14"/>
  <c r="AG55" i="4"/>
  <c r="AH56" i="9"/>
  <c r="AH56" i="14"/>
  <c r="AG6" i="14"/>
  <c r="AI47" i="14"/>
  <c r="AG47" i="14"/>
  <c r="AH47" i="14"/>
  <c r="AI10" i="14"/>
  <c r="AG10" i="14"/>
  <c r="AH10" i="14"/>
  <c r="AH9" i="12"/>
  <c r="AH9" i="14"/>
  <c r="AH11" i="9"/>
  <c r="AG9" i="6"/>
  <c r="AH9" i="6"/>
  <c r="AG10" i="5"/>
  <c r="AH10" i="5"/>
  <c r="AG11" i="14"/>
  <c r="AH11" i="14"/>
  <c r="AI11" i="14"/>
  <c r="AG13" i="12"/>
  <c r="AH13" i="12"/>
  <c r="AH17" i="6"/>
  <c r="AH7" i="15"/>
  <c r="AG7" i="15"/>
  <c r="AG12" i="12"/>
  <c r="AH12" i="12"/>
  <c r="AG14" i="9"/>
  <c r="AH14" i="9"/>
  <c r="AG17" i="14"/>
  <c r="AH17" i="14"/>
  <c r="AI17" i="14"/>
  <c r="AG26" i="7"/>
  <c r="AH28" i="14"/>
  <c r="AI28" i="14"/>
  <c r="AG7" i="7"/>
  <c r="AG10" i="4"/>
  <c r="AG15" i="6"/>
  <c r="AH15" i="6"/>
  <c r="AG30" i="14"/>
  <c r="AH30" i="14"/>
  <c r="AI30" i="14"/>
  <c r="AG38" i="14"/>
  <c r="AH44" i="14"/>
  <c r="AI44" i="14"/>
  <c r="AG51" i="5"/>
  <c r="AG12" i="9"/>
  <c r="AH12" i="9"/>
  <c r="AG14" i="6"/>
  <c r="AH14" i="6"/>
  <c r="AG46" i="4"/>
  <c r="AG46" i="14"/>
  <c r="AH46" i="14"/>
  <c r="AI46" i="14"/>
  <c r="AG54" i="5"/>
  <c r="AH54" i="5"/>
  <c r="AG55" i="14"/>
  <c r="AH55" i="14"/>
  <c r="AI55" i="14"/>
  <c r="AG56" i="15"/>
  <c r="AH56" i="15"/>
  <c r="AG9" i="5"/>
  <c r="AH9" i="5"/>
  <c r="AG15" i="5"/>
  <c r="AH15" i="5"/>
  <c r="AG28" i="7"/>
  <c r="AH19" i="14"/>
  <c r="AG19" i="14"/>
  <c r="AG8" i="6"/>
  <c r="AH8" i="6"/>
  <c r="AG11" i="15"/>
  <c r="AH11" i="15"/>
  <c r="AG13" i="7"/>
  <c r="AG17" i="15"/>
  <c r="AH17" i="15"/>
  <c r="AG57" i="12"/>
  <c r="AH57" i="12"/>
  <c r="AG7" i="6"/>
  <c r="AG9" i="4"/>
  <c r="AG9" i="14"/>
  <c r="AG10" i="15"/>
  <c r="AG11" i="12"/>
  <c r="AG13" i="6"/>
  <c r="AH15" i="14"/>
  <c r="AG17" i="12"/>
  <c r="AG19" i="9"/>
  <c r="AG27" i="7"/>
  <c r="AG33" i="7"/>
  <c r="AG45" i="14"/>
  <c r="AG54" i="14"/>
  <c r="AG55" i="15"/>
  <c r="AG57" i="9"/>
  <c r="AG6" i="7"/>
  <c r="AG7" i="5"/>
  <c r="AG8" i="4"/>
  <c r="AG12" i="7"/>
  <c r="AG17" i="9"/>
  <c r="AG44" i="14"/>
  <c r="AG52" i="6"/>
  <c r="AG54" i="15"/>
  <c r="AG6" i="6"/>
  <c r="AG7" i="4"/>
  <c r="AG7" i="14"/>
  <c r="AH7" i="14"/>
  <c r="AI7" i="14"/>
  <c r="AG8" i="15"/>
  <c r="AH8" i="15"/>
  <c r="AG13" i="4"/>
  <c r="AG13" i="14"/>
  <c r="AG28" i="14"/>
  <c r="AG52" i="5"/>
  <c r="AH54" i="6"/>
  <c r="AG9" i="9"/>
  <c r="AG52" i="4"/>
  <c r="AI6" i="14"/>
  <c r="AG8" i="9"/>
  <c r="AG11" i="6"/>
  <c r="AG12" i="4"/>
  <c r="AH32" i="14"/>
  <c r="AG46" i="7"/>
  <c r="AG49" i="5"/>
  <c r="AG51" i="4"/>
  <c r="AG51" i="14"/>
  <c r="AG52" i="15"/>
  <c r="AG55" i="7"/>
  <c r="AG57" i="5"/>
  <c r="AG6" i="15"/>
  <c r="AI9" i="14"/>
  <c r="AG10" i="9"/>
  <c r="AH10" i="9"/>
  <c r="AG12" i="6"/>
  <c r="AH12" i="6"/>
  <c r="AG13" i="5"/>
  <c r="AG14" i="15"/>
  <c r="AG15" i="12"/>
  <c r="AG42" i="14"/>
  <c r="AG51" i="6"/>
  <c r="AG55" i="9"/>
  <c r="AH55" i="15"/>
  <c r="AG57" i="7"/>
  <c r="AG6" i="5"/>
  <c r="AH55" i="5"/>
  <c r="AG8" i="12"/>
  <c r="AG12" i="5"/>
  <c r="AG13" i="15"/>
  <c r="AG14" i="12"/>
  <c r="AG15" i="9"/>
  <c r="AG27" i="14"/>
  <c r="AH41" i="14"/>
  <c r="AH52" i="14"/>
  <c r="AG56" i="7"/>
  <c r="AG57" i="6"/>
  <c r="AG7" i="9"/>
  <c r="AG10" i="6"/>
  <c r="AG11" i="5"/>
  <c r="AG13" i="9"/>
  <c r="AG15" i="7"/>
  <c r="AG17" i="5"/>
  <c r="AI19" i="14"/>
  <c r="AG30" i="7"/>
  <c r="AG31" i="14"/>
  <c r="AG40" i="14"/>
  <c r="AG49" i="4"/>
  <c r="AG49" i="14"/>
  <c r="AG51" i="15"/>
  <c r="AG54" i="7"/>
  <c r="AG55" i="6"/>
  <c r="AG56" i="4"/>
  <c r="AI56" i="14"/>
  <c r="AG57" i="15"/>
  <c r="AH57" i="15"/>
  <c r="AG6" i="9"/>
  <c r="AH6" i="9"/>
  <c r="AH6" i="15"/>
  <c r="AG8" i="5"/>
  <c r="AH8" i="5"/>
  <c r="AG14" i="5"/>
  <c r="AH14" i="5"/>
  <c r="AG45" i="4"/>
  <c r="AG52" i="7"/>
  <c r="AG54" i="4"/>
  <c r="AH51" i="14"/>
  <c r="AH40" i="14"/>
  <c r="AH31" i="14"/>
  <c r="AI13" i="14"/>
  <c r="AH52" i="15"/>
  <c r="AH14" i="15"/>
  <c r="AH17" i="12"/>
  <c r="AH8" i="12"/>
  <c r="AH55" i="9"/>
  <c r="AH19" i="9"/>
  <c r="AH13" i="9"/>
  <c r="AH9" i="9"/>
  <c r="AH7" i="6"/>
  <c r="AH17" i="5"/>
  <c r="AG8" i="14"/>
  <c r="AH8" i="14"/>
  <c r="AG9" i="15"/>
  <c r="AH9" i="15"/>
  <c r="AG10" i="12"/>
  <c r="AH10" i="12"/>
  <c r="AG14" i="14"/>
  <c r="AH14" i="14"/>
  <c r="AG15" i="15"/>
  <c r="AH15" i="15"/>
  <c r="AG29" i="14"/>
  <c r="AH29" i="14"/>
  <c r="AG32" i="7"/>
  <c r="AG51" i="7"/>
  <c r="AI53" i="14"/>
  <c r="AI42" i="14"/>
  <c r="AI33" i="14"/>
  <c r="AI27" i="14"/>
  <c r="AH13" i="14"/>
  <c r="AI8" i="14"/>
  <c r="AG31" i="7"/>
  <c r="AH42" i="14"/>
  <c r="AH27" i="14"/>
  <c r="AH13" i="15"/>
  <c r="AH10" i="15"/>
  <c r="AH15" i="12"/>
  <c r="AH17" i="9"/>
  <c r="AH8" i="9"/>
  <c r="AH57" i="6"/>
  <c r="AH52" i="6"/>
  <c r="AH11" i="6"/>
  <c r="AH6" i="6"/>
  <c r="AH12" i="5"/>
  <c r="AH7" i="5"/>
  <c r="AG11" i="7"/>
  <c r="AG17" i="7"/>
  <c r="AH19" i="6"/>
  <c r="AG6" i="4"/>
  <c r="AH57" i="14"/>
  <c r="AI54" i="14"/>
  <c r="AH49" i="14"/>
  <c r="AI45" i="14"/>
  <c r="AG10" i="7"/>
  <c r="AH12" i="14"/>
  <c r="AI12" i="14"/>
  <c r="AG19" i="5"/>
  <c r="AH19" i="5"/>
  <c r="AH26" i="14"/>
  <c r="AI26" i="14"/>
  <c r="AG56" i="6"/>
  <c r="AH56" i="6"/>
  <c r="AH54" i="14"/>
  <c r="AI52" i="14"/>
  <c r="AH45" i="14"/>
  <c r="AI41" i="14"/>
  <c r="AI32" i="14"/>
  <c r="AG26" i="14"/>
  <c r="AI15" i="14"/>
  <c r="AH54" i="15"/>
  <c r="AH14" i="12"/>
  <c r="AH11" i="12"/>
  <c r="AH57" i="9"/>
  <c r="AH15" i="9"/>
  <c r="AH7" i="9"/>
  <c r="AH55" i="6"/>
  <c r="AH51" i="6"/>
  <c r="AH13" i="6"/>
  <c r="AH10" i="6"/>
  <c r="AH57" i="5"/>
  <c r="AH11" i="5"/>
  <c r="AH6" i="5"/>
  <c r="AG12" i="15"/>
  <c r="AH12" i="15"/>
  <c r="AG56" i="5"/>
  <c r="AH56" i="5"/>
  <c r="AI29" i="14"/>
  <c r="AG5" i="7"/>
  <c r="AG5" i="9"/>
  <c r="AG5" i="12"/>
  <c r="AG5" i="15"/>
  <c r="AH5" i="5"/>
  <c r="AG5" i="6"/>
  <c r="AH5" i="9"/>
  <c r="AH5" i="12"/>
  <c r="AH5" i="15"/>
  <c r="AG5" i="14"/>
  <c r="AH5" i="6"/>
  <c r="AG5" i="5"/>
  <c r="AH5" i="14"/>
  <c r="AI5" i="14"/>
  <c r="AH88" i="14" l="1"/>
  <c r="AG58" i="15"/>
  <c r="AG88" i="14"/>
  <c r="AH58" i="15"/>
  <c r="AH58" i="12"/>
  <c r="AG58" i="12"/>
  <c r="AG58" i="7"/>
  <c r="AG5" i="4" l="1"/>
  <c r="AE58" i="6" l="1"/>
  <c r="AF58" i="15"/>
  <c r="AE58" i="5"/>
  <c r="AF58" i="9"/>
  <c r="AF58" i="12"/>
  <c r="AF58" i="7"/>
  <c r="AE58" i="9" l="1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D58" i="6"/>
  <c r="AC58" i="6"/>
  <c r="AB58" i="6"/>
  <c r="AA58" i="6"/>
  <c r="Z58" i="6"/>
  <c r="Y58" i="6"/>
  <c r="X58" i="6"/>
  <c r="W58" i="6"/>
  <c r="V58" i="6"/>
  <c r="U58" i="6"/>
  <c r="T58" i="6"/>
  <c r="R58" i="6"/>
  <c r="S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E58" i="15"/>
  <c r="B58" i="15"/>
  <c r="AE58" i="12"/>
  <c r="B58" i="12"/>
  <c r="M58" i="12"/>
  <c r="AC58" i="12"/>
  <c r="AA58" i="12"/>
  <c r="AE58" i="8"/>
  <c r="B58" i="8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AD58" i="12"/>
  <c r="AB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L58" i="12"/>
  <c r="K58" i="12"/>
  <c r="J58" i="12"/>
  <c r="I58" i="12"/>
  <c r="H58" i="12"/>
  <c r="G58" i="12"/>
  <c r="F58" i="12"/>
  <c r="E58" i="12"/>
  <c r="D58" i="12"/>
  <c r="C58" i="12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AE58" i="7"/>
  <c r="B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H58" i="9" l="1"/>
  <c r="AG58" i="9"/>
  <c r="AD58" i="4" l="1"/>
  <c r="AC58" i="4"/>
  <c r="AB58" i="4"/>
  <c r="Z58" i="4"/>
  <c r="Y58" i="4"/>
  <c r="X58" i="4"/>
  <c r="V58" i="4"/>
  <c r="U58" i="4"/>
  <c r="T58" i="4"/>
  <c r="R58" i="4"/>
  <c r="Q58" i="4"/>
  <c r="P58" i="4"/>
  <c r="N58" i="4"/>
  <c r="M58" i="4"/>
  <c r="L58" i="4"/>
  <c r="J58" i="4"/>
  <c r="I58" i="4"/>
  <c r="H58" i="4"/>
  <c r="F58" i="4"/>
  <c r="E58" i="4"/>
  <c r="D58" i="4"/>
  <c r="B58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8" i="4" l="1"/>
  <c r="K58" i="4"/>
  <c r="O58" i="4"/>
  <c r="S58" i="4"/>
  <c r="W58" i="4"/>
  <c r="AA58" i="4"/>
  <c r="AE58" i="4"/>
  <c r="G58" i="4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43" i="4" l="1"/>
  <c r="AG58" i="4" s="1"/>
  <c r="AF58" i="4"/>
  <c r="AG43" i="6" l="1"/>
  <c r="AG58" i="6" s="1"/>
  <c r="AH43" i="6"/>
  <c r="AH58" i="6" s="1"/>
  <c r="AF58" i="6"/>
  <c r="AG43" i="5"/>
  <c r="AG58" i="5" s="1"/>
  <c r="AH43" i="5"/>
  <c r="AH58" i="5" s="1"/>
  <c r="AF58" i="5"/>
  <c r="AG43" i="8"/>
  <c r="AG58" i="8" s="1"/>
  <c r="AH43" i="8"/>
  <c r="AH58" i="8" s="1"/>
</calcChain>
</file>

<file path=xl/sharedStrings.xml><?xml version="1.0" encoding="utf-8"?>
<sst xmlns="http://schemas.openxmlformats.org/spreadsheetml/2006/main" count="17934" uniqueCount="291">
  <si>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</si>
  <si>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</si>
  <si>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</si>
  <si>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</si>
  <si>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</si>
  <si>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</si>
  <si>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</si>
  <si>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</si>
  <si>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</si>
  <si>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</si>
  <si>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</si>
  <si>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</si>
  <si>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</si>
  <si>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</si>
  <si>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</si>
  <si>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</si>
  <si>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</si>
  <si>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</si>
  <si>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</si>
  <si>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</si>
  <si>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</si>
  <si>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</si>
  <si>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</si>
  <si>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</si>
  <si>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</si>
  <si>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</si>
  <si>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</si>
  <si>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</si>
  <si>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</si>
  <si>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</si>
  <si>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</si>
  <si>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</si>
  <si>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</si>
  <si>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</si>
  <si>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</si>
  <si>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</si>
  <si>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</si>
  <si>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</si>
  <si>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</si>
  <si>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</si>
  <si>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</si>
  <si>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</si>
  <si>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</si>
  <si>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</si>
  <si>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</si>
  <si>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</si>
  <si>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</si>
  <si>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</si>
  <si>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</si>
  <si>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</si>
  <si>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</si>
  <si>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</si>
  <si>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</si>
  <si>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</si>
  <si>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</si>
  <si>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</si>
  <si>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</si>
  <si>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</si>
  <si>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</si>
  <si>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</si>
  <si>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</si>
  <si>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</si>
  <si>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</si>
  <si>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</si>
  <si>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</si>
  <si>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</si>
  <si>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</si>
  <si>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</si>
  <si>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</si>
  <si>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</si>
  <si>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</si>
  <si>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</si>
  <si>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</si>
  <si>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</si>
  <si>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</si>
  <si>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</si>
  <si>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</si>
  <si>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</si>
  <si>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</si>
  <si>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</si>
  <si>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</si>
  <si>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</si>
  <si>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</si>
  <si>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</si>
  <si>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</si>
  <si>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</si>
  <si>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</si>
  <si>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</si>
  <si>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</si>
  <si>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</si>
  <si>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</si>
  <si>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</si>
  <si>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</si>
  <si>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</si>
  <si>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</si>
  <si>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</si>
  <si>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</si>
  <si>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</si>
  <si>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</si>
  <si>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</si>
  <si>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</si>
  <si>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</si>
  <si>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</si>
  <si>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</si>
  <si>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</si>
  <si>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</si>
  <si>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</si>
  <si>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</si>
  <si>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</si>
  <si>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</si>
  <si>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</si>
  <si>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</si>
  <si>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</si>
  <si>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</si>
  <si>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</si>
  <si>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</si>
  <si>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</si>
  <si>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</si>
  <si>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</si>
  <si>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</si>
  <si>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</si>
  <si>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</si>
  <si>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</si>
  <si>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</si>
  <si>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</si>
  <si>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</si>
  <si>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</si>
  <si>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</si>
  <si>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</si>
  <si>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</si>
  <si>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</si>
  <si>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</si>
  <si>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</si>
  <si>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</si>
  <si>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</si>
  <si>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</si>
  <si>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</si>
  <si>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</si>
  <si>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</si>
  <si>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</si>
  <si>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</si>
  <si>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</si>
  <si>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</si>
  <si>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</si>
  <si>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</si>
  <si>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</si>
  <si>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</si>
  <si>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</si>
  <si>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</si>
  <si>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</si>
  <si>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</si>
  <si>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</si>
  <si>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</si>
  <si>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</si>
  <si>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</si>
  <si>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</si>
  <si>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</si>
  <si>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</si>
  <si>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</si>
  <si>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</si>
  <si>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</si>
  <si>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</si>
  <si>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</si>
  <si>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</si>
  <si>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</si>
  <si>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</si>
  <si>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</si>
  <si>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</si>
  <si>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</si>
  <si>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</si>
  <si>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</si>
  <si>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</si>
  <si>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</si>
  <si>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</si>
  <si>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</si>
  <si>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</si>
  <si>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</si>
  <si>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</si>
  <si>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</si>
  <si>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</si>
  <si>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</si>
  <si>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</si>
  <si>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</si>
  <si>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</si>
  <si>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</si>
  <si>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</si>
  <si>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</si>
  <si>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</si>
  <si>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</si>
  <si>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</si>
  <si>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</si>
  <si>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</si>
  <si>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</si>
  <si>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</si>
  <si>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</si>
  <si>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</si>
  <si>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</si>
  <si>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</si>
  <si>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</si>
  <si>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</si>
  <si>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</si>
  <si>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</si>
  <si>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Cassilândia inoperante deste 24/11/2025</t>
  </si>
  <si>
    <t>Aquidauana (ANA)</t>
  </si>
  <si>
    <t>Miranda (ANA)</t>
  </si>
  <si>
    <t>Porto Murtinho (ANA)</t>
  </si>
  <si>
    <t>Fonte: AGÊNCIA NACIONAL DE ÁGUAS (ANA)</t>
  </si>
  <si>
    <t>Corumbá (Faz.Campo Zélia)</t>
  </si>
  <si>
    <t>Corumbá (Faz.Xaraés)</t>
  </si>
  <si>
    <t>Porto Murtinho (Faz.São Luís)</t>
  </si>
  <si>
    <t>Curumbá (Faz. São Cândido)</t>
  </si>
  <si>
    <t>Corguinho (Faz. Morro Alegre)</t>
  </si>
  <si>
    <t>Paraíso das Águas (Faz.Ranchinho)</t>
  </si>
  <si>
    <t>Nioaque (Faz. Buritizinho da Domingueina)</t>
  </si>
  <si>
    <t>Nioaque (Faz. Buritizinho da Dominguena)</t>
  </si>
  <si>
    <t>Curumbá (Faz. São Francisco)</t>
  </si>
  <si>
    <t>julho/2025</t>
  </si>
  <si>
    <t>Julho/2025</t>
  </si>
  <si>
    <t>6. Bataguassu</t>
  </si>
  <si>
    <t>7. Bandeirantes</t>
  </si>
  <si>
    <t>8. Bonito</t>
  </si>
  <si>
    <t>9. Caarapó</t>
  </si>
  <si>
    <t>10. Camapuã</t>
  </si>
  <si>
    <t>11. Campo Grande</t>
  </si>
  <si>
    <t>12. Cassilândia</t>
  </si>
  <si>
    <t>13. Chapadão do Sul</t>
  </si>
  <si>
    <t>14. Corumbá</t>
  </si>
  <si>
    <t>15. Costa Rica</t>
  </si>
  <si>
    <t>16. Coxim</t>
  </si>
  <si>
    <t>17. Dourados</t>
  </si>
  <si>
    <t>18. Fátima do Sul</t>
  </si>
  <si>
    <t>19. Iguatemi</t>
  </si>
  <si>
    <t>20. Itaporã</t>
  </si>
  <si>
    <t>21. Itaquiraí</t>
  </si>
  <si>
    <t>22. Ivinhema</t>
  </si>
  <si>
    <t>23. Jardim</t>
  </si>
  <si>
    <t>24. Juti</t>
  </si>
  <si>
    <t>25. Laguna Carapã</t>
  </si>
  <si>
    <t>26. Maracaju</t>
  </si>
  <si>
    <t>27. Nova Alvorada do Sul</t>
  </si>
  <si>
    <t>28. Nova Andradina</t>
  </si>
  <si>
    <t>29. Miranda</t>
  </si>
  <si>
    <t>30. Nhumirim (Embrapa Pantanal)</t>
  </si>
  <si>
    <t>31. Paranaíba</t>
  </si>
  <si>
    <t>32. Pedro Gomes</t>
  </si>
  <si>
    <t>33. Ponta Porã</t>
  </si>
  <si>
    <t>34. Porto Murtinho</t>
  </si>
  <si>
    <t>35. São Gabriel do Oeste</t>
  </si>
  <si>
    <t>36. Ribas do Rio Pardo</t>
  </si>
  <si>
    <t xml:space="preserve">37. Rio Brilhante </t>
  </si>
  <si>
    <t>38. Santa Rita do Pardo</t>
  </si>
  <si>
    <t>39. Sidrolândia</t>
  </si>
  <si>
    <t>40. Sete Quedas</t>
  </si>
  <si>
    <t>41. Sonora</t>
  </si>
  <si>
    <t>42. Três Lagoas</t>
  </si>
  <si>
    <t>43. Corumbá (Faz. Campo Zélia)</t>
  </si>
  <si>
    <t>S 718</t>
  </si>
  <si>
    <t>Corumbá (Faz. Campo Zélia)</t>
  </si>
  <si>
    <t>44. Porto Murtinho (Faz. São Luís)</t>
  </si>
  <si>
    <t>S 719</t>
  </si>
  <si>
    <t xml:space="preserve"> Porto Murtinho (Faz. São Luís)</t>
  </si>
  <si>
    <t>45. Corumbá (Faz. Xaraés)</t>
  </si>
  <si>
    <t>S 720</t>
  </si>
  <si>
    <t xml:space="preserve"> Corumbá (Faz. Xaraés)</t>
  </si>
  <si>
    <t>46. Corumbá (Faz. São Cândido)</t>
  </si>
  <si>
    <t>S 721</t>
  </si>
  <si>
    <t>Corumbá (Faz. São Cândido)</t>
  </si>
  <si>
    <t>47. Corguinho (Faz. Morro Alegre)</t>
  </si>
  <si>
    <t>S 722</t>
  </si>
  <si>
    <t xml:space="preserve"> Corguinho (Faz. Morro Alegre)</t>
  </si>
  <si>
    <t>48. Paraíso das Águas (Faz.Ranchinho)</t>
  </si>
  <si>
    <t>S 723</t>
  </si>
  <si>
    <t xml:space="preserve"> Paraíso das Águas (Faz.Ranchinho)</t>
  </si>
  <si>
    <t>49. Nioaque (Faz. Buritizinho da Dominguena)</t>
  </si>
  <si>
    <t>S 724</t>
  </si>
  <si>
    <t>. Nioaque (Faz. Buritizinho da Dominguena)</t>
  </si>
  <si>
    <t>S725</t>
  </si>
  <si>
    <t>. Corumbá (Faz. São Francisco)</t>
  </si>
  <si>
    <t>50. Corumbá (Faz. São Francisco)</t>
  </si>
  <si>
    <t>Corumbá Ecoa Amolar</t>
  </si>
  <si>
    <t>Corumbá (Faz. Eldorado da Formosa)</t>
  </si>
  <si>
    <t>Ribas do Rio Pardo (Faz. Campo Rico)</t>
  </si>
  <si>
    <t>51. Corumbá (ECOA Amolar)</t>
  </si>
  <si>
    <t>Corumbá ( ECOA AMOLAR)</t>
  </si>
  <si>
    <t>52. Corumbá (Faz. Eldorado da Formosa</t>
  </si>
  <si>
    <t>S726</t>
  </si>
  <si>
    <t>S727</t>
  </si>
  <si>
    <t>Corumbá (Faz. Eldorado da Formosa</t>
  </si>
  <si>
    <t>53. Ribas do Rio Pardo (Campo Rico)</t>
  </si>
  <si>
    <t>S728</t>
  </si>
  <si>
    <t>Ribas do Rio Pardo (Campo Rico)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</si>
</sst>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6" formatCode="#,##0.00000"/>
    <numFmt numFmtId="167" formatCode="0.00000"/>
    <numFmt numFmtId="168" formatCode="0.0000"/>
    <numFmt numFmtId="169" formatCode="0.0000000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6" fillId="6" borderId="5" xfId="0" applyFont="1" applyFill="1" applyBorder="1" applyAlignment="1">
      <alignment horizontal="left"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0" fontId="4" fillId="13" borderId="13" xfId="0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166" fontId="11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center" wrapText="1"/>
    </xf>
    <xf numFmtId="168" fontId="11" fillId="6" borderId="1" xfId="0" applyNumberFormat="1" applyFont="1" applyFill="1" applyBorder="1" applyAlignment="1">
      <alignment horizontal="center" vertical="center" wrapText="1"/>
    </xf>
    <xf numFmtId="168" fontId="11" fillId="6" borderId="1" xfId="0" applyNumberFormat="1" applyFont="1" applyFill="1" applyBorder="1" applyAlignment="1">
      <alignment horizontal="center" wrapText="1"/>
    </xf>
    <xf numFmtId="168" fontId="16" fillId="6" borderId="1" xfId="0" applyNumberFormat="1" applyFont="1" applyFill="1" applyBorder="1" applyAlignment="1">
      <alignment horizontal="center" wrapText="1"/>
    </xf>
    <xf numFmtId="1" fontId="11" fillId="6" borderId="1" xfId="0" applyNumberFormat="1" applyFont="1" applyFill="1" applyBorder="1" applyAlignment="1">
      <alignment horizontal="center" wrapText="1"/>
    </xf>
    <xf numFmtId="169" fontId="11" fillId="6" borderId="1" xfId="0" applyNumberFormat="1" applyFont="1" applyFill="1" applyBorder="1" applyAlignment="1">
      <alignment horizontal="center" wrapText="1"/>
    </xf>
    <xf numFmtId="165" fontId="11" fillId="6" borderId="1" xfId="0" applyNumberFormat="1" applyFont="1" applyFill="1" applyBorder="1" applyAlignment="1">
      <alignment horizontal="center" wrapText="1"/>
    </xf>
    <xf numFmtId="166" fontId="11" fillId="6" borderId="1" xfId="0" applyNumberFormat="1" applyFont="1" applyFill="1" applyBorder="1" applyAlignment="1">
      <alignment horizontal="center" wrapText="1"/>
    </xf>
    <xf numFmtId="166" fontId="0" fillId="6" borderId="1" xfId="0" applyNumberFormat="1" applyFill="1" applyBorder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6" xfId="0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1" fontId="22" fillId="3" borderId="39" xfId="0" applyNumberFormat="1" applyFont="1" applyFill="1" applyBorder="1" applyAlignment="1">
      <alignment horizontal="center" vertical="center"/>
    </xf>
    <xf numFmtId="1" fontId="22" fillId="3" borderId="21" xfId="0" applyNumberFormat="1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sharedStrings" Target="sharedStrings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calcChain" Target="calcChain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54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theme" Target="theme/theme1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58</xdr:row>
      <xdr:rowOff>31750</xdr:rowOff>
    </xdr:from>
    <xdr:to>
      <xdr:col>31</xdr:col>
      <xdr:colOff>197222</xdr:colOff>
      <xdr:row>64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58</xdr:row>
      <xdr:rowOff>84667</xdr:rowOff>
    </xdr:from>
    <xdr:to>
      <xdr:col>32</xdr:col>
      <xdr:colOff>133723</xdr:colOff>
      <xdr:row>64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58</xdr:row>
      <xdr:rowOff>63500</xdr:rowOff>
    </xdr:from>
    <xdr:to>
      <xdr:col>33</xdr:col>
      <xdr:colOff>133723</xdr:colOff>
      <xdr:row>64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58</xdr:row>
      <xdr:rowOff>74083</xdr:rowOff>
    </xdr:from>
    <xdr:to>
      <xdr:col>31</xdr:col>
      <xdr:colOff>366554</xdr:colOff>
      <xdr:row>64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58</xdr:row>
      <xdr:rowOff>31750</xdr:rowOff>
    </xdr:from>
    <xdr:to>
      <xdr:col>31</xdr:col>
      <xdr:colOff>80805</xdr:colOff>
      <xdr:row>64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58</xdr:row>
      <xdr:rowOff>95250</xdr:rowOff>
    </xdr:from>
    <xdr:to>
      <xdr:col>33</xdr:col>
      <xdr:colOff>207805</xdr:colOff>
      <xdr:row>64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58</xdr:row>
      <xdr:rowOff>52916</xdr:rowOff>
    </xdr:from>
    <xdr:to>
      <xdr:col>33</xdr:col>
      <xdr:colOff>91388</xdr:colOff>
      <xdr:row>64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58</xdr:row>
      <xdr:rowOff>74083</xdr:rowOff>
    </xdr:from>
    <xdr:to>
      <xdr:col>33</xdr:col>
      <xdr:colOff>70222</xdr:colOff>
      <xdr:row>64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301625</xdr:colOff>
      <xdr:row>88</xdr:row>
      <xdr:rowOff>86178</xdr:rowOff>
    </xdr:from>
    <xdr:to>
      <xdr:col>29</xdr:col>
      <xdr:colOff>61907</xdr:colOff>
      <xdr:row>94</xdr:row>
      <xdr:rowOff>61929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12718142"/>
          <a:ext cx="817403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%20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mambai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g&#233;lica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ralMoreira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ndeirantes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taguassu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onito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arap&#243;_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apu&#227;_2025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poGrande_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ssil&#226;ndia_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hapad&#227;oDoSul_2025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guinhoFaz.MorroAlegre_2025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_2025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EcoaAmolar_2025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EldoradoDaFormosa_2025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S&#227;oC&#226;ndido_2025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S&#227;oFrancisco_2025%20(GOES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CampoZ&#233;lia_2025%20(GOES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Xara&#233;s_2025%20(GOES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staRica_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%20(GOES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Dourados_20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&#225;timaDoSul_20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guatemi_202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por&#227;_202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quira&#237;_202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vinhema_202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ardim_202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uti_202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LagunaCarap&#227;_202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aracaju_202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iranda_2025%20(GOES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ioaqueFaz.BuritizinhodaDominguena_202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humirim_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lvorada%20do%20Sul_202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ndradina_20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&#237;sodas&#193;guasFaz.Ranchinho_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na&#237;ba_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edroGomes_202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ntaPor&#227;_202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_2025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Faz.S&#227;oLu&#237;s_202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_202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Faz.CampoRico_202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oBrilhante_202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antaRitadoPardo_2025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&#227;oGabriel_2025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teQuedas_2025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idrol&#226;ndia_2025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onora_2025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Tr&#234;sLagoas_2025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15.424999999999999</v>
          </cell>
          <cell r="C5">
            <v>21.3</v>
          </cell>
          <cell r="D5">
            <v>12.2</v>
          </cell>
          <cell r="E5">
            <v>76.291666666666671</v>
          </cell>
          <cell r="F5">
            <v>87</v>
          </cell>
          <cell r="G5">
            <v>57</v>
          </cell>
          <cell r="H5" t="str">
            <v>*</v>
          </cell>
          <cell r="J5">
            <v>0.36000000000000004</v>
          </cell>
          <cell r="K5">
            <v>0</v>
          </cell>
        </row>
        <row r="6">
          <cell r="B6">
            <v>14.237499999999999</v>
          </cell>
          <cell r="C6">
            <v>19.899999999999999</v>
          </cell>
          <cell r="D6">
            <v>10.1</v>
          </cell>
          <cell r="E6">
            <v>88</v>
          </cell>
          <cell r="F6">
            <v>100</v>
          </cell>
          <cell r="G6">
            <v>68</v>
          </cell>
          <cell r="H6" t="str">
            <v>*</v>
          </cell>
          <cell r="J6">
            <v>0.36000000000000004</v>
          </cell>
          <cell r="K6">
            <v>0</v>
          </cell>
        </row>
        <row r="7">
          <cell r="B7">
            <v>17.308333333333334</v>
          </cell>
          <cell r="C7">
            <v>24.6</v>
          </cell>
          <cell r="D7">
            <v>11.2</v>
          </cell>
          <cell r="E7">
            <v>77.55</v>
          </cell>
          <cell r="F7">
            <v>100</v>
          </cell>
          <cell r="G7">
            <v>51</v>
          </cell>
          <cell r="H7" t="str">
            <v>*</v>
          </cell>
          <cell r="J7">
            <v>0.72000000000000008</v>
          </cell>
          <cell r="K7">
            <v>0</v>
          </cell>
        </row>
        <row r="8">
          <cell r="B8">
            <v>17.208695652173912</v>
          </cell>
          <cell r="C8">
            <v>25.8</v>
          </cell>
          <cell r="D8">
            <v>11.1</v>
          </cell>
          <cell r="E8">
            <v>80.954545454545453</v>
          </cell>
          <cell r="F8">
            <v>100</v>
          </cell>
          <cell r="G8">
            <v>47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17.641666666666669</v>
          </cell>
          <cell r="C9">
            <v>27.8</v>
          </cell>
          <cell r="D9">
            <v>9.8000000000000007</v>
          </cell>
          <cell r="E9">
            <v>76.599999999999994</v>
          </cell>
          <cell r="F9">
            <v>100</v>
          </cell>
          <cell r="G9">
            <v>40</v>
          </cell>
          <cell r="H9" t="str">
            <v>*</v>
          </cell>
          <cell r="J9" t="str">
            <v>*</v>
          </cell>
          <cell r="K9">
            <v>0.2</v>
          </cell>
        </row>
        <row r="10">
          <cell r="B10">
            <v>17.650000000000002</v>
          </cell>
          <cell r="C10">
            <v>28.4</v>
          </cell>
          <cell r="D10">
            <v>9.6999999999999993</v>
          </cell>
          <cell r="E10">
            <v>69.17647058823529</v>
          </cell>
          <cell r="F10">
            <v>100</v>
          </cell>
          <cell r="G10">
            <v>33</v>
          </cell>
          <cell r="H10" t="str">
            <v>*</v>
          </cell>
          <cell r="J10">
            <v>0.36000000000000004</v>
          </cell>
          <cell r="K10">
            <v>0.2</v>
          </cell>
        </row>
        <row r="11">
          <cell r="B11">
            <v>17.712499999999999</v>
          </cell>
          <cell r="C11">
            <v>28.7</v>
          </cell>
          <cell r="D11">
            <v>9.5</v>
          </cell>
          <cell r="E11">
            <v>76.083333333333329</v>
          </cell>
          <cell r="F11">
            <v>100</v>
          </cell>
          <cell r="G11">
            <v>31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17.950000000000006</v>
          </cell>
          <cell r="C12">
            <v>28.1</v>
          </cell>
          <cell r="D12">
            <v>10.6</v>
          </cell>
          <cell r="E12">
            <v>77.166666666666671</v>
          </cell>
          <cell r="F12">
            <v>100</v>
          </cell>
          <cell r="G12">
            <v>35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16.738095238095234</v>
          </cell>
          <cell r="C13">
            <v>27.5</v>
          </cell>
          <cell r="D13">
            <v>9.1</v>
          </cell>
          <cell r="E13">
            <v>79.095238095238102</v>
          </cell>
          <cell r="F13">
            <v>100</v>
          </cell>
          <cell r="G13">
            <v>33</v>
          </cell>
          <cell r="H13">
            <v>1.4400000000000002</v>
          </cell>
          <cell r="J13">
            <v>5.7600000000000007</v>
          </cell>
          <cell r="K13">
            <v>0.2</v>
          </cell>
        </row>
        <row r="14">
          <cell r="B14">
            <v>18.669565217391302</v>
          </cell>
          <cell r="C14">
            <v>29.3</v>
          </cell>
          <cell r="D14">
            <v>9.9</v>
          </cell>
          <cell r="E14">
            <v>73.272727272727266</v>
          </cell>
          <cell r="F14">
            <v>100</v>
          </cell>
          <cell r="G14">
            <v>32</v>
          </cell>
          <cell r="H14">
            <v>7.9200000000000008</v>
          </cell>
          <cell r="J14">
            <v>21.240000000000002</v>
          </cell>
          <cell r="K14">
            <v>0.2</v>
          </cell>
        </row>
        <row r="15">
          <cell r="B15">
            <v>20.220833333333335</v>
          </cell>
          <cell r="C15">
            <v>30.2</v>
          </cell>
          <cell r="D15">
            <v>12.7</v>
          </cell>
          <cell r="E15">
            <v>69.375</v>
          </cell>
          <cell r="F15">
            <v>98</v>
          </cell>
          <cell r="G15">
            <v>23</v>
          </cell>
          <cell r="H15">
            <v>9</v>
          </cell>
          <cell r="J15">
            <v>16.2</v>
          </cell>
          <cell r="K15">
            <v>0</v>
          </cell>
        </row>
        <row r="16">
          <cell r="B16">
            <v>19.766666666666666</v>
          </cell>
          <cell r="C16">
            <v>30.3</v>
          </cell>
          <cell r="D16">
            <v>11.4</v>
          </cell>
          <cell r="E16">
            <v>68.541666666666671</v>
          </cell>
          <cell r="F16">
            <v>100</v>
          </cell>
          <cell r="G16">
            <v>23</v>
          </cell>
          <cell r="H16">
            <v>11.16</v>
          </cell>
          <cell r="J16">
            <v>29.52</v>
          </cell>
          <cell r="K16">
            <v>0</v>
          </cell>
        </row>
        <row r="17">
          <cell r="B17">
            <v>21.129166666666666</v>
          </cell>
          <cell r="C17">
            <v>29.8</v>
          </cell>
          <cell r="D17">
            <v>15</v>
          </cell>
          <cell r="E17">
            <v>67.208333333333329</v>
          </cell>
          <cell r="F17">
            <v>94</v>
          </cell>
          <cell r="G17">
            <v>33</v>
          </cell>
          <cell r="H17">
            <v>8.64</v>
          </cell>
          <cell r="J17">
            <v>21.6</v>
          </cell>
          <cell r="K17">
            <v>0</v>
          </cell>
        </row>
        <row r="18">
          <cell r="B18">
            <v>20.954166666666669</v>
          </cell>
          <cell r="C18">
            <v>31.7</v>
          </cell>
          <cell r="D18">
            <v>13.2</v>
          </cell>
          <cell r="E18">
            <v>70.625</v>
          </cell>
          <cell r="F18">
            <v>100</v>
          </cell>
          <cell r="G18">
            <v>25</v>
          </cell>
          <cell r="H18">
            <v>10.44</v>
          </cell>
          <cell r="J18">
            <v>24.12</v>
          </cell>
          <cell r="K18">
            <v>0</v>
          </cell>
        </row>
        <row r="19">
          <cell r="B19">
            <v>20.487500000000001</v>
          </cell>
          <cell r="C19">
            <v>31.7</v>
          </cell>
          <cell r="D19">
            <v>11.5</v>
          </cell>
          <cell r="E19">
            <v>68.458333333333329</v>
          </cell>
          <cell r="F19">
            <v>100</v>
          </cell>
          <cell r="G19">
            <v>22</v>
          </cell>
          <cell r="H19">
            <v>10.08</v>
          </cell>
          <cell r="J19">
            <v>26.28</v>
          </cell>
          <cell r="K19">
            <v>0</v>
          </cell>
        </row>
        <row r="20">
          <cell r="B20">
            <v>19.895833333333329</v>
          </cell>
          <cell r="C20">
            <v>31.7</v>
          </cell>
          <cell r="D20">
            <v>10.6</v>
          </cell>
          <cell r="E20">
            <v>65.833333333333329</v>
          </cell>
          <cell r="F20">
            <v>99</v>
          </cell>
          <cell r="G20">
            <v>22</v>
          </cell>
          <cell r="H20">
            <v>10.08</v>
          </cell>
          <cell r="J20">
            <v>24.840000000000003</v>
          </cell>
          <cell r="K20">
            <v>0</v>
          </cell>
        </row>
        <row r="21">
          <cell r="B21">
            <v>20.045833333333331</v>
          </cell>
          <cell r="C21">
            <v>31.6</v>
          </cell>
          <cell r="D21">
            <v>11.1</v>
          </cell>
          <cell r="E21">
            <v>66.708333333333329</v>
          </cell>
          <cell r="F21">
            <v>98</v>
          </cell>
          <cell r="G21">
            <v>23</v>
          </cell>
          <cell r="H21">
            <v>7.9200000000000008</v>
          </cell>
          <cell r="J21">
            <v>19.8</v>
          </cell>
          <cell r="K21">
            <v>0</v>
          </cell>
        </row>
        <row r="22">
          <cell r="B22">
            <v>17.333333333333332</v>
          </cell>
          <cell r="C22">
            <v>24.2</v>
          </cell>
          <cell r="D22">
            <v>11.3</v>
          </cell>
          <cell r="E22">
            <v>57.5</v>
          </cell>
          <cell r="F22">
            <v>79</v>
          </cell>
          <cell r="G22">
            <v>31</v>
          </cell>
          <cell r="H22">
            <v>11.879999999999999</v>
          </cell>
          <cell r="J22">
            <v>29.16</v>
          </cell>
          <cell r="K22">
            <v>0</v>
          </cell>
        </row>
        <row r="23">
          <cell r="B23">
            <v>15.495833333333335</v>
          </cell>
          <cell r="C23">
            <v>27.1</v>
          </cell>
          <cell r="D23">
            <v>5.8</v>
          </cell>
          <cell r="E23">
            <v>72.083333333333329</v>
          </cell>
          <cell r="F23">
            <v>100</v>
          </cell>
          <cell r="G23">
            <v>33</v>
          </cell>
          <cell r="H23">
            <v>5.7600000000000007</v>
          </cell>
          <cell r="J23">
            <v>13.32</v>
          </cell>
          <cell r="K23">
            <v>0</v>
          </cell>
        </row>
        <row r="24">
          <cell r="B24">
            <v>18.404166666666665</v>
          </cell>
          <cell r="C24">
            <v>29.9</v>
          </cell>
          <cell r="D24">
            <v>9.1</v>
          </cell>
          <cell r="E24">
            <v>70.291666666666671</v>
          </cell>
          <cell r="F24">
            <v>100</v>
          </cell>
          <cell r="G24">
            <v>28</v>
          </cell>
          <cell r="H24">
            <v>5.7600000000000007</v>
          </cell>
          <cell r="J24">
            <v>16.2</v>
          </cell>
          <cell r="K24">
            <v>0</v>
          </cell>
        </row>
        <row r="25">
          <cell r="B25">
            <v>20.06666666666667</v>
          </cell>
          <cell r="C25">
            <v>31.5</v>
          </cell>
          <cell r="D25">
            <v>12</v>
          </cell>
          <cell r="E25">
            <v>68.291666666666671</v>
          </cell>
          <cell r="F25">
            <v>99</v>
          </cell>
          <cell r="G25">
            <v>25</v>
          </cell>
          <cell r="H25">
            <v>5.7600000000000007</v>
          </cell>
          <cell r="J25">
            <v>18</v>
          </cell>
          <cell r="K25">
            <v>0</v>
          </cell>
        </row>
        <row r="26">
          <cell r="B26">
            <v>20.274999999999999</v>
          </cell>
          <cell r="C26">
            <v>32</v>
          </cell>
          <cell r="D26">
            <v>11</v>
          </cell>
          <cell r="E26">
            <v>69.25</v>
          </cell>
          <cell r="F26">
            <v>100</v>
          </cell>
          <cell r="G26">
            <v>26</v>
          </cell>
          <cell r="H26">
            <v>8.2799999999999994</v>
          </cell>
          <cell r="J26">
            <v>24.12</v>
          </cell>
          <cell r="K26">
            <v>0</v>
          </cell>
        </row>
        <row r="27">
          <cell r="B27">
            <v>21.170833333333331</v>
          </cell>
          <cell r="C27">
            <v>32.299999999999997</v>
          </cell>
          <cell r="D27">
            <v>12.5</v>
          </cell>
          <cell r="E27">
            <v>68.083333333333329</v>
          </cell>
          <cell r="F27">
            <v>98</v>
          </cell>
          <cell r="G27">
            <v>26</v>
          </cell>
          <cell r="H27">
            <v>9.7200000000000006</v>
          </cell>
          <cell r="J27">
            <v>23.400000000000002</v>
          </cell>
          <cell r="K27">
            <v>0</v>
          </cell>
        </row>
        <row r="28">
          <cell r="B28">
            <v>21.865217391304352</v>
          </cell>
          <cell r="C28">
            <v>34</v>
          </cell>
          <cell r="D28">
            <v>12</v>
          </cell>
          <cell r="E28">
            <v>65.304347826086953</v>
          </cell>
          <cell r="F28">
            <v>100</v>
          </cell>
          <cell r="G28">
            <v>21</v>
          </cell>
          <cell r="H28">
            <v>11.879999999999999</v>
          </cell>
          <cell r="J28">
            <v>30.6</v>
          </cell>
          <cell r="K28">
            <v>0</v>
          </cell>
        </row>
        <row r="29">
          <cell r="B29">
            <v>22.166666666666671</v>
          </cell>
          <cell r="C29">
            <v>33.299999999999997</v>
          </cell>
          <cell r="D29">
            <v>14.4</v>
          </cell>
          <cell r="E29">
            <v>66.291666666666671</v>
          </cell>
          <cell r="F29">
            <v>94</v>
          </cell>
          <cell r="G29">
            <v>26</v>
          </cell>
          <cell r="H29">
            <v>8.64</v>
          </cell>
          <cell r="J29">
            <v>20.16</v>
          </cell>
          <cell r="K29">
            <v>0</v>
          </cell>
        </row>
        <row r="30">
          <cell r="B30">
            <v>23.004166666666663</v>
          </cell>
          <cell r="C30">
            <v>34.700000000000003</v>
          </cell>
          <cell r="D30">
            <v>14.7</v>
          </cell>
          <cell r="E30">
            <v>67.208333333333329</v>
          </cell>
          <cell r="F30">
            <v>97</v>
          </cell>
          <cell r="G30">
            <v>22</v>
          </cell>
          <cell r="H30">
            <v>8.64</v>
          </cell>
          <cell r="J30">
            <v>29.880000000000003</v>
          </cell>
          <cell r="K30">
            <v>0</v>
          </cell>
        </row>
        <row r="31">
          <cell r="B31">
            <v>23.704166666666669</v>
          </cell>
          <cell r="C31">
            <v>35.6</v>
          </cell>
          <cell r="D31">
            <v>14.2</v>
          </cell>
          <cell r="E31">
            <v>62.416666666666664</v>
          </cell>
          <cell r="F31">
            <v>97</v>
          </cell>
          <cell r="G31">
            <v>18</v>
          </cell>
          <cell r="H31">
            <v>16.559999999999999</v>
          </cell>
          <cell r="J31">
            <v>38.880000000000003</v>
          </cell>
          <cell r="K31">
            <v>0</v>
          </cell>
        </row>
        <row r="32">
          <cell r="B32">
            <v>21.012500000000003</v>
          </cell>
          <cell r="C32">
            <v>26.9</v>
          </cell>
          <cell r="D32">
            <v>17.5</v>
          </cell>
          <cell r="E32">
            <v>73.125</v>
          </cell>
          <cell r="F32">
            <v>92</v>
          </cell>
          <cell r="G32">
            <v>39</v>
          </cell>
          <cell r="H32">
            <v>13.32</v>
          </cell>
          <cell r="J32">
            <v>27.36</v>
          </cell>
          <cell r="K32">
            <v>0</v>
          </cell>
        </row>
        <row r="33">
          <cell r="B33">
            <v>15.995833333333335</v>
          </cell>
          <cell r="C33">
            <v>23.8</v>
          </cell>
          <cell r="D33">
            <v>8.1999999999999993</v>
          </cell>
          <cell r="E33">
            <v>69.5</v>
          </cell>
          <cell r="F33">
            <v>99</v>
          </cell>
          <cell r="G33">
            <v>35</v>
          </cell>
          <cell r="H33">
            <v>11.16</v>
          </cell>
          <cell r="J33">
            <v>24.12</v>
          </cell>
          <cell r="K33">
            <v>0</v>
          </cell>
        </row>
        <row r="34">
          <cell r="B34">
            <v>14.829166666666667</v>
          </cell>
          <cell r="C34">
            <v>27.3</v>
          </cell>
          <cell r="D34">
            <v>3.9</v>
          </cell>
          <cell r="E34">
            <v>65.833333333333329</v>
          </cell>
          <cell r="F34">
            <v>100</v>
          </cell>
          <cell r="G34">
            <v>20</v>
          </cell>
          <cell r="H34">
            <v>7.5600000000000005</v>
          </cell>
          <cell r="J34">
            <v>25.56</v>
          </cell>
          <cell r="K34">
            <v>0.2</v>
          </cell>
        </row>
        <row r="35">
          <cell r="B35">
            <v>16.291666666666668</v>
          </cell>
          <cell r="C35">
            <v>29.5</v>
          </cell>
          <cell r="D35">
            <v>6</v>
          </cell>
          <cell r="E35">
            <v>61.958333333333336</v>
          </cell>
          <cell r="F35">
            <v>100</v>
          </cell>
          <cell r="G35">
            <v>18</v>
          </cell>
          <cell r="H35">
            <v>11.16</v>
          </cell>
          <cell r="J35">
            <v>26.64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10.540000000000001</v>
          </cell>
          <cell r="C5">
            <v>13.4</v>
          </cell>
          <cell r="D5">
            <v>7.9</v>
          </cell>
          <cell r="E5">
            <v>58.2</v>
          </cell>
          <cell r="F5">
            <v>81</v>
          </cell>
          <cell r="G5">
            <v>45</v>
          </cell>
          <cell r="H5">
            <v>5.04</v>
          </cell>
          <cell r="J5">
            <v>18.720000000000002</v>
          </cell>
          <cell r="K5">
            <v>0</v>
          </cell>
        </row>
        <row r="6">
          <cell r="B6">
            <v>11.133333333333335</v>
          </cell>
          <cell r="C6">
            <v>22</v>
          </cell>
          <cell r="D6">
            <v>4.5</v>
          </cell>
          <cell r="E6">
            <v>60.666666666666664</v>
          </cell>
          <cell r="F6">
            <v>88</v>
          </cell>
          <cell r="G6">
            <v>27</v>
          </cell>
          <cell r="H6">
            <v>5.7600000000000007</v>
          </cell>
          <cell r="J6">
            <v>18.720000000000002</v>
          </cell>
          <cell r="K6">
            <v>0</v>
          </cell>
        </row>
        <row r="7">
          <cell r="B7">
            <v>12.183333333333335</v>
          </cell>
          <cell r="C7">
            <v>23.3</v>
          </cell>
          <cell r="D7">
            <v>5.0999999999999996</v>
          </cell>
          <cell r="E7">
            <v>67.166666666666671</v>
          </cell>
          <cell r="F7">
            <v>88</v>
          </cell>
          <cell r="G7">
            <v>33</v>
          </cell>
          <cell r="H7">
            <v>7.9200000000000008</v>
          </cell>
          <cell r="J7">
            <v>16.920000000000002</v>
          </cell>
          <cell r="K7">
            <v>0</v>
          </cell>
        </row>
        <row r="8">
          <cell r="B8">
            <v>13.8125</v>
          </cell>
          <cell r="C8">
            <v>24</v>
          </cell>
          <cell r="D8">
            <v>6.9</v>
          </cell>
          <cell r="E8">
            <v>74.75</v>
          </cell>
          <cell r="F8">
            <v>100</v>
          </cell>
          <cell r="G8">
            <v>43</v>
          </cell>
          <cell r="H8">
            <v>14.04</v>
          </cell>
          <cell r="J8">
            <v>30.96</v>
          </cell>
          <cell r="K8">
            <v>0</v>
          </cell>
        </row>
        <row r="9">
          <cell r="B9">
            <v>15.078260869565215</v>
          </cell>
          <cell r="C9">
            <v>25.3</v>
          </cell>
          <cell r="D9">
            <v>6.9</v>
          </cell>
          <cell r="E9">
            <v>76.173913043478265</v>
          </cell>
          <cell r="F9">
            <v>100</v>
          </cell>
          <cell r="G9">
            <v>42</v>
          </cell>
          <cell r="H9">
            <v>10.44</v>
          </cell>
          <cell r="J9">
            <v>23.759999999999998</v>
          </cell>
          <cell r="K9">
            <v>0.2</v>
          </cell>
        </row>
        <row r="10">
          <cell r="B10">
            <v>16.241666666666667</v>
          </cell>
          <cell r="C10">
            <v>27</v>
          </cell>
          <cell r="D10">
            <v>6.7</v>
          </cell>
          <cell r="E10">
            <v>70.041666666666671</v>
          </cell>
          <cell r="F10">
            <v>98</v>
          </cell>
          <cell r="G10">
            <v>27</v>
          </cell>
          <cell r="H10">
            <v>10.8</v>
          </cell>
          <cell r="J10">
            <v>20.52</v>
          </cell>
          <cell r="K10">
            <v>0</v>
          </cell>
        </row>
        <row r="11">
          <cell r="B11">
            <v>15.741666666666667</v>
          </cell>
          <cell r="C11">
            <v>27.1</v>
          </cell>
          <cell r="D11">
            <v>6</v>
          </cell>
          <cell r="E11">
            <v>68.083333333333329</v>
          </cell>
          <cell r="F11">
            <v>93</v>
          </cell>
          <cell r="G11">
            <v>27</v>
          </cell>
          <cell r="H11">
            <v>9.3600000000000012</v>
          </cell>
          <cell r="J11">
            <v>20.16</v>
          </cell>
          <cell r="K11">
            <v>0</v>
          </cell>
        </row>
        <row r="12">
          <cell r="B12">
            <v>16</v>
          </cell>
          <cell r="C12">
            <v>26.9</v>
          </cell>
          <cell r="D12">
            <v>7.6</v>
          </cell>
          <cell r="E12">
            <v>68.166666666666671</v>
          </cell>
          <cell r="F12">
            <v>93</v>
          </cell>
          <cell r="G12">
            <v>28</v>
          </cell>
          <cell r="H12">
            <v>9</v>
          </cell>
          <cell r="J12">
            <v>21.240000000000002</v>
          </cell>
          <cell r="K12">
            <v>0.2</v>
          </cell>
        </row>
        <row r="13">
          <cell r="B13">
            <v>15.591666666666663</v>
          </cell>
          <cell r="C13">
            <v>25.4</v>
          </cell>
          <cell r="D13">
            <v>8</v>
          </cell>
          <cell r="E13">
            <v>65.708333333333329</v>
          </cell>
          <cell r="F13">
            <v>92</v>
          </cell>
          <cell r="G13">
            <v>22</v>
          </cell>
          <cell r="H13">
            <v>12.6</v>
          </cell>
          <cell r="J13">
            <v>33.480000000000004</v>
          </cell>
          <cell r="K13">
            <v>0</v>
          </cell>
        </row>
        <row r="14">
          <cell r="B14">
            <v>14.820833333333333</v>
          </cell>
          <cell r="C14">
            <v>26.1</v>
          </cell>
          <cell r="D14">
            <v>5.6</v>
          </cell>
          <cell r="E14">
            <v>68.375</v>
          </cell>
          <cell r="F14">
            <v>92</v>
          </cell>
          <cell r="G14">
            <v>36</v>
          </cell>
          <cell r="H14">
            <v>10.44</v>
          </cell>
          <cell r="J14">
            <v>23.759999999999998</v>
          </cell>
          <cell r="K14">
            <v>0</v>
          </cell>
        </row>
        <row r="15">
          <cell r="B15">
            <v>16.645833333333336</v>
          </cell>
          <cell r="C15">
            <v>26.7</v>
          </cell>
          <cell r="D15">
            <v>9.4</v>
          </cell>
          <cell r="E15">
            <v>70.875</v>
          </cell>
          <cell r="F15">
            <v>92</v>
          </cell>
          <cell r="G15">
            <v>33</v>
          </cell>
          <cell r="H15">
            <v>7.5600000000000005</v>
          </cell>
          <cell r="J15">
            <v>17.64</v>
          </cell>
          <cell r="K15">
            <v>0</v>
          </cell>
        </row>
        <row r="16">
          <cell r="B16">
            <v>19.079166666666666</v>
          </cell>
          <cell r="C16">
            <v>28.4</v>
          </cell>
          <cell r="D16">
            <v>12.7</v>
          </cell>
          <cell r="E16">
            <v>57.791666666666664</v>
          </cell>
          <cell r="F16">
            <v>85</v>
          </cell>
          <cell r="G16">
            <v>25</v>
          </cell>
          <cell r="H16">
            <v>10.44</v>
          </cell>
          <cell r="J16">
            <v>29.880000000000003</v>
          </cell>
          <cell r="K16">
            <v>0</v>
          </cell>
        </row>
        <row r="17">
          <cell r="B17">
            <v>18.983333333333334</v>
          </cell>
          <cell r="C17">
            <v>28.1</v>
          </cell>
          <cell r="D17">
            <v>12.7</v>
          </cell>
          <cell r="E17">
            <v>60</v>
          </cell>
          <cell r="F17">
            <v>88</v>
          </cell>
          <cell r="G17">
            <v>21</v>
          </cell>
          <cell r="H17">
            <v>11.520000000000001</v>
          </cell>
          <cell r="J17">
            <v>26.64</v>
          </cell>
          <cell r="K17">
            <v>0</v>
          </cell>
        </row>
        <row r="18">
          <cell r="B18">
            <v>18.549999999999997</v>
          </cell>
          <cell r="C18">
            <v>28.9</v>
          </cell>
          <cell r="D18">
            <v>12.5</v>
          </cell>
          <cell r="E18">
            <v>62.875</v>
          </cell>
          <cell r="F18">
            <v>88</v>
          </cell>
          <cell r="G18">
            <v>28</v>
          </cell>
          <cell r="H18">
            <v>12.6</v>
          </cell>
          <cell r="J18">
            <v>26.28</v>
          </cell>
          <cell r="K18">
            <v>0</v>
          </cell>
        </row>
        <row r="19">
          <cell r="B19">
            <v>20.675000000000001</v>
          </cell>
          <cell r="C19">
            <v>29.8</v>
          </cell>
          <cell r="D19">
            <v>12.7</v>
          </cell>
          <cell r="E19">
            <v>59.083333333333336</v>
          </cell>
          <cell r="F19">
            <v>92</v>
          </cell>
          <cell r="G19">
            <v>25</v>
          </cell>
          <cell r="H19">
            <v>15.840000000000002</v>
          </cell>
          <cell r="J19">
            <v>35.64</v>
          </cell>
          <cell r="K19">
            <v>0</v>
          </cell>
        </row>
        <row r="20">
          <cell r="B20">
            <v>20.162499999999998</v>
          </cell>
          <cell r="C20">
            <v>30.3</v>
          </cell>
          <cell r="D20">
            <v>11.8</v>
          </cell>
          <cell r="E20">
            <v>55.5</v>
          </cell>
          <cell r="F20">
            <v>86</v>
          </cell>
          <cell r="G20">
            <v>20</v>
          </cell>
          <cell r="H20">
            <v>13.68</v>
          </cell>
          <cell r="J20">
            <v>33.480000000000004</v>
          </cell>
          <cell r="K20">
            <v>0</v>
          </cell>
        </row>
        <row r="21">
          <cell r="B21">
            <v>14.77083333333333</v>
          </cell>
          <cell r="C21">
            <v>20.2</v>
          </cell>
          <cell r="D21">
            <v>9.4</v>
          </cell>
          <cell r="E21">
            <v>69.708333333333329</v>
          </cell>
          <cell r="F21">
            <v>92</v>
          </cell>
          <cell r="G21">
            <v>40</v>
          </cell>
          <cell r="H21">
            <v>12.24</v>
          </cell>
          <cell r="J21">
            <v>33.480000000000004</v>
          </cell>
          <cell r="K21">
            <v>0</v>
          </cell>
        </row>
        <row r="22">
          <cell r="B22">
            <v>10.720833333333333</v>
          </cell>
          <cell r="C22">
            <v>22.4</v>
          </cell>
          <cell r="D22">
            <v>2</v>
          </cell>
          <cell r="E22">
            <v>68.958333333333329</v>
          </cell>
          <cell r="F22">
            <v>94</v>
          </cell>
          <cell r="G22">
            <v>30</v>
          </cell>
          <cell r="H22">
            <v>6.12</v>
          </cell>
          <cell r="J22">
            <v>31.319999999999997</v>
          </cell>
          <cell r="K22">
            <v>0</v>
          </cell>
        </row>
        <row r="23">
          <cell r="B23">
            <v>18.492307692307694</v>
          </cell>
          <cell r="C23">
            <v>25.4</v>
          </cell>
          <cell r="D23">
            <v>10.1</v>
          </cell>
          <cell r="E23">
            <v>49.07692307692308</v>
          </cell>
          <cell r="F23">
            <v>88</v>
          </cell>
          <cell r="G23">
            <v>23</v>
          </cell>
          <cell r="H23">
            <v>13.32</v>
          </cell>
          <cell r="J23">
            <v>27</v>
          </cell>
          <cell r="K23">
            <v>0</v>
          </cell>
        </row>
        <row r="24">
          <cell r="B24">
            <v>15.645833333333336</v>
          </cell>
          <cell r="C24">
            <v>26.2</v>
          </cell>
          <cell r="D24">
            <v>8.4</v>
          </cell>
          <cell r="E24">
            <v>63.666666666666664</v>
          </cell>
          <cell r="F24">
            <v>90</v>
          </cell>
          <cell r="G24">
            <v>28</v>
          </cell>
          <cell r="H24">
            <v>10.08</v>
          </cell>
          <cell r="J24">
            <v>22.68</v>
          </cell>
          <cell r="K24">
            <v>0</v>
          </cell>
        </row>
        <row r="25">
          <cell r="B25">
            <v>17.787500000000001</v>
          </cell>
          <cell r="C25">
            <v>30.2</v>
          </cell>
          <cell r="D25">
            <v>8.9</v>
          </cell>
          <cell r="E25">
            <v>63.708333333333336</v>
          </cell>
          <cell r="F25">
            <v>92</v>
          </cell>
          <cell r="G25">
            <v>25</v>
          </cell>
          <cell r="H25">
            <v>9</v>
          </cell>
          <cell r="J25">
            <v>22.68</v>
          </cell>
          <cell r="K25">
            <v>0</v>
          </cell>
        </row>
        <row r="26">
          <cell r="B26">
            <v>18.845833333333331</v>
          </cell>
          <cell r="C26">
            <v>30.3</v>
          </cell>
          <cell r="D26">
            <v>10.1</v>
          </cell>
          <cell r="E26">
            <v>63.625</v>
          </cell>
          <cell r="F26">
            <v>91</v>
          </cell>
          <cell r="G26">
            <v>25</v>
          </cell>
          <cell r="H26">
            <v>10.08</v>
          </cell>
          <cell r="J26">
            <v>21.6</v>
          </cell>
          <cell r="K26">
            <v>0</v>
          </cell>
        </row>
        <row r="27">
          <cell r="B27">
            <v>20.620833333333334</v>
          </cell>
          <cell r="C27">
            <v>30.4</v>
          </cell>
          <cell r="D27">
            <v>13.7</v>
          </cell>
          <cell r="E27">
            <v>59.625</v>
          </cell>
          <cell r="F27">
            <v>87</v>
          </cell>
          <cell r="G27">
            <v>26</v>
          </cell>
          <cell r="H27">
            <v>13.32</v>
          </cell>
          <cell r="J27">
            <v>32.4</v>
          </cell>
          <cell r="K27">
            <v>0</v>
          </cell>
        </row>
        <row r="28">
          <cell r="B28">
            <v>18.804166666666667</v>
          </cell>
          <cell r="C28">
            <v>25.7</v>
          </cell>
          <cell r="D28">
            <v>15</v>
          </cell>
          <cell r="E28">
            <v>67.291666666666671</v>
          </cell>
          <cell r="F28">
            <v>83</v>
          </cell>
          <cell r="G28">
            <v>42</v>
          </cell>
          <cell r="H28">
            <v>15.120000000000001</v>
          </cell>
          <cell r="J28">
            <v>37.080000000000005</v>
          </cell>
          <cell r="K28">
            <v>0</v>
          </cell>
        </row>
        <row r="29">
          <cell r="B29">
            <v>18.850000000000005</v>
          </cell>
          <cell r="C29">
            <v>30</v>
          </cell>
          <cell r="D29">
            <v>11.1</v>
          </cell>
          <cell r="E29">
            <v>68.958333333333329</v>
          </cell>
          <cell r="F29">
            <v>97</v>
          </cell>
          <cell r="G29">
            <v>30</v>
          </cell>
          <cell r="H29">
            <v>15.48</v>
          </cell>
          <cell r="J29">
            <v>32.4</v>
          </cell>
          <cell r="K29">
            <v>0</v>
          </cell>
        </row>
        <row r="30">
          <cell r="B30">
            <v>20.954166666666669</v>
          </cell>
          <cell r="C30">
            <v>31.2</v>
          </cell>
          <cell r="D30">
            <v>13.4</v>
          </cell>
          <cell r="E30">
            <v>63.708333333333336</v>
          </cell>
          <cell r="F30">
            <v>91</v>
          </cell>
          <cell r="G30">
            <v>28</v>
          </cell>
          <cell r="H30">
            <v>15.840000000000002</v>
          </cell>
          <cell r="J30">
            <v>37.440000000000005</v>
          </cell>
          <cell r="K30">
            <v>0</v>
          </cell>
        </row>
        <row r="31">
          <cell r="B31">
            <v>19.983333333333331</v>
          </cell>
          <cell r="C31">
            <v>32.1</v>
          </cell>
          <cell r="D31">
            <v>14.1</v>
          </cell>
          <cell r="E31">
            <v>71.25</v>
          </cell>
          <cell r="F31">
            <v>98</v>
          </cell>
          <cell r="G31">
            <v>25</v>
          </cell>
          <cell r="H31">
            <v>23.759999999999998</v>
          </cell>
          <cell r="J31">
            <v>56.16</v>
          </cell>
          <cell r="K31">
            <v>19</v>
          </cell>
        </row>
        <row r="32">
          <cell r="B32">
            <v>13.97916666666667</v>
          </cell>
          <cell r="C32">
            <v>18.2</v>
          </cell>
          <cell r="D32">
            <v>11.6</v>
          </cell>
          <cell r="E32">
            <v>89.625</v>
          </cell>
          <cell r="F32">
            <v>96</v>
          </cell>
          <cell r="G32">
            <v>76</v>
          </cell>
          <cell r="H32">
            <v>12.6</v>
          </cell>
          <cell r="J32">
            <v>31.319999999999997</v>
          </cell>
          <cell r="K32">
            <v>1.9999999999999998</v>
          </cell>
        </row>
        <row r="33">
          <cell r="B33">
            <v>13.278260869565216</v>
          </cell>
          <cell r="C33">
            <v>20.9</v>
          </cell>
          <cell r="D33">
            <v>8</v>
          </cell>
          <cell r="E33">
            <v>72.826086956521735</v>
          </cell>
          <cell r="F33">
            <v>95</v>
          </cell>
          <cell r="G33">
            <v>28</v>
          </cell>
          <cell r="H33">
            <v>6.48</v>
          </cell>
          <cell r="J33">
            <v>18.720000000000002</v>
          </cell>
          <cell r="K33">
            <v>0.2</v>
          </cell>
        </row>
        <row r="34">
          <cell r="B34">
            <v>13.069565217391302</v>
          </cell>
          <cell r="C34">
            <v>25</v>
          </cell>
          <cell r="D34">
            <v>4</v>
          </cell>
          <cell r="E34">
            <v>65.260869565217391</v>
          </cell>
          <cell r="F34">
            <v>97</v>
          </cell>
          <cell r="G34">
            <v>22</v>
          </cell>
          <cell r="H34">
            <v>13.68</v>
          </cell>
          <cell r="J34">
            <v>28.08</v>
          </cell>
          <cell r="K34">
            <v>0.2</v>
          </cell>
        </row>
        <row r="35">
          <cell r="B35">
            <v>15.982608695652175</v>
          </cell>
          <cell r="C35">
            <v>26.9</v>
          </cell>
          <cell r="D35">
            <v>7.7</v>
          </cell>
          <cell r="E35">
            <v>55.956521739130437</v>
          </cell>
          <cell r="F35">
            <v>84</v>
          </cell>
          <cell r="G35">
            <v>21</v>
          </cell>
          <cell r="H35">
            <v>20.52</v>
          </cell>
          <cell r="J35">
            <v>42.12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12.866666666666667</v>
          </cell>
          <cell r="C5">
            <v>18.399999999999999</v>
          </cell>
          <cell r="D5">
            <v>10</v>
          </cell>
          <cell r="E5">
            <v>71.041666666666671</v>
          </cell>
          <cell r="F5">
            <v>80</v>
          </cell>
          <cell r="G5">
            <v>53</v>
          </cell>
          <cell r="H5">
            <v>14.76</v>
          </cell>
          <cell r="J5">
            <v>34.200000000000003</v>
          </cell>
          <cell r="K5">
            <v>0</v>
          </cell>
        </row>
        <row r="6">
          <cell r="B6">
            <v>14.091666666666669</v>
          </cell>
          <cell r="C6">
            <v>20.5</v>
          </cell>
          <cell r="D6">
            <v>9.6999999999999993</v>
          </cell>
          <cell r="E6">
            <v>67.875</v>
          </cell>
          <cell r="F6">
            <v>80</v>
          </cell>
          <cell r="G6">
            <v>59</v>
          </cell>
          <cell r="H6">
            <v>10.8</v>
          </cell>
          <cell r="J6">
            <v>29.16</v>
          </cell>
          <cell r="K6">
            <v>0</v>
          </cell>
        </row>
        <row r="7">
          <cell r="B7">
            <v>16.060869565217391</v>
          </cell>
          <cell r="C7">
            <v>22.4</v>
          </cell>
          <cell r="D7">
            <v>11.7</v>
          </cell>
          <cell r="E7">
            <v>69</v>
          </cell>
          <cell r="F7">
            <v>89</v>
          </cell>
          <cell r="G7">
            <v>52</v>
          </cell>
          <cell r="H7">
            <v>10.44</v>
          </cell>
          <cell r="J7">
            <v>24.12</v>
          </cell>
          <cell r="K7">
            <v>0</v>
          </cell>
        </row>
        <row r="8">
          <cell r="B8">
            <v>17.037499999999998</v>
          </cell>
          <cell r="C8">
            <v>24.4</v>
          </cell>
          <cell r="D8">
            <v>11.2</v>
          </cell>
          <cell r="E8">
            <v>72.875</v>
          </cell>
          <cell r="F8">
            <v>96</v>
          </cell>
          <cell r="G8">
            <v>44</v>
          </cell>
          <cell r="H8">
            <v>18</v>
          </cell>
          <cell r="J8">
            <v>31.319999999999997</v>
          </cell>
          <cell r="K8">
            <v>0</v>
          </cell>
        </row>
        <row r="9">
          <cell r="B9">
            <v>18.704166666666662</v>
          </cell>
          <cell r="C9">
            <v>26.8</v>
          </cell>
          <cell r="D9">
            <v>13</v>
          </cell>
          <cell r="E9">
            <v>68.041666666666671</v>
          </cell>
          <cell r="F9">
            <v>91</v>
          </cell>
          <cell r="G9">
            <v>38</v>
          </cell>
          <cell r="H9">
            <v>13.32</v>
          </cell>
          <cell r="J9">
            <v>25.56</v>
          </cell>
          <cell r="K9">
            <v>0</v>
          </cell>
        </row>
        <row r="10">
          <cell r="B10">
            <v>19.162499999999998</v>
          </cell>
          <cell r="C10">
            <v>27.6</v>
          </cell>
          <cell r="D10">
            <v>11.7</v>
          </cell>
          <cell r="E10">
            <v>59.25</v>
          </cell>
          <cell r="F10">
            <v>92</v>
          </cell>
          <cell r="G10">
            <v>29</v>
          </cell>
          <cell r="H10">
            <v>9.7200000000000006</v>
          </cell>
          <cell r="J10">
            <v>23.040000000000003</v>
          </cell>
          <cell r="K10">
            <v>0</v>
          </cell>
        </row>
        <row r="11">
          <cell r="B11">
            <v>18.812500000000004</v>
          </cell>
          <cell r="C11">
            <v>26.8</v>
          </cell>
          <cell r="D11">
            <v>12.6</v>
          </cell>
          <cell r="E11">
            <v>61.833333333333336</v>
          </cell>
          <cell r="F11">
            <v>85</v>
          </cell>
          <cell r="G11">
            <v>38</v>
          </cell>
          <cell r="H11">
            <v>14.04</v>
          </cell>
          <cell r="J11">
            <v>24.840000000000003</v>
          </cell>
          <cell r="K11">
            <v>0</v>
          </cell>
        </row>
        <row r="12">
          <cell r="B12">
            <v>19.483333333333334</v>
          </cell>
          <cell r="C12">
            <v>26</v>
          </cell>
          <cell r="D12">
            <v>12.8</v>
          </cell>
          <cell r="E12">
            <v>59.833333333333336</v>
          </cell>
          <cell r="F12">
            <v>88</v>
          </cell>
          <cell r="G12">
            <v>34</v>
          </cell>
          <cell r="H12">
            <v>9.3600000000000012</v>
          </cell>
          <cell r="J12">
            <v>20.88</v>
          </cell>
          <cell r="K12">
            <v>0</v>
          </cell>
        </row>
        <row r="13">
          <cell r="B13">
            <v>18.095833333333335</v>
          </cell>
          <cell r="C13">
            <v>25.1</v>
          </cell>
          <cell r="D13">
            <v>12.6</v>
          </cell>
          <cell r="E13">
            <v>58.583333333333336</v>
          </cell>
          <cell r="F13">
            <v>85</v>
          </cell>
          <cell r="G13">
            <v>29</v>
          </cell>
          <cell r="H13">
            <v>12.96</v>
          </cell>
          <cell r="J13">
            <v>25.2</v>
          </cell>
          <cell r="K13">
            <v>0</v>
          </cell>
        </row>
        <row r="14">
          <cell r="B14">
            <v>18.95</v>
          </cell>
          <cell r="C14">
            <v>27.9</v>
          </cell>
          <cell r="D14">
            <v>12.8</v>
          </cell>
          <cell r="E14">
            <v>61.583333333333336</v>
          </cell>
          <cell r="F14">
            <v>90</v>
          </cell>
          <cell r="G14">
            <v>33</v>
          </cell>
          <cell r="H14">
            <v>16.920000000000002</v>
          </cell>
          <cell r="J14">
            <v>25.56</v>
          </cell>
          <cell r="K14">
            <v>0</v>
          </cell>
        </row>
        <row r="15">
          <cell r="B15">
            <v>20.608333333333331</v>
          </cell>
          <cell r="C15">
            <v>28.1</v>
          </cell>
          <cell r="D15">
            <v>15.3</v>
          </cell>
          <cell r="E15">
            <v>60.916666666666664</v>
          </cell>
          <cell r="F15">
            <v>85</v>
          </cell>
          <cell r="G15">
            <v>31</v>
          </cell>
          <cell r="H15">
            <v>12.6</v>
          </cell>
          <cell r="J15">
            <v>24.12</v>
          </cell>
          <cell r="K15">
            <v>0</v>
          </cell>
        </row>
        <row r="16">
          <cell r="B16">
            <v>21.791666666666668</v>
          </cell>
          <cell r="C16">
            <v>29.7</v>
          </cell>
          <cell r="D16">
            <v>15.2</v>
          </cell>
          <cell r="E16">
            <v>51.5</v>
          </cell>
          <cell r="F16">
            <v>77</v>
          </cell>
          <cell r="G16">
            <v>26</v>
          </cell>
          <cell r="H16">
            <v>13.68</v>
          </cell>
          <cell r="J16">
            <v>32.04</v>
          </cell>
          <cell r="K16">
            <v>0</v>
          </cell>
        </row>
        <row r="17">
          <cell r="B17">
            <v>21.787499999999998</v>
          </cell>
          <cell r="C17">
            <v>28.1</v>
          </cell>
          <cell r="D17">
            <v>16.3</v>
          </cell>
          <cell r="E17">
            <v>52</v>
          </cell>
          <cell r="F17">
            <v>71</v>
          </cell>
          <cell r="G17">
            <v>31</v>
          </cell>
          <cell r="H17">
            <v>14.76</v>
          </cell>
          <cell r="J17">
            <v>28.08</v>
          </cell>
          <cell r="K17">
            <v>0</v>
          </cell>
        </row>
        <row r="18">
          <cell r="B18">
            <v>21.820833333333336</v>
          </cell>
          <cell r="C18">
            <v>29.1</v>
          </cell>
          <cell r="D18">
            <v>16.399999999999999</v>
          </cell>
          <cell r="E18">
            <v>59.75</v>
          </cell>
          <cell r="F18">
            <v>81</v>
          </cell>
          <cell r="G18">
            <v>34</v>
          </cell>
          <cell r="H18">
            <v>12.6</v>
          </cell>
          <cell r="J18">
            <v>21.6</v>
          </cell>
          <cell r="K18">
            <v>0</v>
          </cell>
        </row>
        <row r="19">
          <cell r="B19">
            <v>22.929166666666674</v>
          </cell>
          <cell r="C19">
            <v>29.8</v>
          </cell>
          <cell r="D19">
            <v>17.2</v>
          </cell>
          <cell r="E19">
            <v>55.541666666666664</v>
          </cell>
          <cell r="F19">
            <v>82</v>
          </cell>
          <cell r="G19">
            <v>30</v>
          </cell>
          <cell r="H19">
            <v>16.920000000000002</v>
          </cell>
          <cell r="J19">
            <v>33.119999999999997</v>
          </cell>
          <cell r="K19">
            <v>0</v>
          </cell>
        </row>
        <row r="20">
          <cell r="B20">
            <v>21.995833333333334</v>
          </cell>
          <cell r="C20">
            <v>30.3</v>
          </cell>
          <cell r="D20">
            <v>14.6</v>
          </cell>
          <cell r="E20">
            <v>50.875</v>
          </cell>
          <cell r="F20">
            <v>75</v>
          </cell>
          <cell r="G20">
            <v>26</v>
          </cell>
          <cell r="H20">
            <v>19.079999999999998</v>
          </cell>
          <cell r="J20">
            <v>30.240000000000002</v>
          </cell>
          <cell r="K20">
            <v>0</v>
          </cell>
        </row>
        <row r="21">
          <cell r="B21">
            <v>19.837499999999999</v>
          </cell>
          <cell r="C21">
            <v>26.3</v>
          </cell>
          <cell r="D21">
            <v>15.8</v>
          </cell>
          <cell r="E21">
            <v>57.125</v>
          </cell>
          <cell r="F21">
            <v>71</v>
          </cell>
          <cell r="G21">
            <v>40</v>
          </cell>
          <cell r="H21">
            <v>18.720000000000002</v>
          </cell>
          <cell r="J21">
            <v>42.480000000000004</v>
          </cell>
          <cell r="K21">
            <v>0</v>
          </cell>
        </row>
        <row r="22">
          <cell r="B22">
            <v>14.029166666666667</v>
          </cell>
          <cell r="C22">
            <v>21.3</v>
          </cell>
          <cell r="D22">
            <v>7.7</v>
          </cell>
          <cell r="E22">
            <v>61.333333333333336</v>
          </cell>
          <cell r="F22">
            <v>88</v>
          </cell>
          <cell r="G22">
            <v>36</v>
          </cell>
          <cell r="H22">
            <v>14.4</v>
          </cell>
          <cell r="J22">
            <v>39.6</v>
          </cell>
          <cell r="K22">
            <v>0</v>
          </cell>
        </row>
        <row r="23">
          <cell r="B23">
            <v>15.475</v>
          </cell>
          <cell r="C23">
            <v>26.1</v>
          </cell>
          <cell r="D23">
            <v>7.4</v>
          </cell>
          <cell r="E23">
            <v>63.416666666666664</v>
          </cell>
          <cell r="F23">
            <v>94</v>
          </cell>
          <cell r="G23">
            <v>26</v>
          </cell>
          <cell r="H23">
            <v>11.520000000000001</v>
          </cell>
          <cell r="J23">
            <v>24.48</v>
          </cell>
          <cell r="K23">
            <v>0</v>
          </cell>
        </row>
        <row r="24">
          <cell r="B24">
            <v>18.116666666666667</v>
          </cell>
          <cell r="C24">
            <v>28.2</v>
          </cell>
          <cell r="D24">
            <v>9.6</v>
          </cell>
          <cell r="E24">
            <v>56.833333333333336</v>
          </cell>
          <cell r="F24">
            <v>87</v>
          </cell>
          <cell r="G24">
            <v>31</v>
          </cell>
          <cell r="H24">
            <v>10.8</v>
          </cell>
          <cell r="J24">
            <v>25.2</v>
          </cell>
          <cell r="K24">
            <v>0</v>
          </cell>
        </row>
        <row r="25">
          <cell r="B25">
            <v>20.937499999999996</v>
          </cell>
          <cell r="C25">
            <v>29.7</v>
          </cell>
          <cell r="D25">
            <v>13.3</v>
          </cell>
          <cell r="E25">
            <v>54.5</v>
          </cell>
          <cell r="F25">
            <v>84</v>
          </cell>
          <cell r="G25">
            <v>30</v>
          </cell>
          <cell r="H25">
            <v>10.8</v>
          </cell>
          <cell r="J25">
            <v>19.8</v>
          </cell>
          <cell r="K25">
            <v>0</v>
          </cell>
        </row>
        <row r="26">
          <cell r="B26">
            <v>21.862499999999997</v>
          </cell>
          <cell r="C26">
            <v>30.6</v>
          </cell>
          <cell r="D26">
            <v>14</v>
          </cell>
          <cell r="E26">
            <v>55.041666666666664</v>
          </cell>
          <cell r="F26">
            <v>84</v>
          </cell>
          <cell r="G26">
            <v>29</v>
          </cell>
          <cell r="H26">
            <v>11.16</v>
          </cell>
          <cell r="J26">
            <v>24.840000000000003</v>
          </cell>
          <cell r="K26">
            <v>0</v>
          </cell>
        </row>
        <row r="27">
          <cell r="B27">
            <v>23.5</v>
          </cell>
          <cell r="C27">
            <v>31.1</v>
          </cell>
          <cell r="D27">
            <v>17.8</v>
          </cell>
          <cell r="E27">
            <v>49.375</v>
          </cell>
          <cell r="F27">
            <v>66</v>
          </cell>
          <cell r="G27">
            <v>29</v>
          </cell>
          <cell r="H27">
            <v>11.879999999999999</v>
          </cell>
          <cell r="J27">
            <v>28.08</v>
          </cell>
          <cell r="K27">
            <v>0</v>
          </cell>
        </row>
        <row r="28">
          <cell r="B28">
            <v>22.237499999999997</v>
          </cell>
          <cell r="C28">
            <v>30.9</v>
          </cell>
          <cell r="D28">
            <v>16.399999999999999</v>
          </cell>
          <cell r="E28">
            <v>54.333333333333336</v>
          </cell>
          <cell r="F28">
            <v>72</v>
          </cell>
          <cell r="G28">
            <v>32</v>
          </cell>
          <cell r="H28">
            <v>17.28</v>
          </cell>
          <cell r="J28">
            <v>39.24</v>
          </cell>
          <cell r="K28">
            <v>0</v>
          </cell>
        </row>
        <row r="29">
          <cell r="B29">
            <v>20.720833333333335</v>
          </cell>
          <cell r="C29">
            <v>29.9</v>
          </cell>
          <cell r="D29">
            <v>14.2</v>
          </cell>
          <cell r="E29">
            <v>65.25</v>
          </cell>
          <cell r="F29">
            <v>90</v>
          </cell>
          <cell r="G29">
            <v>37</v>
          </cell>
          <cell r="H29">
            <v>18</v>
          </cell>
          <cell r="J29">
            <v>36</v>
          </cell>
          <cell r="K29">
            <v>0</v>
          </cell>
        </row>
        <row r="30">
          <cell r="B30">
            <v>23.3</v>
          </cell>
          <cell r="C30">
            <v>31.4</v>
          </cell>
          <cell r="D30">
            <v>16.8</v>
          </cell>
          <cell r="E30">
            <v>55.833333333333336</v>
          </cell>
          <cell r="F30">
            <v>80</v>
          </cell>
          <cell r="G30">
            <v>32</v>
          </cell>
          <cell r="H30">
            <v>19.440000000000001</v>
          </cell>
          <cell r="J30">
            <v>34.56</v>
          </cell>
          <cell r="K30">
            <v>0</v>
          </cell>
        </row>
        <row r="31">
          <cell r="B31">
            <v>25.049999999999997</v>
          </cell>
          <cell r="C31">
            <v>34.4</v>
          </cell>
          <cell r="D31">
            <v>18.100000000000001</v>
          </cell>
          <cell r="E31">
            <v>50.458333333333336</v>
          </cell>
          <cell r="F31">
            <v>87</v>
          </cell>
          <cell r="G31">
            <v>24</v>
          </cell>
          <cell r="H31">
            <v>36</v>
          </cell>
          <cell r="J31">
            <v>72.360000000000014</v>
          </cell>
          <cell r="K31">
            <v>1</v>
          </cell>
        </row>
        <row r="32">
          <cell r="B32">
            <v>18.070833333333336</v>
          </cell>
          <cell r="C32">
            <v>21.8</v>
          </cell>
          <cell r="D32">
            <v>14.8</v>
          </cell>
          <cell r="E32">
            <v>81.916666666666671</v>
          </cell>
          <cell r="F32">
            <v>97</v>
          </cell>
          <cell r="G32">
            <v>61</v>
          </cell>
          <cell r="H32">
            <v>19.8</v>
          </cell>
          <cell r="J32">
            <v>37.080000000000005</v>
          </cell>
          <cell r="K32">
            <v>22.8</v>
          </cell>
        </row>
        <row r="33">
          <cell r="B33">
            <v>15.091666666666667</v>
          </cell>
          <cell r="C33">
            <v>21.3</v>
          </cell>
          <cell r="D33">
            <v>10.4</v>
          </cell>
          <cell r="E33">
            <v>68.541666666666671</v>
          </cell>
          <cell r="F33">
            <v>95</v>
          </cell>
          <cell r="G33">
            <v>30</v>
          </cell>
          <cell r="H33">
            <v>11.879999999999999</v>
          </cell>
          <cell r="J33">
            <v>28.44</v>
          </cell>
          <cell r="K33">
            <v>0</v>
          </cell>
        </row>
        <row r="34">
          <cell r="B34">
            <v>16.154166666666665</v>
          </cell>
          <cell r="C34">
            <v>25.2</v>
          </cell>
          <cell r="D34">
            <v>8.9</v>
          </cell>
          <cell r="E34">
            <v>58.416666666666664</v>
          </cell>
          <cell r="F34">
            <v>90</v>
          </cell>
          <cell r="G34">
            <v>23</v>
          </cell>
          <cell r="H34">
            <v>14.04</v>
          </cell>
          <cell r="J34">
            <v>26.28</v>
          </cell>
          <cell r="K34">
            <v>0</v>
          </cell>
        </row>
        <row r="35">
          <cell r="B35">
            <v>17.665217391304346</v>
          </cell>
          <cell r="C35">
            <v>27.1</v>
          </cell>
          <cell r="D35">
            <v>10.7</v>
          </cell>
          <cell r="E35">
            <v>50.739130434782609</v>
          </cell>
          <cell r="F35">
            <v>76</v>
          </cell>
          <cell r="G35">
            <v>24</v>
          </cell>
          <cell r="H35">
            <v>21.6</v>
          </cell>
          <cell r="J35">
            <v>34.92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14.495833333333332</v>
          </cell>
          <cell r="C5">
            <v>19.7</v>
          </cell>
          <cell r="D5">
            <v>12.1</v>
          </cell>
          <cell r="E5">
            <v>66.208333333333329</v>
          </cell>
          <cell r="F5">
            <v>80</v>
          </cell>
          <cell r="G5">
            <v>47</v>
          </cell>
          <cell r="H5">
            <v>5.4</v>
          </cell>
          <cell r="J5">
            <v>23.759999999999998</v>
          </cell>
          <cell r="K5">
            <v>0</v>
          </cell>
        </row>
        <row r="6">
          <cell r="B6">
            <v>14.816666666666665</v>
          </cell>
          <cell r="C6">
            <v>23.5</v>
          </cell>
          <cell r="D6">
            <v>8.6999999999999993</v>
          </cell>
          <cell r="E6">
            <v>64.333333333333329</v>
          </cell>
          <cell r="F6">
            <v>84</v>
          </cell>
          <cell r="G6">
            <v>41</v>
          </cell>
          <cell r="H6">
            <v>5.4</v>
          </cell>
          <cell r="J6">
            <v>17.64</v>
          </cell>
          <cell r="K6">
            <v>0</v>
          </cell>
        </row>
        <row r="7">
          <cell r="B7">
            <v>16.482608695652175</v>
          </cell>
          <cell r="C7">
            <v>25.7</v>
          </cell>
          <cell r="D7">
            <v>9.6999999999999993</v>
          </cell>
          <cell r="E7">
            <v>63.304347826086953</v>
          </cell>
          <cell r="F7">
            <v>81</v>
          </cell>
          <cell r="G7">
            <v>41</v>
          </cell>
          <cell r="H7">
            <v>3.6</v>
          </cell>
          <cell r="J7">
            <v>19.440000000000001</v>
          </cell>
          <cell r="K7">
            <v>0</v>
          </cell>
        </row>
        <row r="8">
          <cell r="B8">
            <v>19.55</v>
          </cell>
          <cell r="C8">
            <v>27.3</v>
          </cell>
          <cell r="D8">
            <v>13.8</v>
          </cell>
          <cell r="E8">
            <v>66.875</v>
          </cell>
          <cell r="F8">
            <v>89</v>
          </cell>
          <cell r="G8">
            <v>41</v>
          </cell>
          <cell r="H8">
            <v>20.52</v>
          </cell>
          <cell r="J8">
            <v>36.72</v>
          </cell>
          <cell r="K8">
            <v>0</v>
          </cell>
        </row>
        <row r="9">
          <cell r="B9">
            <v>20.758333333333329</v>
          </cell>
          <cell r="C9">
            <v>29.5</v>
          </cell>
          <cell r="D9">
            <v>14.2</v>
          </cell>
          <cell r="E9">
            <v>65.875</v>
          </cell>
          <cell r="F9">
            <v>87</v>
          </cell>
          <cell r="G9">
            <v>34</v>
          </cell>
          <cell r="H9">
            <v>10.08</v>
          </cell>
          <cell r="J9">
            <v>20.88</v>
          </cell>
          <cell r="K9">
            <v>0</v>
          </cell>
        </row>
        <row r="10">
          <cell r="B10">
            <v>20.587500000000002</v>
          </cell>
          <cell r="C10">
            <v>29.8</v>
          </cell>
          <cell r="D10">
            <v>13.4</v>
          </cell>
          <cell r="E10">
            <v>64.666666666666671</v>
          </cell>
          <cell r="F10">
            <v>93</v>
          </cell>
          <cell r="G10">
            <v>25</v>
          </cell>
          <cell r="H10">
            <v>12.24</v>
          </cell>
          <cell r="J10">
            <v>28.08</v>
          </cell>
          <cell r="K10">
            <v>0</v>
          </cell>
        </row>
        <row r="11">
          <cell r="B11">
            <v>20.270833333333332</v>
          </cell>
          <cell r="C11">
            <v>29.9</v>
          </cell>
          <cell r="D11">
            <v>13.1</v>
          </cell>
          <cell r="E11">
            <v>61.291666666666664</v>
          </cell>
          <cell r="F11">
            <v>87</v>
          </cell>
          <cell r="G11">
            <v>25</v>
          </cell>
          <cell r="H11">
            <v>1.8</v>
          </cell>
          <cell r="J11">
            <v>16.920000000000002</v>
          </cell>
          <cell r="K11">
            <v>0</v>
          </cell>
        </row>
        <row r="12">
          <cell r="B12">
            <v>20.033333333333335</v>
          </cell>
          <cell r="C12">
            <v>29.3</v>
          </cell>
          <cell r="D12">
            <v>13.3</v>
          </cell>
          <cell r="E12">
            <v>64.25</v>
          </cell>
          <cell r="F12">
            <v>88</v>
          </cell>
          <cell r="G12">
            <v>27</v>
          </cell>
          <cell r="H12">
            <v>10.08</v>
          </cell>
          <cell r="J12">
            <v>21.6</v>
          </cell>
          <cell r="K12">
            <v>0</v>
          </cell>
        </row>
        <row r="13">
          <cell r="B13">
            <v>20.74583333333333</v>
          </cell>
          <cell r="C13">
            <v>29.2</v>
          </cell>
          <cell r="D13">
            <v>14.1</v>
          </cell>
          <cell r="E13">
            <v>55.791666666666664</v>
          </cell>
          <cell r="F13">
            <v>86</v>
          </cell>
          <cell r="G13">
            <v>27</v>
          </cell>
          <cell r="H13">
            <v>17.64</v>
          </cell>
          <cell r="J13">
            <v>31.319999999999997</v>
          </cell>
          <cell r="K13">
            <v>0</v>
          </cell>
        </row>
        <row r="14">
          <cell r="B14">
            <v>20.862500000000001</v>
          </cell>
          <cell r="C14">
            <v>30.1</v>
          </cell>
          <cell r="D14">
            <v>13.7</v>
          </cell>
          <cell r="E14">
            <v>55.833333333333336</v>
          </cell>
          <cell r="F14">
            <v>80</v>
          </cell>
          <cell r="G14">
            <v>28</v>
          </cell>
          <cell r="H14">
            <v>9.7200000000000006</v>
          </cell>
          <cell r="J14">
            <v>18.36</v>
          </cell>
          <cell r="K14">
            <v>0</v>
          </cell>
        </row>
        <row r="15">
          <cell r="B15">
            <v>21.654166666666669</v>
          </cell>
          <cell r="C15">
            <v>31.3</v>
          </cell>
          <cell r="D15">
            <v>14.3</v>
          </cell>
          <cell r="E15">
            <v>60.5</v>
          </cell>
          <cell r="F15">
            <v>88</v>
          </cell>
          <cell r="G15">
            <v>23</v>
          </cell>
          <cell r="H15">
            <v>7.9200000000000008</v>
          </cell>
          <cell r="J15">
            <v>23.040000000000003</v>
          </cell>
          <cell r="K15">
            <v>0</v>
          </cell>
        </row>
        <row r="16">
          <cell r="B16">
            <v>22.299999999999997</v>
          </cell>
          <cell r="C16">
            <v>31.3</v>
          </cell>
          <cell r="D16">
            <v>14.5</v>
          </cell>
          <cell r="E16">
            <v>53.791666666666664</v>
          </cell>
          <cell r="F16">
            <v>85</v>
          </cell>
          <cell r="G16">
            <v>21</v>
          </cell>
          <cell r="H16">
            <v>15.48</v>
          </cell>
          <cell r="J16">
            <v>28.08</v>
          </cell>
          <cell r="K16">
            <v>0</v>
          </cell>
        </row>
        <row r="17">
          <cell r="B17">
            <v>20.887500000000003</v>
          </cell>
          <cell r="C17">
            <v>31.4</v>
          </cell>
          <cell r="D17">
            <v>12.5</v>
          </cell>
          <cell r="E17">
            <v>58.416666666666664</v>
          </cell>
          <cell r="F17">
            <v>89</v>
          </cell>
          <cell r="G17">
            <v>20</v>
          </cell>
          <cell r="H17">
            <v>11.879999999999999</v>
          </cell>
          <cell r="J17">
            <v>26.28</v>
          </cell>
          <cell r="K17">
            <v>0</v>
          </cell>
        </row>
        <row r="18">
          <cell r="B18">
            <v>22.174999999999997</v>
          </cell>
          <cell r="C18">
            <v>32</v>
          </cell>
          <cell r="D18">
            <v>14.5</v>
          </cell>
          <cell r="E18">
            <v>57.791666666666664</v>
          </cell>
          <cell r="F18">
            <v>85</v>
          </cell>
          <cell r="G18">
            <v>21</v>
          </cell>
          <cell r="H18">
            <v>9.3600000000000012</v>
          </cell>
          <cell r="J18">
            <v>27.36</v>
          </cell>
          <cell r="K18">
            <v>0</v>
          </cell>
        </row>
        <row r="19">
          <cell r="B19">
            <v>22.212500000000002</v>
          </cell>
          <cell r="C19">
            <v>33</v>
          </cell>
          <cell r="D19">
            <v>13.6</v>
          </cell>
          <cell r="E19">
            <v>59.125</v>
          </cell>
          <cell r="F19">
            <v>89</v>
          </cell>
          <cell r="G19">
            <v>23</v>
          </cell>
          <cell r="H19">
            <v>14.04</v>
          </cell>
          <cell r="J19">
            <v>28.44</v>
          </cell>
          <cell r="K19">
            <v>0</v>
          </cell>
        </row>
        <row r="20">
          <cell r="B20">
            <v>22.729166666666668</v>
          </cell>
          <cell r="C20">
            <v>32.799999999999997</v>
          </cell>
          <cell r="D20">
            <v>14.1</v>
          </cell>
          <cell r="E20">
            <v>56.541666666666664</v>
          </cell>
          <cell r="F20">
            <v>87</v>
          </cell>
          <cell r="G20">
            <v>21</v>
          </cell>
          <cell r="H20">
            <v>13.68</v>
          </cell>
          <cell r="J20">
            <v>27.720000000000002</v>
          </cell>
          <cell r="K20">
            <v>0</v>
          </cell>
        </row>
        <row r="21">
          <cell r="B21">
            <v>18.970833333333328</v>
          </cell>
          <cell r="C21">
            <v>22.7</v>
          </cell>
          <cell r="D21">
            <v>15.9</v>
          </cell>
          <cell r="E21">
            <v>69.625</v>
          </cell>
          <cell r="F21">
            <v>84</v>
          </cell>
          <cell r="G21">
            <v>52</v>
          </cell>
          <cell r="H21">
            <v>5.4</v>
          </cell>
          <cell r="J21">
            <v>27</v>
          </cell>
          <cell r="K21">
            <v>0</v>
          </cell>
        </row>
        <row r="22">
          <cell r="B22">
            <v>15.4</v>
          </cell>
          <cell r="C22">
            <v>23.8</v>
          </cell>
          <cell r="D22">
            <v>8.5</v>
          </cell>
          <cell r="E22">
            <v>58.25</v>
          </cell>
          <cell r="F22">
            <v>83</v>
          </cell>
          <cell r="G22">
            <v>30</v>
          </cell>
          <cell r="H22">
            <v>9</v>
          </cell>
          <cell r="J22">
            <v>28.08</v>
          </cell>
          <cell r="K22">
            <v>0</v>
          </cell>
        </row>
        <row r="23">
          <cell r="B23">
            <v>17.320833333333333</v>
          </cell>
          <cell r="C23">
            <v>28.1</v>
          </cell>
          <cell r="D23">
            <v>9.9</v>
          </cell>
          <cell r="E23">
            <v>60.166666666666664</v>
          </cell>
          <cell r="F23">
            <v>82</v>
          </cell>
          <cell r="G23">
            <v>30</v>
          </cell>
          <cell r="H23">
            <v>14.76</v>
          </cell>
          <cell r="J23">
            <v>33.480000000000004</v>
          </cell>
          <cell r="K23">
            <v>0</v>
          </cell>
        </row>
        <row r="24">
          <cell r="B24">
            <v>20.591666666666665</v>
          </cell>
          <cell r="C24">
            <v>31.4</v>
          </cell>
          <cell r="D24">
            <v>12.9</v>
          </cell>
          <cell r="E24">
            <v>61.875</v>
          </cell>
          <cell r="F24">
            <v>87</v>
          </cell>
          <cell r="G24">
            <v>25</v>
          </cell>
          <cell r="H24">
            <v>6.84</v>
          </cell>
          <cell r="J24">
            <v>25.56</v>
          </cell>
          <cell r="K24">
            <v>0</v>
          </cell>
        </row>
        <row r="25">
          <cell r="B25">
            <v>22.333333333333329</v>
          </cell>
          <cell r="C25">
            <v>32.200000000000003</v>
          </cell>
          <cell r="D25">
            <v>14.2</v>
          </cell>
          <cell r="E25">
            <v>60.125</v>
          </cell>
          <cell r="F25">
            <v>90</v>
          </cell>
          <cell r="G25">
            <v>26</v>
          </cell>
          <cell r="H25">
            <v>6.84</v>
          </cell>
          <cell r="J25">
            <v>18.720000000000002</v>
          </cell>
          <cell r="K25">
            <v>0</v>
          </cell>
        </row>
        <row r="26">
          <cell r="B26">
            <v>22.370833333333326</v>
          </cell>
          <cell r="C26">
            <v>33.1</v>
          </cell>
          <cell r="D26">
            <v>13.5</v>
          </cell>
          <cell r="E26">
            <v>60.875</v>
          </cell>
          <cell r="F26">
            <v>89</v>
          </cell>
          <cell r="G26">
            <v>25</v>
          </cell>
          <cell r="H26">
            <v>0.72000000000000008</v>
          </cell>
          <cell r="J26">
            <v>15.840000000000002</v>
          </cell>
          <cell r="K26">
            <v>0</v>
          </cell>
        </row>
        <row r="27">
          <cell r="B27">
            <v>23.591666666666665</v>
          </cell>
          <cell r="C27">
            <v>34</v>
          </cell>
          <cell r="D27">
            <v>15.1</v>
          </cell>
          <cell r="E27">
            <v>58.75</v>
          </cell>
          <cell r="F27">
            <v>88</v>
          </cell>
          <cell r="G27">
            <v>22</v>
          </cell>
          <cell r="H27">
            <v>3.9600000000000004</v>
          </cell>
          <cell r="J27">
            <v>18.36</v>
          </cell>
          <cell r="K27">
            <v>0</v>
          </cell>
        </row>
        <row r="28">
          <cell r="B28">
            <v>23.716666666666665</v>
          </cell>
          <cell r="C28">
            <v>34</v>
          </cell>
          <cell r="D28">
            <v>15</v>
          </cell>
          <cell r="E28">
            <v>57.5</v>
          </cell>
          <cell r="F28">
            <v>92</v>
          </cell>
          <cell r="G28">
            <v>21</v>
          </cell>
          <cell r="H28">
            <v>14.04</v>
          </cell>
          <cell r="J28">
            <v>33.840000000000003</v>
          </cell>
          <cell r="K28">
            <v>0</v>
          </cell>
        </row>
        <row r="29">
          <cell r="B29">
            <v>24.150000000000006</v>
          </cell>
          <cell r="C29">
            <v>34</v>
          </cell>
          <cell r="D29">
            <v>17.5</v>
          </cell>
          <cell r="E29">
            <v>53.375</v>
          </cell>
          <cell r="F29">
            <v>73</v>
          </cell>
          <cell r="G29">
            <v>25</v>
          </cell>
          <cell r="H29">
            <v>17.28</v>
          </cell>
          <cell r="J29">
            <v>34.200000000000003</v>
          </cell>
          <cell r="K29">
            <v>0</v>
          </cell>
        </row>
        <row r="30">
          <cell r="B30">
            <v>25.712500000000002</v>
          </cell>
          <cell r="C30">
            <v>35.9</v>
          </cell>
          <cell r="D30">
            <v>17.899999999999999</v>
          </cell>
          <cell r="E30">
            <v>51.791666666666664</v>
          </cell>
          <cell r="F30">
            <v>80</v>
          </cell>
          <cell r="G30">
            <v>21</v>
          </cell>
          <cell r="H30">
            <v>13.68</v>
          </cell>
          <cell r="J30">
            <v>28.44</v>
          </cell>
          <cell r="K30">
            <v>0</v>
          </cell>
        </row>
        <row r="31">
          <cell r="B31">
            <v>25.237500000000001</v>
          </cell>
          <cell r="C31">
            <v>34.6</v>
          </cell>
          <cell r="D31">
            <v>16.600000000000001</v>
          </cell>
          <cell r="E31">
            <v>55.916666666666664</v>
          </cell>
          <cell r="F31">
            <v>87</v>
          </cell>
          <cell r="G31">
            <v>25</v>
          </cell>
          <cell r="H31">
            <v>20.16</v>
          </cell>
          <cell r="J31">
            <v>46.440000000000005</v>
          </cell>
          <cell r="K31">
            <v>0</v>
          </cell>
        </row>
        <row r="32">
          <cell r="B32">
            <v>19.620833333333326</v>
          </cell>
          <cell r="C32">
            <v>26.5</v>
          </cell>
          <cell r="D32">
            <v>15.7</v>
          </cell>
          <cell r="E32">
            <v>76.708333333333329</v>
          </cell>
          <cell r="F32">
            <v>92</v>
          </cell>
          <cell r="G32">
            <v>50</v>
          </cell>
          <cell r="H32">
            <v>9.7200000000000006</v>
          </cell>
          <cell r="J32">
            <v>31.680000000000003</v>
          </cell>
          <cell r="K32">
            <v>8.4</v>
          </cell>
        </row>
        <row r="33">
          <cell r="B33">
            <v>16.416666666666664</v>
          </cell>
          <cell r="C33">
            <v>24.3</v>
          </cell>
          <cell r="D33">
            <v>9.6999999999999993</v>
          </cell>
          <cell r="E33">
            <v>65.791666666666671</v>
          </cell>
          <cell r="F33">
            <v>92</v>
          </cell>
          <cell r="G33">
            <v>31</v>
          </cell>
          <cell r="H33">
            <v>12.6</v>
          </cell>
          <cell r="J33">
            <v>34.92</v>
          </cell>
          <cell r="K33">
            <v>0</v>
          </cell>
        </row>
        <row r="34">
          <cell r="B34">
            <v>18.612500000000001</v>
          </cell>
          <cell r="C34">
            <v>28.3</v>
          </cell>
          <cell r="D34">
            <v>11.6</v>
          </cell>
          <cell r="E34">
            <v>48.416666666666664</v>
          </cell>
          <cell r="F34">
            <v>77</v>
          </cell>
          <cell r="G34">
            <v>18</v>
          </cell>
          <cell r="H34">
            <v>12.24</v>
          </cell>
          <cell r="J34">
            <v>27.36</v>
          </cell>
          <cell r="K34">
            <v>0</v>
          </cell>
        </row>
        <row r="35">
          <cell r="B35">
            <v>23.3125</v>
          </cell>
          <cell r="C35">
            <v>32.9</v>
          </cell>
          <cell r="D35">
            <v>17</v>
          </cell>
          <cell r="E35">
            <v>38.916666666666664</v>
          </cell>
          <cell r="F35">
            <v>73</v>
          </cell>
          <cell r="G35">
            <v>18</v>
          </cell>
          <cell r="H35">
            <v>11.16</v>
          </cell>
          <cell r="J35">
            <v>23.400000000000002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7.5083333333333329</v>
          </cell>
          <cell r="C5">
            <v>10.6</v>
          </cell>
          <cell r="D5">
            <v>6</v>
          </cell>
          <cell r="E5">
            <v>79.583333333333329</v>
          </cell>
          <cell r="F5">
            <v>92</v>
          </cell>
          <cell r="G5">
            <v>58</v>
          </cell>
          <cell r="H5">
            <v>15.840000000000002</v>
          </cell>
          <cell r="J5">
            <v>30.240000000000002</v>
          </cell>
          <cell r="K5">
            <v>0</v>
          </cell>
        </row>
        <row r="6">
          <cell r="B6">
            <v>10.070833333333333</v>
          </cell>
          <cell r="C6">
            <v>17.3</v>
          </cell>
          <cell r="D6">
            <v>5.2</v>
          </cell>
          <cell r="E6">
            <v>59.458333333333336</v>
          </cell>
          <cell r="F6">
            <v>81</v>
          </cell>
          <cell r="G6">
            <v>39</v>
          </cell>
          <cell r="H6">
            <v>14.04</v>
          </cell>
          <cell r="J6">
            <v>25.2</v>
          </cell>
          <cell r="K6">
            <v>0</v>
          </cell>
        </row>
        <row r="7">
          <cell r="B7">
            <v>12.956521739130435</v>
          </cell>
          <cell r="C7">
            <v>21.5</v>
          </cell>
          <cell r="D7">
            <v>6.7</v>
          </cell>
          <cell r="E7">
            <v>59.478260869565219</v>
          </cell>
          <cell r="F7">
            <v>83</v>
          </cell>
          <cell r="G7">
            <v>39</v>
          </cell>
          <cell r="H7">
            <v>10.08</v>
          </cell>
          <cell r="J7">
            <v>19.079999999999998</v>
          </cell>
          <cell r="K7">
            <v>0</v>
          </cell>
        </row>
        <row r="8">
          <cell r="B8">
            <v>15.283333333333337</v>
          </cell>
          <cell r="C8">
            <v>23</v>
          </cell>
          <cell r="D8">
            <v>9.8000000000000007</v>
          </cell>
          <cell r="E8">
            <v>77.166666666666671</v>
          </cell>
          <cell r="F8">
            <v>99</v>
          </cell>
          <cell r="G8">
            <v>47</v>
          </cell>
          <cell r="H8">
            <v>15.48</v>
          </cell>
          <cell r="J8">
            <v>37.800000000000004</v>
          </cell>
          <cell r="K8">
            <v>0</v>
          </cell>
        </row>
        <row r="9">
          <cell r="B9">
            <v>16.604166666666664</v>
          </cell>
          <cell r="C9">
            <v>24.8</v>
          </cell>
          <cell r="D9">
            <v>11.8</v>
          </cell>
          <cell r="E9">
            <v>75.125</v>
          </cell>
          <cell r="F9">
            <v>94</v>
          </cell>
          <cell r="G9">
            <v>45</v>
          </cell>
          <cell r="H9">
            <v>13.32</v>
          </cell>
          <cell r="J9">
            <v>28.08</v>
          </cell>
          <cell r="K9">
            <v>0</v>
          </cell>
        </row>
        <row r="10">
          <cell r="B10">
            <v>18.629166666666666</v>
          </cell>
          <cell r="C10">
            <v>26.2</v>
          </cell>
          <cell r="D10">
            <v>13.7</v>
          </cell>
          <cell r="E10">
            <v>62.458333333333336</v>
          </cell>
          <cell r="F10">
            <v>84</v>
          </cell>
          <cell r="G10">
            <v>33</v>
          </cell>
          <cell r="H10">
            <v>12.24</v>
          </cell>
          <cell r="J10">
            <v>30.240000000000002</v>
          </cell>
          <cell r="K10">
            <v>0</v>
          </cell>
        </row>
        <row r="11">
          <cell r="B11">
            <v>17.74583333333333</v>
          </cell>
          <cell r="C11">
            <v>25.5</v>
          </cell>
          <cell r="D11">
            <v>11.9</v>
          </cell>
          <cell r="E11">
            <v>60.208333333333336</v>
          </cell>
          <cell r="F11">
            <v>82</v>
          </cell>
          <cell r="G11">
            <v>34</v>
          </cell>
          <cell r="H11">
            <v>12.96</v>
          </cell>
          <cell r="J11">
            <v>24.12</v>
          </cell>
          <cell r="K11">
            <v>0</v>
          </cell>
        </row>
        <row r="12">
          <cell r="B12">
            <v>18.504166666666666</v>
          </cell>
          <cell r="C12">
            <v>25.9</v>
          </cell>
          <cell r="D12">
            <v>13.3</v>
          </cell>
          <cell r="E12">
            <v>61.333333333333336</v>
          </cell>
          <cell r="F12">
            <v>84</v>
          </cell>
          <cell r="G12">
            <v>33</v>
          </cell>
          <cell r="H12">
            <v>11.879999999999999</v>
          </cell>
          <cell r="J12">
            <v>25.2</v>
          </cell>
          <cell r="K12">
            <v>0</v>
          </cell>
        </row>
        <row r="13">
          <cell r="B13">
            <v>17.441666666666666</v>
          </cell>
          <cell r="C13">
            <v>24.9</v>
          </cell>
          <cell r="D13">
            <v>12</v>
          </cell>
          <cell r="E13">
            <v>59.916666666666664</v>
          </cell>
          <cell r="F13">
            <v>82</v>
          </cell>
          <cell r="G13">
            <v>30</v>
          </cell>
          <cell r="H13">
            <v>13.68</v>
          </cell>
          <cell r="J13">
            <v>30.240000000000002</v>
          </cell>
          <cell r="K13">
            <v>0</v>
          </cell>
        </row>
        <row r="14">
          <cell r="B14">
            <v>17.520833333333332</v>
          </cell>
          <cell r="C14">
            <v>25.4</v>
          </cell>
          <cell r="D14">
            <v>12.2</v>
          </cell>
          <cell r="E14">
            <v>56.125</v>
          </cell>
          <cell r="F14">
            <v>72</v>
          </cell>
          <cell r="G14">
            <v>36</v>
          </cell>
          <cell r="H14">
            <v>12.6</v>
          </cell>
          <cell r="J14">
            <v>26.28</v>
          </cell>
          <cell r="K14">
            <v>0</v>
          </cell>
        </row>
        <row r="15">
          <cell r="B15">
            <v>18.475000000000001</v>
          </cell>
          <cell r="C15">
            <v>26</v>
          </cell>
          <cell r="D15">
            <v>15.2</v>
          </cell>
          <cell r="E15">
            <v>64.5</v>
          </cell>
          <cell r="F15">
            <v>78</v>
          </cell>
          <cell r="G15">
            <v>36</v>
          </cell>
          <cell r="H15">
            <v>10.8</v>
          </cell>
          <cell r="J15">
            <v>23.759999999999998</v>
          </cell>
          <cell r="K15">
            <v>0</v>
          </cell>
        </row>
        <row r="16">
          <cell r="B16">
            <v>20.395833333333332</v>
          </cell>
          <cell r="C16">
            <v>27.3</v>
          </cell>
          <cell r="D16">
            <v>15.7</v>
          </cell>
          <cell r="E16">
            <v>50.708333333333336</v>
          </cell>
          <cell r="F16">
            <v>67</v>
          </cell>
          <cell r="G16">
            <v>29</v>
          </cell>
          <cell r="H16">
            <v>15.48</v>
          </cell>
          <cell r="J16">
            <v>33.840000000000003</v>
          </cell>
          <cell r="K16">
            <v>0</v>
          </cell>
        </row>
        <row r="17">
          <cell r="B17">
            <v>20.691666666666666</v>
          </cell>
          <cell r="C17">
            <v>27.3</v>
          </cell>
          <cell r="D17">
            <v>17.2</v>
          </cell>
          <cell r="E17">
            <v>48.583333333333336</v>
          </cell>
          <cell r="F17">
            <v>62</v>
          </cell>
          <cell r="G17">
            <v>27</v>
          </cell>
          <cell r="H17">
            <v>15.48</v>
          </cell>
          <cell r="J17">
            <v>30.96</v>
          </cell>
          <cell r="K17">
            <v>0</v>
          </cell>
        </row>
        <row r="18">
          <cell r="B18">
            <v>20.525000000000002</v>
          </cell>
          <cell r="C18">
            <v>27.7</v>
          </cell>
          <cell r="D18">
            <v>15.2</v>
          </cell>
          <cell r="E18">
            <v>54.75</v>
          </cell>
          <cell r="F18">
            <v>79</v>
          </cell>
          <cell r="G18">
            <v>31</v>
          </cell>
          <cell r="H18">
            <v>15.120000000000001</v>
          </cell>
          <cell r="J18">
            <v>30.96</v>
          </cell>
          <cell r="K18">
            <v>0</v>
          </cell>
        </row>
        <row r="19">
          <cell r="B19">
            <v>21.299999999999997</v>
          </cell>
          <cell r="C19">
            <v>28.3</v>
          </cell>
          <cell r="D19">
            <v>15.6</v>
          </cell>
          <cell r="E19">
            <v>56.833333333333336</v>
          </cell>
          <cell r="F19">
            <v>79</v>
          </cell>
          <cell r="G19">
            <v>32</v>
          </cell>
          <cell r="H19">
            <v>19.079999999999998</v>
          </cell>
          <cell r="J19">
            <v>39.96</v>
          </cell>
          <cell r="K19">
            <v>0</v>
          </cell>
        </row>
        <row r="20">
          <cell r="B20">
            <v>21.883333333333336</v>
          </cell>
          <cell r="C20">
            <v>29.3</v>
          </cell>
          <cell r="D20">
            <v>15.3</v>
          </cell>
          <cell r="E20">
            <v>48.583333333333336</v>
          </cell>
          <cell r="F20">
            <v>69</v>
          </cell>
          <cell r="G20">
            <v>26</v>
          </cell>
          <cell r="H20">
            <v>17.64</v>
          </cell>
          <cell r="J20">
            <v>39.6</v>
          </cell>
          <cell r="K20">
            <v>0</v>
          </cell>
        </row>
        <row r="21">
          <cell r="B21">
            <v>14.524999999999997</v>
          </cell>
          <cell r="C21">
            <v>22.4</v>
          </cell>
          <cell r="D21">
            <v>10.199999999999999</v>
          </cell>
          <cell r="E21">
            <v>73.083333333333329</v>
          </cell>
          <cell r="F21">
            <v>99</v>
          </cell>
          <cell r="G21">
            <v>42</v>
          </cell>
          <cell r="H21">
            <v>19.8</v>
          </cell>
          <cell r="J21">
            <v>40.680000000000007</v>
          </cell>
          <cell r="K21">
            <v>0.4</v>
          </cell>
        </row>
        <row r="22">
          <cell r="B22">
            <v>11.645833333333334</v>
          </cell>
          <cell r="C22">
            <v>20</v>
          </cell>
          <cell r="D22">
            <v>6.6</v>
          </cell>
          <cell r="E22">
            <v>64.708333333333329</v>
          </cell>
          <cell r="F22">
            <v>82</v>
          </cell>
          <cell r="G22">
            <v>40</v>
          </cell>
          <cell r="H22">
            <v>16.559999999999999</v>
          </cell>
          <cell r="J22">
            <v>30.96</v>
          </cell>
          <cell r="K22">
            <v>0</v>
          </cell>
        </row>
        <row r="23">
          <cell r="B23">
            <v>14.566666666666668</v>
          </cell>
          <cell r="C23">
            <v>25.6</v>
          </cell>
          <cell r="D23">
            <v>7.1</v>
          </cell>
          <cell r="E23">
            <v>63.666666666666664</v>
          </cell>
          <cell r="F23">
            <v>95</v>
          </cell>
          <cell r="G23">
            <v>26</v>
          </cell>
          <cell r="H23">
            <v>14.76</v>
          </cell>
          <cell r="J23">
            <v>33.119999999999997</v>
          </cell>
          <cell r="K23">
            <v>0</v>
          </cell>
        </row>
        <row r="24">
          <cell r="B24">
            <v>18.170833333333334</v>
          </cell>
          <cell r="C24">
            <v>26.1</v>
          </cell>
          <cell r="D24">
            <v>12.3</v>
          </cell>
          <cell r="E24">
            <v>48.291666666666664</v>
          </cell>
          <cell r="F24">
            <v>63</v>
          </cell>
          <cell r="G24">
            <v>35</v>
          </cell>
          <cell r="H24">
            <v>12.6</v>
          </cell>
          <cell r="J24">
            <v>26.28</v>
          </cell>
          <cell r="K24">
            <v>0</v>
          </cell>
        </row>
        <row r="25">
          <cell r="B25">
            <v>20.616666666666664</v>
          </cell>
          <cell r="C25">
            <v>28</v>
          </cell>
          <cell r="D25">
            <v>13.5</v>
          </cell>
          <cell r="E25">
            <v>53.166666666666664</v>
          </cell>
          <cell r="F25">
            <v>76</v>
          </cell>
          <cell r="G25">
            <v>33</v>
          </cell>
          <cell r="H25">
            <v>12.6</v>
          </cell>
          <cell r="J25">
            <v>27</v>
          </cell>
          <cell r="K25">
            <v>0</v>
          </cell>
        </row>
        <row r="26">
          <cell r="B26">
            <v>21.904166666666669</v>
          </cell>
          <cell r="C26">
            <v>29.2</v>
          </cell>
          <cell r="D26">
            <v>17.5</v>
          </cell>
          <cell r="E26">
            <v>50.666666666666664</v>
          </cell>
          <cell r="F26">
            <v>63</v>
          </cell>
          <cell r="G26">
            <v>33</v>
          </cell>
          <cell r="H26">
            <v>11.16</v>
          </cell>
          <cell r="J26">
            <v>24.840000000000003</v>
          </cell>
          <cell r="K26">
            <v>0</v>
          </cell>
        </row>
        <row r="27">
          <cell r="B27">
            <v>22.866666666666671</v>
          </cell>
          <cell r="C27">
            <v>29.7</v>
          </cell>
          <cell r="D27">
            <v>16.8</v>
          </cell>
          <cell r="E27">
            <v>49.916666666666664</v>
          </cell>
          <cell r="F27">
            <v>70</v>
          </cell>
          <cell r="G27">
            <v>33</v>
          </cell>
          <cell r="H27">
            <v>13.68</v>
          </cell>
          <cell r="J27">
            <v>32.04</v>
          </cell>
          <cell r="K27">
            <v>0</v>
          </cell>
        </row>
        <row r="28">
          <cell r="B28">
            <v>20.216666666666665</v>
          </cell>
          <cell r="C28">
            <v>24.7</v>
          </cell>
          <cell r="D28">
            <v>15.3</v>
          </cell>
          <cell r="E28">
            <v>62.083333333333336</v>
          </cell>
          <cell r="F28">
            <v>87</v>
          </cell>
          <cell r="G28">
            <v>47</v>
          </cell>
          <cell r="H28">
            <v>29.16</v>
          </cell>
          <cell r="J28">
            <v>47.16</v>
          </cell>
          <cell r="K28">
            <v>0</v>
          </cell>
        </row>
        <row r="29">
          <cell r="B29">
            <v>19.316666666666666</v>
          </cell>
          <cell r="C29">
            <v>29.5</v>
          </cell>
          <cell r="D29">
            <v>13.4</v>
          </cell>
          <cell r="E29">
            <v>68.916666666666671</v>
          </cell>
          <cell r="F29">
            <v>95</v>
          </cell>
          <cell r="G29">
            <v>32</v>
          </cell>
          <cell r="H29">
            <v>21.6</v>
          </cell>
          <cell r="J29">
            <v>37.080000000000005</v>
          </cell>
          <cell r="K29">
            <v>0</v>
          </cell>
        </row>
        <row r="30">
          <cell r="B30">
            <v>22.400000000000002</v>
          </cell>
          <cell r="C30">
            <v>30.5</v>
          </cell>
          <cell r="D30">
            <v>17</v>
          </cell>
          <cell r="E30">
            <v>58.875</v>
          </cell>
          <cell r="F30">
            <v>78</v>
          </cell>
          <cell r="G30">
            <v>34</v>
          </cell>
          <cell r="H30">
            <v>20.16</v>
          </cell>
          <cell r="J30">
            <v>41.04</v>
          </cell>
          <cell r="K30">
            <v>0</v>
          </cell>
        </row>
        <row r="31">
          <cell r="B31">
            <v>21.150000000000002</v>
          </cell>
          <cell r="C31">
            <v>30.8</v>
          </cell>
          <cell r="D31">
            <v>17.100000000000001</v>
          </cell>
          <cell r="E31">
            <v>67.041666666666671</v>
          </cell>
          <cell r="F31">
            <v>99</v>
          </cell>
          <cell r="G31">
            <v>30</v>
          </cell>
          <cell r="H31">
            <v>26.28</v>
          </cell>
          <cell r="J31">
            <v>60.12</v>
          </cell>
          <cell r="K31">
            <v>23.2</v>
          </cell>
        </row>
        <row r="32">
          <cell r="B32">
            <v>11.908333333333333</v>
          </cell>
          <cell r="C32">
            <v>17.3</v>
          </cell>
          <cell r="D32">
            <v>9.4</v>
          </cell>
          <cell r="E32">
            <v>99.208333333333329</v>
          </cell>
          <cell r="F32">
            <v>100</v>
          </cell>
          <cell r="G32">
            <v>92</v>
          </cell>
          <cell r="H32">
            <v>27</v>
          </cell>
          <cell r="J32">
            <v>47.88</v>
          </cell>
          <cell r="K32">
            <v>5.8000000000000007</v>
          </cell>
        </row>
        <row r="33">
          <cell r="B33">
            <v>12.525</v>
          </cell>
          <cell r="C33">
            <v>19</v>
          </cell>
          <cell r="D33">
            <v>7.6</v>
          </cell>
          <cell r="E33">
            <v>78.791666666666671</v>
          </cell>
          <cell r="F33">
            <v>100</v>
          </cell>
          <cell r="G33">
            <v>37</v>
          </cell>
          <cell r="H33">
            <v>18.36</v>
          </cell>
          <cell r="J33">
            <v>29.880000000000003</v>
          </cell>
          <cell r="K33">
            <v>0</v>
          </cell>
        </row>
        <row r="34">
          <cell r="B34">
            <v>14.237499999999999</v>
          </cell>
          <cell r="C34">
            <v>24</v>
          </cell>
          <cell r="D34">
            <v>8</v>
          </cell>
          <cell r="E34">
            <v>61.833333333333336</v>
          </cell>
          <cell r="F34">
            <v>87</v>
          </cell>
          <cell r="G34">
            <v>26</v>
          </cell>
          <cell r="H34">
            <v>16.920000000000002</v>
          </cell>
          <cell r="J34">
            <v>30.96</v>
          </cell>
          <cell r="K34">
            <v>0</v>
          </cell>
        </row>
        <row r="35">
          <cell r="B35">
            <v>17.525000000000002</v>
          </cell>
          <cell r="C35">
            <v>26</v>
          </cell>
          <cell r="D35">
            <v>11.4</v>
          </cell>
          <cell r="E35">
            <v>46.333333333333336</v>
          </cell>
          <cell r="F35">
            <v>63</v>
          </cell>
          <cell r="G35">
            <v>27</v>
          </cell>
          <cell r="H35">
            <v>21.240000000000002</v>
          </cell>
          <cell r="J35">
            <v>47.88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12.933333333333335</v>
          </cell>
          <cell r="C5">
            <v>20</v>
          </cell>
          <cell r="D5">
            <v>9.6999999999999993</v>
          </cell>
          <cell r="E5">
            <v>83</v>
          </cell>
          <cell r="F5">
            <v>97</v>
          </cell>
          <cell r="G5">
            <v>56</v>
          </cell>
          <cell r="H5">
            <v>19.079999999999998</v>
          </cell>
          <cell r="J5">
            <v>29.880000000000003</v>
          </cell>
          <cell r="K5">
            <v>0</v>
          </cell>
        </row>
        <row r="6">
          <cell r="B6">
            <v>13.004166666666668</v>
          </cell>
          <cell r="C6">
            <v>21.9</v>
          </cell>
          <cell r="D6">
            <v>7.6</v>
          </cell>
          <cell r="E6">
            <v>86.416666666666671</v>
          </cell>
          <cell r="F6">
            <v>100</v>
          </cell>
          <cell r="G6">
            <v>57</v>
          </cell>
          <cell r="H6">
            <v>24.48</v>
          </cell>
          <cell r="J6">
            <v>36.36</v>
          </cell>
          <cell r="K6">
            <v>0</v>
          </cell>
        </row>
        <row r="7">
          <cell r="B7">
            <v>16.491304347826084</v>
          </cell>
          <cell r="C7">
            <v>23.9</v>
          </cell>
          <cell r="D7">
            <v>12.7</v>
          </cell>
          <cell r="E7">
            <v>84.869565217391298</v>
          </cell>
          <cell r="F7">
            <v>100</v>
          </cell>
          <cell r="G7">
            <v>53</v>
          </cell>
          <cell r="H7">
            <v>28.08</v>
          </cell>
          <cell r="J7">
            <v>43.56</v>
          </cell>
          <cell r="K7">
            <v>0</v>
          </cell>
        </row>
        <row r="8">
          <cell r="B8">
            <v>16.066666666666666</v>
          </cell>
          <cell r="C8">
            <v>24.3</v>
          </cell>
          <cell r="D8">
            <v>11</v>
          </cell>
          <cell r="E8">
            <v>84.041666666666671</v>
          </cell>
          <cell r="F8">
            <v>100</v>
          </cell>
          <cell r="G8">
            <v>49</v>
          </cell>
          <cell r="H8">
            <v>24.840000000000003</v>
          </cell>
          <cell r="J8">
            <v>40.32</v>
          </cell>
          <cell r="K8">
            <v>0.2</v>
          </cell>
        </row>
        <row r="9">
          <cell r="B9">
            <v>17.18333333333333</v>
          </cell>
          <cell r="C9">
            <v>26.8</v>
          </cell>
          <cell r="D9">
            <v>11</v>
          </cell>
          <cell r="E9">
            <v>79.416666666666671</v>
          </cell>
          <cell r="F9">
            <v>100</v>
          </cell>
          <cell r="G9">
            <v>38</v>
          </cell>
          <cell r="H9">
            <v>21.6</v>
          </cell>
          <cell r="J9">
            <v>34.56</v>
          </cell>
          <cell r="K9">
            <v>0.2</v>
          </cell>
        </row>
        <row r="10">
          <cell r="B10">
            <v>17.004166666666666</v>
          </cell>
          <cell r="C10">
            <v>26.7</v>
          </cell>
          <cell r="D10">
            <v>10.3</v>
          </cell>
          <cell r="E10">
            <v>75.416666666666671</v>
          </cell>
          <cell r="F10">
            <v>100</v>
          </cell>
          <cell r="G10">
            <v>34</v>
          </cell>
          <cell r="H10">
            <v>15.120000000000001</v>
          </cell>
          <cell r="J10">
            <v>27.720000000000002</v>
          </cell>
          <cell r="K10">
            <v>0.2</v>
          </cell>
        </row>
        <row r="11">
          <cell r="B11">
            <v>17.208333333333336</v>
          </cell>
          <cell r="C11">
            <v>27.4</v>
          </cell>
          <cell r="D11">
            <v>10.3</v>
          </cell>
          <cell r="E11">
            <v>72.458333333333329</v>
          </cell>
          <cell r="F11">
            <v>98</v>
          </cell>
          <cell r="G11">
            <v>34</v>
          </cell>
          <cell r="H11">
            <v>19.8</v>
          </cell>
          <cell r="J11">
            <v>36.36</v>
          </cell>
          <cell r="K11">
            <v>0</v>
          </cell>
        </row>
        <row r="12">
          <cell r="B12">
            <v>17.512499999999999</v>
          </cell>
          <cell r="C12">
            <v>26.8</v>
          </cell>
          <cell r="D12">
            <v>10.4</v>
          </cell>
          <cell r="E12">
            <v>73.708333333333329</v>
          </cell>
          <cell r="F12">
            <v>100</v>
          </cell>
          <cell r="G12">
            <v>37</v>
          </cell>
          <cell r="H12">
            <v>19.079999999999998</v>
          </cell>
          <cell r="J12">
            <v>31.319999999999997</v>
          </cell>
          <cell r="K12">
            <v>0</v>
          </cell>
        </row>
        <row r="13">
          <cell r="B13">
            <v>17.212500000000002</v>
          </cell>
          <cell r="C13">
            <v>26.9</v>
          </cell>
          <cell r="D13">
            <v>9.8000000000000007</v>
          </cell>
          <cell r="E13">
            <v>70</v>
          </cell>
          <cell r="F13">
            <v>99</v>
          </cell>
          <cell r="G13">
            <v>35</v>
          </cell>
          <cell r="H13">
            <v>20.52</v>
          </cell>
          <cell r="J13">
            <v>32.76</v>
          </cell>
          <cell r="K13">
            <v>0</v>
          </cell>
        </row>
        <row r="14">
          <cell r="B14">
            <v>17.549999999999997</v>
          </cell>
          <cell r="C14">
            <v>28.3</v>
          </cell>
          <cell r="D14">
            <v>10.1</v>
          </cell>
          <cell r="E14">
            <v>71.958333333333329</v>
          </cell>
          <cell r="F14">
            <v>100</v>
          </cell>
          <cell r="G14">
            <v>33</v>
          </cell>
          <cell r="H14">
            <v>18.36</v>
          </cell>
          <cell r="J14">
            <v>35.64</v>
          </cell>
          <cell r="K14">
            <v>0</v>
          </cell>
        </row>
        <row r="15">
          <cell r="B15">
            <v>18.383333333333333</v>
          </cell>
          <cell r="C15">
            <v>28.6</v>
          </cell>
          <cell r="D15">
            <v>10.9</v>
          </cell>
          <cell r="E15">
            <v>69.75</v>
          </cell>
          <cell r="F15">
            <v>100</v>
          </cell>
          <cell r="G15">
            <v>31</v>
          </cell>
          <cell r="H15">
            <v>17.64</v>
          </cell>
          <cell r="J15">
            <v>29.52</v>
          </cell>
          <cell r="K15">
            <v>0</v>
          </cell>
        </row>
        <row r="16">
          <cell r="B16">
            <v>18.191666666666666</v>
          </cell>
          <cell r="C16">
            <v>27.6</v>
          </cell>
          <cell r="D16">
            <v>9.9</v>
          </cell>
          <cell r="E16">
            <v>63.666666666666664</v>
          </cell>
          <cell r="F16">
            <v>95</v>
          </cell>
          <cell r="G16">
            <v>27</v>
          </cell>
          <cell r="H16">
            <v>15.120000000000001</v>
          </cell>
          <cell r="J16">
            <v>31.319999999999997</v>
          </cell>
          <cell r="K16">
            <v>0</v>
          </cell>
        </row>
        <row r="17">
          <cell r="B17">
            <v>18.595833333333335</v>
          </cell>
          <cell r="C17">
            <v>28.1</v>
          </cell>
          <cell r="D17">
            <v>10.7</v>
          </cell>
          <cell r="E17">
            <v>62.041666666666664</v>
          </cell>
          <cell r="F17">
            <v>95</v>
          </cell>
          <cell r="G17">
            <v>26</v>
          </cell>
          <cell r="H17">
            <v>15.120000000000001</v>
          </cell>
          <cell r="J17">
            <v>27.720000000000002</v>
          </cell>
          <cell r="K17">
            <v>0</v>
          </cell>
        </row>
        <row r="18">
          <cell r="B18">
            <v>19.337500000000002</v>
          </cell>
          <cell r="C18">
            <v>29.3</v>
          </cell>
          <cell r="D18">
            <v>12</v>
          </cell>
          <cell r="E18">
            <v>65.791666666666671</v>
          </cell>
          <cell r="F18">
            <v>99</v>
          </cell>
          <cell r="G18">
            <v>30</v>
          </cell>
          <cell r="H18">
            <v>19.8</v>
          </cell>
          <cell r="J18">
            <v>28.8</v>
          </cell>
          <cell r="K18">
            <v>0</v>
          </cell>
        </row>
        <row r="19">
          <cell r="B19">
            <v>20.55833333333333</v>
          </cell>
          <cell r="C19">
            <v>29.7</v>
          </cell>
          <cell r="D19">
            <v>13.3</v>
          </cell>
          <cell r="E19">
            <v>54.916666666666664</v>
          </cell>
          <cell r="F19">
            <v>84</v>
          </cell>
          <cell r="G19">
            <v>26</v>
          </cell>
          <cell r="H19">
            <v>16.559999999999999</v>
          </cell>
          <cell r="J19">
            <v>29.16</v>
          </cell>
          <cell r="K19">
            <v>0</v>
          </cell>
        </row>
        <row r="20">
          <cell r="B20">
            <v>19.833333333333332</v>
          </cell>
          <cell r="C20">
            <v>29.3</v>
          </cell>
          <cell r="D20">
            <v>11.1</v>
          </cell>
          <cell r="E20">
            <v>55.416666666666664</v>
          </cell>
          <cell r="F20">
            <v>88</v>
          </cell>
          <cell r="G20">
            <v>25</v>
          </cell>
          <cell r="H20">
            <v>23.040000000000003</v>
          </cell>
          <cell r="J20">
            <v>36.36</v>
          </cell>
          <cell r="K20">
            <v>0</v>
          </cell>
        </row>
        <row r="21">
          <cell r="B21">
            <v>19.650000000000002</v>
          </cell>
          <cell r="C21">
            <v>27.3</v>
          </cell>
          <cell r="D21">
            <v>12.2</v>
          </cell>
          <cell r="E21">
            <v>58.708333333333336</v>
          </cell>
          <cell r="F21">
            <v>82</v>
          </cell>
          <cell r="G21">
            <v>33</v>
          </cell>
          <cell r="H21">
            <v>13.68</v>
          </cell>
          <cell r="J21">
            <v>30.240000000000002</v>
          </cell>
          <cell r="K21">
            <v>0</v>
          </cell>
        </row>
        <row r="22">
          <cell r="B22">
            <v>14.958333333333329</v>
          </cell>
          <cell r="C22">
            <v>24.3</v>
          </cell>
          <cell r="D22">
            <v>9.1999999999999993</v>
          </cell>
          <cell r="E22">
            <v>66</v>
          </cell>
          <cell r="F22">
            <v>100</v>
          </cell>
          <cell r="G22">
            <v>32</v>
          </cell>
          <cell r="H22">
            <v>29.52</v>
          </cell>
          <cell r="J22">
            <v>40.680000000000007</v>
          </cell>
          <cell r="K22">
            <v>0</v>
          </cell>
        </row>
        <row r="23">
          <cell r="B23">
            <v>15.725</v>
          </cell>
          <cell r="C23">
            <v>28</v>
          </cell>
          <cell r="D23">
            <v>7.5</v>
          </cell>
          <cell r="E23">
            <v>69.541666666666671</v>
          </cell>
          <cell r="F23">
            <v>98</v>
          </cell>
          <cell r="G23">
            <v>34</v>
          </cell>
          <cell r="H23">
            <v>19.079999999999998</v>
          </cell>
          <cell r="J23">
            <v>29.52</v>
          </cell>
          <cell r="K23">
            <v>0</v>
          </cell>
        </row>
        <row r="24">
          <cell r="B24">
            <v>18.350000000000001</v>
          </cell>
          <cell r="C24">
            <v>28.3</v>
          </cell>
          <cell r="D24">
            <v>11</v>
          </cell>
          <cell r="E24">
            <v>68.166666666666671</v>
          </cell>
          <cell r="F24">
            <v>97</v>
          </cell>
          <cell r="G24">
            <v>34</v>
          </cell>
          <cell r="H24">
            <v>16.559999999999999</v>
          </cell>
          <cell r="J24">
            <v>28.44</v>
          </cell>
          <cell r="K24">
            <v>0</v>
          </cell>
        </row>
        <row r="25">
          <cell r="B25">
            <v>19.724999999999998</v>
          </cell>
          <cell r="C25">
            <v>29.8</v>
          </cell>
          <cell r="D25">
            <v>11.8</v>
          </cell>
          <cell r="E25">
            <v>61.583333333333336</v>
          </cell>
          <cell r="F25">
            <v>96</v>
          </cell>
          <cell r="G25">
            <v>30</v>
          </cell>
          <cell r="H25">
            <v>15.840000000000002</v>
          </cell>
          <cell r="J25">
            <v>27.720000000000002</v>
          </cell>
          <cell r="K25">
            <v>0</v>
          </cell>
        </row>
        <row r="26">
          <cell r="B26">
            <v>21.137499999999999</v>
          </cell>
          <cell r="C26">
            <v>30.4</v>
          </cell>
          <cell r="D26">
            <v>12.5</v>
          </cell>
          <cell r="E26">
            <v>55.458333333333336</v>
          </cell>
          <cell r="F26">
            <v>87</v>
          </cell>
          <cell r="G26">
            <v>28</v>
          </cell>
          <cell r="H26">
            <v>13.32</v>
          </cell>
          <cell r="J26">
            <v>25.92</v>
          </cell>
          <cell r="K26">
            <v>0</v>
          </cell>
        </row>
        <row r="27">
          <cell r="B27">
            <v>21.125</v>
          </cell>
          <cell r="C27">
            <v>30.9</v>
          </cell>
          <cell r="D27">
            <v>13.2</v>
          </cell>
          <cell r="E27">
            <v>59.083333333333336</v>
          </cell>
          <cell r="F27">
            <v>92</v>
          </cell>
          <cell r="G27">
            <v>27</v>
          </cell>
          <cell r="H27">
            <v>15.840000000000002</v>
          </cell>
          <cell r="J27">
            <v>29.52</v>
          </cell>
          <cell r="K27">
            <v>0</v>
          </cell>
        </row>
        <row r="28">
          <cell r="B28">
            <v>22.012499999999999</v>
          </cell>
          <cell r="C28">
            <v>31.2</v>
          </cell>
          <cell r="D28">
            <v>13.7</v>
          </cell>
          <cell r="E28">
            <v>55.125</v>
          </cell>
          <cell r="F28">
            <v>85</v>
          </cell>
          <cell r="G28">
            <v>28</v>
          </cell>
          <cell r="H28">
            <v>22.68</v>
          </cell>
          <cell r="J28">
            <v>38.880000000000003</v>
          </cell>
          <cell r="K28">
            <v>0</v>
          </cell>
        </row>
        <row r="29">
          <cell r="B29">
            <v>21.904166666666669</v>
          </cell>
          <cell r="C29">
            <v>31.8</v>
          </cell>
          <cell r="D29">
            <v>12.8</v>
          </cell>
          <cell r="E29">
            <v>57.208333333333336</v>
          </cell>
          <cell r="F29">
            <v>96</v>
          </cell>
          <cell r="G29">
            <v>28</v>
          </cell>
          <cell r="H29">
            <v>19.079999999999998</v>
          </cell>
          <cell r="J29">
            <v>29.52</v>
          </cell>
          <cell r="K29">
            <v>0</v>
          </cell>
        </row>
        <row r="30">
          <cell r="B30">
            <v>22.404166666666669</v>
          </cell>
          <cell r="C30">
            <v>32.4</v>
          </cell>
          <cell r="D30">
            <v>14.6</v>
          </cell>
          <cell r="E30">
            <v>57.875</v>
          </cell>
          <cell r="F30">
            <v>94</v>
          </cell>
          <cell r="G30">
            <v>28</v>
          </cell>
          <cell r="H30">
            <v>18.720000000000002</v>
          </cell>
          <cell r="J30">
            <v>35.28</v>
          </cell>
          <cell r="K30">
            <v>0</v>
          </cell>
        </row>
        <row r="31">
          <cell r="B31">
            <v>25.045833333333334</v>
          </cell>
          <cell r="C31">
            <v>32.700000000000003</v>
          </cell>
          <cell r="D31">
            <v>17.399999999999999</v>
          </cell>
          <cell r="E31">
            <v>44.25</v>
          </cell>
          <cell r="F31">
            <v>68</v>
          </cell>
          <cell r="G31">
            <v>24</v>
          </cell>
          <cell r="H31">
            <v>28.44</v>
          </cell>
          <cell r="J31">
            <v>56.16</v>
          </cell>
          <cell r="K31">
            <v>0</v>
          </cell>
        </row>
        <row r="32">
          <cell r="B32">
            <v>20.245833333333334</v>
          </cell>
          <cell r="C32">
            <v>26.4</v>
          </cell>
          <cell r="D32">
            <v>14.7</v>
          </cell>
          <cell r="E32">
            <v>73.666666666666671</v>
          </cell>
          <cell r="F32">
            <v>100</v>
          </cell>
          <cell r="G32">
            <v>53</v>
          </cell>
          <cell r="H32">
            <v>18</v>
          </cell>
          <cell r="J32">
            <v>34.200000000000003</v>
          </cell>
          <cell r="K32">
            <v>1.4</v>
          </cell>
        </row>
        <row r="33">
          <cell r="B33">
            <v>14.179166666666669</v>
          </cell>
          <cell r="C33">
            <v>22</v>
          </cell>
          <cell r="D33">
            <v>8.5</v>
          </cell>
          <cell r="E33">
            <v>80.041666666666671</v>
          </cell>
          <cell r="F33">
            <v>99</v>
          </cell>
          <cell r="G33">
            <v>40</v>
          </cell>
          <cell r="H33">
            <v>27</v>
          </cell>
          <cell r="J33">
            <v>41.76</v>
          </cell>
          <cell r="K33">
            <v>2</v>
          </cell>
        </row>
        <row r="34">
          <cell r="B34">
            <v>14.575000000000003</v>
          </cell>
          <cell r="C34">
            <v>25.8</v>
          </cell>
          <cell r="D34">
            <v>6.6</v>
          </cell>
          <cell r="E34">
            <v>68</v>
          </cell>
          <cell r="F34">
            <v>100</v>
          </cell>
          <cell r="G34">
            <v>26</v>
          </cell>
          <cell r="H34">
            <v>22.32</v>
          </cell>
          <cell r="J34">
            <v>42.480000000000004</v>
          </cell>
          <cell r="K34">
            <v>0</v>
          </cell>
        </row>
        <row r="35">
          <cell r="B35">
            <v>17.258333333333336</v>
          </cell>
          <cell r="C35">
            <v>29.4</v>
          </cell>
          <cell r="D35">
            <v>8.6999999999999993</v>
          </cell>
          <cell r="E35">
            <v>51.958333333333336</v>
          </cell>
          <cell r="F35">
            <v>82</v>
          </cell>
          <cell r="G35">
            <v>17</v>
          </cell>
          <cell r="H35">
            <v>24.48</v>
          </cell>
          <cell r="J35">
            <v>39.24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14.087500000000004</v>
          </cell>
          <cell r="C5">
            <v>20.6</v>
          </cell>
          <cell r="D5">
            <v>10.199999999999999</v>
          </cell>
          <cell r="E5">
            <v>78.400000000000006</v>
          </cell>
          <cell r="F5">
            <v>100</v>
          </cell>
          <cell r="G5">
            <v>55</v>
          </cell>
          <cell r="H5">
            <v>14.76</v>
          </cell>
          <cell r="J5">
            <v>27.36</v>
          </cell>
          <cell r="K5">
            <v>0</v>
          </cell>
        </row>
        <row r="6">
          <cell r="B6">
            <v>14.916666666666664</v>
          </cell>
          <cell r="C6">
            <v>20</v>
          </cell>
          <cell r="D6">
            <v>10.4</v>
          </cell>
          <cell r="E6">
            <v>76.733333333333334</v>
          </cell>
          <cell r="F6">
            <v>95</v>
          </cell>
          <cell r="G6">
            <v>64</v>
          </cell>
          <cell r="H6">
            <v>15.48</v>
          </cell>
          <cell r="J6">
            <v>23.400000000000002</v>
          </cell>
          <cell r="K6">
            <v>0</v>
          </cell>
        </row>
        <row r="7">
          <cell r="B7">
            <v>16.995833333333334</v>
          </cell>
          <cell r="C7">
            <v>22.2</v>
          </cell>
          <cell r="D7">
            <v>11.9</v>
          </cell>
          <cell r="E7">
            <v>70</v>
          </cell>
          <cell r="F7">
            <v>100</v>
          </cell>
          <cell r="G7">
            <v>49</v>
          </cell>
          <cell r="H7">
            <v>16.920000000000002</v>
          </cell>
          <cell r="J7">
            <v>30.240000000000002</v>
          </cell>
          <cell r="K7">
            <v>0</v>
          </cell>
        </row>
        <row r="8">
          <cell r="B8">
            <v>16.929166666666671</v>
          </cell>
          <cell r="C8">
            <v>24.2</v>
          </cell>
          <cell r="D8">
            <v>12</v>
          </cell>
          <cell r="E8">
            <v>68.599999999999994</v>
          </cell>
          <cell r="F8">
            <v>100</v>
          </cell>
          <cell r="G8">
            <v>45</v>
          </cell>
          <cell r="H8">
            <v>21.240000000000002</v>
          </cell>
          <cell r="J8">
            <v>32.76</v>
          </cell>
          <cell r="K8">
            <v>0</v>
          </cell>
        </row>
        <row r="9">
          <cell r="B9">
            <v>18.029166666666669</v>
          </cell>
          <cell r="C9">
            <v>25</v>
          </cell>
          <cell r="D9">
            <v>13</v>
          </cell>
          <cell r="E9">
            <v>69.666666666666671</v>
          </cell>
          <cell r="F9">
            <v>100</v>
          </cell>
          <cell r="G9">
            <v>39</v>
          </cell>
          <cell r="H9">
            <v>19.440000000000001</v>
          </cell>
          <cell r="J9">
            <v>32.04</v>
          </cell>
          <cell r="K9">
            <v>0</v>
          </cell>
        </row>
        <row r="10">
          <cell r="B10">
            <v>19.4375</v>
          </cell>
          <cell r="C10">
            <v>26.5</v>
          </cell>
          <cell r="D10">
            <v>14.2</v>
          </cell>
          <cell r="E10">
            <v>57.304347826086953</v>
          </cell>
          <cell r="F10">
            <v>100</v>
          </cell>
          <cell r="G10">
            <v>32</v>
          </cell>
          <cell r="H10">
            <v>15.120000000000001</v>
          </cell>
          <cell r="J10">
            <v>23.400000000000002</v>
          </cell>
          <cell r="K10">
            <v>0</v>
          </cell>
        </row>
        <row r="11">
          <cell r="B11">
            <v>18.283333333333335</v>
          </cell>
          <cell r="C11">
            <v>24.8</v>
          </cell>
          <cell r="D11">
            <v>12.8</v>
          </cell>
          <cell r="E11">
            <v>62.916666666666664</v>
          </cell>
          <cell r="F11">
            <v>91</v>
          </cell>
          <cell r="G11">
            <v>40</v>
          </cell>
          <cell r="H11">
            <v>16.920000000000002</v>
          </cell>
          <cell r="J11">
            <v>28.8</v>
          </cell>
          <cell r="K11">
            <v>0</v>
          </cell>
        </row>
        <row r="12">
          <cell r="B12">
            <v>18.808333333333337</v>
          </cell>
          <cell r="C12">
            <v>25</v>
          </cell>
          <cell r="D12">
            <v>13.6</v>
          </cell>
          <cell r="E12">
            <v>64.541666666666671</v>
          </cell>
          <cell r="F12">
            <v>100</v>
          </cell>
          <cell r="G12">
            <v>37</v>
          </cell>
          <cell r="H12">
            <v>13.32</v>
          </cell>
          <cell r="J12">
            <v>20.52</v>
          </cell>
          <cell r="K12">
            <v>0</v>
          </cell>
        </row>
        <row r="13">
          <cell r="B13">
            <v>17.666666666666668</v>
          </cell>
          <cell r="C13">
            <v>23.9</v>
          </cell>
          <cell r="D13">
            <v>13</v>
          </cell>
          <cell r="E13">
            <v>61.333333333333336</v>
          </cell>
          <cell r="F13">
            <v>81</v>
          </cell>
          <cell r="G13">
            <v>36</v>
          </cell>
          <cell r="H13">
            <v>19.079999999999998</v>
          </cell>
          <cell r="J13">
            <v>33.480000000000004</v>
          </cell>
          <cell r="K13">
            <v>0</v>
          </cell>
        </row>
        <row r="14">
          <cell r="B14">
            <v>18.616666666666664</v>
          </cell>
          <cell r="C14">
            <v>25.7</v>
          </cell>
          <cell r="D14">
            <v>13.4</v>
          </cell>
          <cell r="E14">
            <v>64.565217391304344</v>
          </cell>
          <cell r="F14">
            <v>100</v>
          </cell>
          <cell r="G14">
            <v>38</v>
          </cell>
          <cell r="H14">
            <v>20.52</v>
          </cell>
          <cell r="J14">
            <v>32.04</v>
          </cell>
          <cell r="K14">
            <v>0</v>
          </cell>
        </row>
        <row r="15">
          <cell r="B15">
            <v>20.304166666666671</v>
          </cell>
          <cell r="C15">
            <v>26.6</v>
          </cell>
          <cell r="D15">
            <v>15.5</v>
          </cell>
          <cell r="E15">
            <v>59.583333333333336</v>
          </cell>
          <cell r="F15">
            <v>84</v>
          </cell>
          <cell r="G15">
            <v>34</v>
          </cell>
          <cell r="H15">
            <v>18.36</v>
          </cell>
          <cell r="J15">
            <v>28.44</v>
          </cell>
          <cell r="K15">
            <v>0</v>
          </cell>
        </row>
        <row r="16">
          <cell r="B16">
            <v>22.099999999999998</v>
          </cell>
          <cell r="C16">
            <v>28.5</v>
          </cell>
          <cell r="D16">
            <v>16.600000000000001</v>
          </cell>
          <cell r="E16">
            <v>52.291666666666664</v>
          </cell>
          <cell r="F16">
            <v>83</v>
          </cell>
          <cell r="G16">
            <v>24</v>
          </cell>
          <cell r="H16">
            <v>18.36</v>
          </cell>
          <cell r="J16">
            <v>29.52</v>
          </cell>
          <cell r="K16">
            <v>0</v>
          </cell>
        </row>
        <row r="17">
          <cell r="B17">
            <v>22.191666666666663</v>
          </cell>
          <cell r="C17">
            <v>27.5</v>
          </cell>
          <cell r="D17">
            <v>17.7</v>
          </cell>
          <cell r="E17">
            <v>52.708333333333336</v>
          </cell>
          <cell r="F17">
            <v>71</v>
          </cell>
          <cell r="G17">
            <v>40</v>
          </cell>
          <cell r="H17">
            <v>17.28</v>
          </cell>
          <cell r="J17">
            <v>29.880000000000003</v>
          </cell>
          <cell r="K17">
            <v>0</v>
          </cell>
        </row>
        <row r="18">
          <cell r="B18">
            <v>21.320833333333329</v>
          </cell>
          <cell r="C18">
            <v>28.2</v>
          </cell>
          <cell r="D18">
            <v>16.7</v>
          </cell>
          <cell r="E18">
            <v>62.541666666666664</v>
          </cell>
          <cell r="F18">
            <v>83</v>
          </cell>
          <cell r="G18">
            <v>37</v>
          </cell>
          <cell r="H18">
            <v>16.2</v>
          </cell>
          <cell r="J18">
            <v>27</v>
          </cell>
          <cell r="K18">
            <v>0</v>
          </cell>
        </row>
        <row r="19">
          <cell r="B19">
            <v>22.208333333333329</v>
          </cell>
          <cell r="C19">
            <v>28.5</v>
          </cell>
          <cell r="D19">
            <v>18.100000000000001</v>
          </cell>
          <cell r="E19">
            <v>56.708333333333336</v>
          </cell>
          <cell r="F19">
            <v>80</v>
          </cell>
          <cell r="G19">
            <v>30</v>
          </cell>
          <cell r="H19">
            <v>17.64</v>
          </cell>
          <cell r="J19">
            <v>30.6</v>
          </cell>
          <cell r="K19">
            <v>0</v>
          </cell>
        </row>
        <row r="20">
          <cell r="B20">
            <v>22.408333333333328</v>
          </cell>
          <cell r="C20">
            <v>29.1</v>
          </cell>
          <cell r="D20">
            <v>16.899999999999999</v>
          </cell>
          <cell r="E20">
            <v>45.875</v>
          </cell>
          <cell r="F20">
            <v>66</v>
          </cell>
          <cell r="G20">
            <v>25</v>
          </cell>
          <cell r="H20">
            <v>21.240000000000002</v>
          </cell>
          <cell r="J20">
            <v>32.4</v>
          </cell>
          <cell r="K20">
            <v>0</v>
          </cell>
        </row>
        <row r="21">
          <cell r="B21">
            <v>22.087500000000006</v>
          </cell>
          <cell r="C21">
            <v>29.5</v>
          </cell>
          <cell r="D21">
            <v>17.100000000000001</v>
          </cell>
          <cell r="E21">
            <v>48.666666666666664</v>
          </cell>
          <cell r="F21">
            <v>79</v>
          </cell>
          <cell r="G21">
            <v>25</v>
          </cell>
          <cell r="H21">
            <v>18</v>
          </cell>
          <cell r="J21">
            <v>33.480000000000004</v>
          </cell>
          <cell r="K21">
            <v>0</v>
          </cell>
        </row>
        <row r="22">
          <cell r="B22">
            <v>14.745833333333335</v>
          </cell>
          <cell r="C22">
            <v>21.7</v>
          </cell>
          <cell r="D22">
            <v>9.8000000000000007</v>
          </cell>
          <cell r="E22">
            <v>62.166666666666664</v>
          </cell>
          <cell r="F22">
            <v>87</v>
          </cell>
          <cell r="G22">
            <v>35</v>
          </cell>
          <cell r="H22">
            <v>19.8</v>
          </cell>
          <cell r="J22">
            <v>36</v>
          </cell>
          <cell r="K22">
            <v>0</v>
          </cell>
        </row>
        <row r="23">
          <cell r="B23">
            <v>16.108333333333334</v>
          </cell>
          <cell r="C23">
            <v>24.8</v>
          </cell>
          <cell r="D23">
            <v>7.8</v>
          </cell>
          <cell r="E23">
            <v>55.217391304347828</v>
          </cell>
          <cell r="F23">
            <v>100</v>
          </cell>
          <cell r="G23">
            <v>22</v>
          </cell>
          <cell r="H23">
            <v>12.6</v>
          </cell>
          <cell r="J23">
            <v>26.64</v>
          </cell>
          <cell r="K23">
            <v>0</v>
          </cell>
        </row>
        <row r="24">
          <cell r="B24">
            <v>18.537500000000001</v>
          </cell>
          <cell r="C24">
            <v>25.9</v>
          </cell>
          <cell r="D24">
            <v>13.3</v>
          </cell>
          <cell r="E24">
            <v>52.166666666666664</v>
          </cell>
          <cell r="F24">
            <v>82</v>
          </cell>
          <cell r="G24">
            <v>25</v>
          </cell>
          <cell r="H24">
            <v>15.840000000000002</v>
          </cell>
          <cell r="J24">
            <v>26.64</v>
          </cell>
          <cell r="K24">
            <v>0</v>
          </cell>
        </row>
        <row r="25">
          <cell r="B25">
            <v>20.366666666666671</v>
          </cell>
          <cell r="C25">
            <v>28</v>
          </cell>
          <cell r="D25">
            <v>14.3</v>
          </cell>
          <cell r="E25">
            <v>57.333333333333336</v>
          </cell>
          <cell r="F25">
            <v>88</v>
          </cell>
          <cell r="G25">
            <v>31</v>
          </cell>
          <cell r="H25">
            <v>13.68</v>
          </cell>
          <cell r="J25">
            <v>23.400000000000002</v>
          </cell>
          <cell r="K25">
            <v>0</v>
          </cell>
        </row>
        <row r="26">
          <cell r="B26">
            <v>21.899999999999995</v>
          </cell>
          <cell r="C26">
            <v>29.2</v>
          </cell>
          <cell r="D26">
            <v>15.4</v>
          </cell>
          <cell r="E26">
            <v>52.166666666666664</v>
          </cell>
          <cell r="F26">
            <v>80</v>
          </cell>
          <cell r="G26">
            <v>29</v>
          </cell>
          <cell r="H26">
            <v>14.4</v>
          </cell>
          <cell r="J26">
            <v>28.8</v>
          </cell>
          <cell r="K26">
            <v>0</v>
          </cell>
        </row>
        <row r="27">
          <cell r="B27">
            <v>22.658333333333331</v>
          </cell>
          <cell r="C27">
            <v>29.5</v>
          </cell>
          <cell r="D27">
            <v>17</v>
          </cell>
          <cell r="E27">
            <v>49.291666666666664</v>
          </cell>
          <cell r="F27">
            <v>76</v>
          </cell>
          <cell r="G27">
            <v>29</v>
          </cell>
          <cell r="H27">
            <v>16.2</v>
          </cell>
          <cell r="J27">
            <v>30.6</v>
          </cell>
          <cell r="K27">
            <v>0</v>
          </cell>
        </row>
        <row r="28">
          <cell r="B28">
            <v>21.8</v>
          </cell>
          <cell r="C28">
            <v>28.6</v>
          </cell>
          <cell r="D28">
            <v>16.100000000000001</v>
          </cell>
          <cell r="E28">
            <v>51.291666666666664</v>
          </cell>
          <cell r="F28">
            <v>72</v>
          </cell>
          <cell r="G28">
            <v>30</v>
          </cell>
          <cell r="H28">
            <v>23.759999999999998</v>
          </cell>
          <cell r="J28">
            <v>39.24</v>
          </cell>
          <cell r="K28">
            <v>0</v>
          </cell>
        </row>
        <row r="29">
          <cell r="B29">
            <v>20.670833333333334</v>
          </cell>
          <cell r="C29">
            <v>27.8</v>
          </cell>
          <cell r="D29">
            <v>15</v>
          </cell>
          <cell r="E29">
            <v>61.041666666666664</v>
          </cell>
          <cell r="F29">
            <v>85</v>
          </cell>
          <cell r="G29">
            <v>37</v>
          </cell>
          <cell r="H29">
            <v>24.48</v>
          </cell>
          <cell r="J29">
            <v>39.6</v>
          </cell>
          <cell r="K29">
            <v>0</v>
          </cell>
        </row>
        <row r="30">
          <cell r="B30">
            <v>22.816666666666663</v>
          </cell>
          <cell r="C30">
            <v>30.2</v>
          </cell>
          <cell r="D30">
            <v>16.600000000000001</v>
          </cell>
          <cell r="E30">
            <v>54.666666666666664</v>
          </cell>
          <cell r="F30">
            <v>77</v>
          </cell>
          <cell r="G30">
            <v>31</v>
          </cell>
          <cell r="H30">
            <v>19.079999999999998</v>
          </cell>
          <cell r="J30">
            <v>34.56</v>
          </cell>
          <cell r="K30">
            <v>0</v>
          </cell>
        </row>
        <row r="31">
          <cell r="B31">
            <v>25.333333333333339</v>
          </cell>
          <cell r="C31">
            <v>33.5</v>
          </cell>
          <cell r="D31">
            <v>18.399999999999999</v>
          </cell>
          <cell r="E31">
            <v>44</v>
          </cell>
          <cell r="F31">
            <v>67</v>
          </cell>
          <cell r="G31">
            <v>21</v>
          </cell>
          <cell r="H31">
            <v>24.840000000000003</v>
          </cell>
          <cell r="J31">
            <v>45.36</v>
          </cell>
          <cell r="K31">
            <v>0</v>
          </cell>
        </row>
        <row r="32">
          <cell r="B32">
            <v>19.654166666666669</v>
          </cell>
          <cell r="C32">
            <v>27.7</v>
          </cell>
          <cell r="D32">
            <v>15.2</v>
          </cell>
          <cell r="E32">
            <v>66.8125</v>
          </cell>
          <cell r="F32">
            <v>100</v>
          </cell>
          <cell r="G32">
            <v>32</v>
          </cell>
          <cell r="H32">
            <v>20.16</v>
          </cell>
          <cell r="J32">
            <v>41.04</v>
          </cell>
          <cell r="K32">
            <v>6.8000000000000007</v>
          </cell>
        </row>
        <row r="33">
          <cell r="B33">
            <v>14.883333333333331</v>
          </cell>
          <cell r="C33">
            <v>21.9</v>
          </cell>
          <cell r="D33">
            <v>10</v>
          </cell>
          <cell r="E33">
            <v>62</v>
          </cell>
          <cell r="F33">
            <v>100</v>
          </cell>
          <cell r="G33">
            <v>30</v>
          </cell>
          <cell r="H33">
            <v>15.48</v>
          </cell>
          <cell r="J33">
            <v>34.200000000000003</v>
          </cell>
          <cell r="K33">
            <v>0.2</v>
          </cell>
        </row>
        <row r="34">
          <cell r="B34">
            <v>16.258333333333329</v>
          </cell>
          <cell r="C34">
            <v>23.7</v>
          </cell>
          <cell r="D34">
            <v>10.1</v>
          </cell>
          <cell r="E34">
            <v>53.708333333333336</v>
          </cell>
          <cell r="F34">
            <v>87</v>
          </cell>
          <cell r="G34">
            <v>21</v>
          </cell>
          <cell r="H34">
            <v>15.840000000000002</v>
          </cell>
          <cell r="J34">
            <v>29.52</v>
          </cell>
          <cell r="K34">
            <v>0</v>
          </cell>
        </row>
        <row r="35">
          <cell r="B35">
            <v>17.362500000000001</v>
          </cell>
          <cell r="C35">
            <v>25.5</v>
          </cell>
          <cell r="D35">
            <v>11.4</v>
          </cell>
          <cell r="E35">
            <v>50.541666666666664</v>
          </cell>
          <cell r="F35">
            <v>75</v>
          </cell>
          <cell r="G35">
            <v>24</v>
          </cell>
          <cell r="H35">
            <v>19.8</v>
          </cell>
          <cell r="J35">
            <v>32.4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11.008333333333333</v>
          </cell>
          <cell r="C5">
            <v>15.7</v>
          </cell>
          <cell r="D5">
            <v>8.9</v>
          </cell>
          <cell r="E5">
            <v>75</v>
          </cell>
          <cell r="F5">
            <v>87</v>
          </cell>
          <cell r="G5">
            <v>53</v>
          </cell>
          <cell r="H5">
            <v>22.32</v>
          </cell>
          <cell r="J5">
            <v>35.28</v>
          </cell>
          <cell r="K5">
            <v>0</v>
          </cell>
        </row>
        <row r="6">
          <cell r="B6">
            <v>11.954166666666666</v>
          </cell>
          <cell r="C6">
            <v>20.9</v>
          </cell>
          <cell r="D6">
            <v>5.2</v>
          </cell>
          <cell r="E6">
            <v>66.166666666666671</v>
          </cell>
          <cell r="F6">
            <v>92</v>
          </cell>
          <cell r="G6">
            <v>36</v>
          </cell>
          <cell r="H6">
            <v>21.6</v>
          </cell>
          <cell r="J6">
            <v>32.76</v>
          </cell>
          <cell r="K6">
            <v>0</v>
          </cell>
        </row>
        <row r="7">
          <cell r="B7">
            <v>13.117391304347825</v>
          </cell>
          <cell r="C7">
            <v>23.2</v>
          </cell>
          <cell r="D7">
            <v>6.5</v>
          </cell>
          <cell r="E7">
            <v>69.652173913043484</v>
          </cell>
          <cell r="F7">
            <v>88</v>
          </cell>
          <cell r="G7">
            <v>46</v>
          </cell>
          <cell r="H7">
            <v>14.76</v>
          </cell>
          <cell r="J7">
            <v>22.32</v>
          </cell>
          <cell r="K7">
            <v>0</v>
          </cell>
        </row>
        <row r="8">
          <cell r="B8">
            <v>15.975000000000001</v>
          </cell>
          <cell r="C8">
            <v>24.8</v>
          </cell>
          <cell r="D8">
            <v>8.9</v>
          </cell>
          <cell r="E8">
            <v>77.291666666666671</v>
          </cell>
          <cell r="F8">
            <v>99</v>
          </cell>
          <cell r="G8">
            <v>50</v>
          </cell>
          <cell r="H8">
            <v>13.68</v>
          </cell>
          <cell r="J8">
            <v>24.12</v>
          </cell>
          <cell r="K8">
            <v>0</v>
          </cell>
        </row>
        <row r="9">
          <cell r="B9">
            <v>17.779166666666669</v>
          </cell>
          <cell r="C9">
            <v>27.2</v>
          </cell>
          <cell r="D9">
            <v>10.1</v>
          </cell>
          <cell r="E9">
            <v>77.875</v>
          </cell>
          <cell r="F9">
            <v>100</v>
          </cell>
          <cell r="G9">
            <v>43</v>
          </cell>
          <cell r="H9">
            <v>9</v>
          </cell>
          <cell r="J9">
            <v>18.36</v>
          </cell>
          <cell r="K9">
            <v>0</v>
          </cell>
        </row>
        <row r="10">
          <cell r="B10">
            <v>18.412499999999998</v>
          </cell>
          <cell r="C10">
            <v>27.8</v>
          </cell>
          <cell r="D10">
            <v>10.7</v>
          </cell>
          <cell r="E10">
            <v>74.625</v>
          </cell>
          <cell r="F10">
            <v>100</v>
          </cell>
          <cell r="G10">
            <v>35</v>
          </cell>
          <cell r="H10">
            <v>12.6</v>
          </cell>
          <cell r="J10">
            <v>23.400000000000002</v>
          </cell>
          <cell r="K10">
            <v>0</v>
          </cell>
        </row>
        <row r="11">
          <cell r="B11">
            <v>18.166666666666668</v>
          </cell>
          <cell r="C11">
            <v>28</v>
          </cell>
          <cell r="D11">
            <v>10.199999999999999</v>
          </cell>
          <cell r="E11">
            <v>71.541666666666671</v>
          </cell>
          <cell r="F11">
            <v>99</v>
          </cell>
          <cell r="G11">
            <v>33</v>
          </cell>
          <cell r="H11">
            <v>12.6</v>
          </cell>
          <cell r="J11">
            <v>23.040000000000003</v>
          </cell>
          <cell r="K11">
            <v>0</v>
          </cell>
        </row>
        <row r="12">
          <cell r="B12">
            <v>18.466666666666669</v>
          </cell>
          <cell r="C12">
            <v>27.6</v>
          </cell>
          <cell r="D12">
            <v>10.3</v>
          </cell>
          <cell r="E12">
            <v>66.958333333333329</v>
          </cell>
          <cell r="F12">
            <v>96</v>
          </cell>
          <cell r="G12">
            <v>29</v>
          </cell>
          <cell r="H12">
            <v>12.96</v>
          </cell>
          <cell r="J12">
            <v>24.12</v>
          </cell>
          <cell r="K12">
            <v>0</v>
          </cell>
        </row>
        <row r="13">
          <cell r="B13">
            <v>17.762499999999999</v>
          </cell>
          <cell r="C13">
            <v>27</v>
          </cell>
          <cell r="D13">
            <v>9.9</v>
          </cell>
          <cell r="E13">
            <v>68</v>
          </cell>
          <cell r="F13">
            <v>97</v>
          </cell>
          <cell r="G13">
            <v>35</v>
          </cell>
          <cell r="H13">
            <v>14.4</v>
          </cell>
          <cell r="J13">
            <v>26.28</v>
          </cell>
          <cell r="K13">
            <v>0</v>
          </cell>
        </row>
        <row r="14">
          <cell r="B14">
            <v>17.820833333333333</v>
          </cell>
          <cell r="C14">
            <v>28.5</v>
          </cell>
          <cell r="D14">
            <v>9.6</v>
          </cell>
          <cell r="E14">
            <v>68.25</v>
          </cell>
          <cell r="F14">
            <v>93</v>
          </cell>
          <cell r="G14">
            <v>33</v>
          </cell>
          <cell r="H14">
            <v>12.6</v>
          </cell>
          <cell r="J14">
            <v>22.68</v>
          </cell>
          <cell r="K14">
            <v>0</v>
          </cell>
        </row>
        <row r="15">
          <cell r="B15">
            <v>19.662500000000005</v>
          </cell>
          <cell r="C15">
            <v>28.4</v>
          </cell>
          <cell r="D15">
            <v>12.8</v>
          </cell>
          <cell r="E15">
            <v>68.375</v>
          </cell>
          <cell r="F15">
            <v>91</v>
          </cell>
          <cell r="G15">
            <v>37</v>
          </cell>
          <cell r="H15">
            <v>11.16</v>
          </cell>
          <cell r="J15">
            <v>24.12</v>
          </cell>
          <cell r="K15">
            <v>0</v>
          </cell>
        </row>
        <row r="16">
          <cell r="B16">
            <v>20.091666666666665</v>
          </cell>
          <cell r="C16">
            <v>29.3</v>
          </cell>
          <cell r="D16">
            <v>14</v>
          </cell>
          <cell r="E16">
            <v>65.208333333333329</v>
          </cell>
          <cell r="F16">
            <v>89</v>
          </cell>
          <cell r="G16">
            <v>30</v>
          </cell>
          <cell r="H16">
            <v>14.04</v>
          </cell>
          <cell r="J16">
            <v>28.08</v>
          </cell>
          <cell r="K16">
            <v>0</v>
          </cell>
        </row>
        <row r="17">
          <cell r="B17">
            <v>19.391666666666669</v>
          </cell>
          <cell r="C17">
            <v>29.3</v>
          </cell>
          <cell r="D17">
            <v>10.8</v>
          </cell>
          <cell r="E17">
            <v>64.916666666666671</v>
          </cell>
          <cell r="F17">
            <v>95</v>
          </cell>
          <cell r="G17">
            <v>30</v>
          </cell>
          <cell r="H17">
            <v>15.120000000000001</v>
          </cell>
          <cell r="J17">
            <v>28.44</v>
          </cell>
          <cell r="K17">
            <v>0</v>
          </cell>
        </row>
        <row r="18">
          <cell r="B18">
            <v>19.837499999999999</v>
          </cell>
          <cell r="C18">
            <v>29.6</v>
          </cell>
          <cell r="D18">
            <v>11.6</v>
          </cell>
          <cell r="E18">
            <v>66.791666666666671</v>
          </cell>
          <cell r="F18">
            <v>95</v>
          </cell>
          <cell r="G18">
            <v>35</v>
          </cell>
          <cell r="H18">
            <v>13.68</v>
          </cell>
          <cell r="J18">
            <v>27</v>
          </cell>
          <cell r="K18">
            <v>0</v>
          </cell>
        </row>
        <row r="19">
          <cell r="B19">
            <v>20.870833333333334</v>
          </cell>
          <cell r="C19">
            <v>30.5</v>
          </cell>
          <cell r="D19">
            <v>12.1</v>
          </cell>
          <cell r="E19">
            <v>66.583333333333329</v>
          </cell>
          <cell r="F19">
            <v>97</v>
          </cell>
          <cell r="G19">
            <v>32</v>
          </cell>
          <cell r="H19">
            <v>18.36</v>
          </cell>
          <cell r="J19">
            <v>36.72</v>
          </cell>
          <cell r="K19">
            <v>0</v>
          </cell>
        </row>
        <row r="20">
          <cell r="B20">
            <v>22.066666666666666</v>
          </cell>
          <cell r="C20">
            <v>31</v>
          </cell>
          <cell r="D20">
            <v>13.3</v>
          </cell>
          <cell r="E20">
            <v>60.833333333333336</v>
          </cell>
          <cell r="F20">
            <v>94</v>
          </cell>
          <cell r="G20">
            <v>32</v>
          </cell>
          <cell r="H20">
            <v>16.2</v>
          </cell>
          <cell r="J20">
            <v>33.480000000000004</v>
          </cell>
          <cell r="K20">
            <v>0</v>
          </cell>
        </row>
        <row r="21">
          <cell r="B21">
            <v>17.908333333333335</v>
          </cell>
          <cell r="C21">
            <v>23.8</v>
          </cell>
          <cell r="D21">
            <v>12.3</v>
          </cell>
          <cell r="E21">
            <v>68.208333333333329</v>
          </cell>
          <cell r="F21">
            <v>98</v>
          </cell>
          <cell r="G21">
            <v>48</v>
          </cell>
          <cell r="H21">
            <v>31.319999999999997</v>
          </cell>
          <cell r="J21">
            <v>44.28</v>
          </cell>
          <cell r="K21">
            <v>0</v>
          </cell>
        </row>
        <row r="22">
          <cell r="B22">
            <v>12.308333333333332</v>
          </cell>
          <cell r="C22">
            <v>21.7</v>
          </cell>
          <cell r="D22">
            <v>5</v>
          </cell>
          <cell r="E22">
            <v>70.125</v>
          </cell>
          <cell r="F22">
            <v>94</v>
          </cell>
          <cell r="G22">
            <v>39</v>
          </cell>
          <cell r="H22">
            <v>15.840000000000002</v>
          </cell>
          <cell r="J22">
            <v>23.400000000000002</v>
          </cell>
          <cell r="K22">
            <v>0</v>
          </cell>
        </row>
        <row r="23">
          <cell r="B23">
            <v>13.954166666666666</v>
          </cell>
          <cell r="C23">
            <v>25</v>
          </cell>
          <cell r="D23">
            <v>5.9</v>
          </cell>
          <cell r="E23">
            <v>71.375</v>
          </cell>
          <cell r="F23">
            <v>96</v>
          </cell>
          <cell r="G23">
            <v>39</v>
          </cell>
          <cell r="H23">
            <v>10.44</v>
          </cell>
          <cell r="J23">
            <v>26.28</v>
          </cell>
          <cell r="K23">
            <v>0</v>
          </cell>
        </row>
        <row r="24">
          <cell r="B24">
            <v>17.933333333333334</v>
          </cell>
          <cell r="C24">
            <v>28.4</v>
          </cell>
          <cell r="D24">
            <v>10.7</v>
          </cell>
          <cell r="E24">
            <v>71.541666666666671</v>
          </cell>
          <cell r="F24">
            <v>96</v>
          </cell>
          <cell r="G24">
            <v>40</v>
          </cell>
          <cell r="H24">
            <v>14.04</v>
          </cell>
          <cell r="J24">
            <v>26.64</v>
          </cell>
          <cell r="K24">
            <v>0</v>
          </cell>
        </row>
        <row r="25">
          <cell r="B25">
            <v>20.387499999999999</v>
          </cell>
          <cell r="C25">
            <v>30.9</v>
          </cell>
          <cell r="D25">
            <v>11.8</v>
          </cell>
          <cell r="E25">
            <v>67.083333333333329</v>
          </cell>
          <cell r="F25">
            <v>98</v>
          </cell>
          <cell r="G25">
            <v>34</v>
          </cell>
          <cell r="H25">
            <v>14.04</v>
          </cell>
          <cell r="J25">
            <v>25.92</v>
          </cell>
          <cell r="K25">
            <v>0</v>
          </cell>
        </row>
        <row r="26">
          <cell r="B26">
            <v>21.341666666666665</v>
          </cell>
          <cell r="C26">
            <v>31.5</v>
          </cell>
          <cell r="D26">
            <v>12.5</v>
          </cell>
          <cell r="E26">
            <v>65.041666666666671</v>
          </cell>
          <cell r="F26">
            <v>96</v>
          </cell>
          <cell r="G26">
            <v>33</v>
          </cell>
          <cell r="H26">
            <v>9.3600000000000012</v>
          </cell>
          <cell r="J26">
            <v>20.52</v>
          </cell>
          <cell r="K26">
            <v>0</v>
          </cell>
        </row>
        <row r="27">
          <cell r="B27">
            <v>22.454166666666666</v>
          </cell>
          <cell r="C27">
            <v>32</v>
          </cell>
          <cell r="D27">
            <v>14.2</v>
          </cell>
          <cell r="E27">
            <v>64.458333333333329</v>
          </cell>
          <cell r="F27">
            <v>98</v>
          </cell>
          <cell r="G27">
            <v>35</v>
          </cell>
          <cell r="H27">
            <v>13.68</v>
          </cell>
          <cell r="J27">
            <v>24.840000000000003</v>
          </cell>
          <cell r="K27">
            <v>0</v>
          </cell>
        </row>
        <row r="28">
          <cell r="B28">
            <v>23.416666666666668</v>
          </cell>
          <cell r="C28">
            <v>33</v>
          </cell>
          <cell r="D28">
            <v>14.5</v>
          </cell>
          <cell r="E28">
            <v>60</v>
          </cell>
          <cell r="F28">
            <v>95</v>
          </cell>
          <cell r="G28">
            <v>27</v>
          </cell>
          <cell r="H28">
            <v>21.6</v>
          </cell>
          <cell r="J28">
            <v>37.080000000000005</v>
          </cell>
          <cell r="K28">
            <v>0</v>
          </cell>
        </row>
        <row r="29">
          <cell r="B29">
            <v>21.087499999999999</v>
          </cell>
          <cell r="C29">
            <v>30.7</v>
          </cell>
          <cell r="D29">
            <v>12.8</v>
          </cell>
          <cell r="E29">
            <v>67.375</v>
          </cell>
          <cell r="F29">
            <v>97</v>
          </cell>
          <cell r="G29">
            <v>38</v>
          </cell>
          <cell r="H29">
            <v>20.52</v>
          </cell>
          <cell r="J29">
            <v>37.800000000000004</v>
          </cell>
          <cell r="K29">
            <v>0</v>
          </cell>
        </row>
        <row r="30">
          <cell r="B30">
            <v>24.383333333333329</v>
          </cell>
          <cell r="C30">
            <v>33.200000000000003</v>
          </cell>
          <cell r="D30">
            <v>16.600000000000001</v>
          </cell>
          <cell r="E30">
            <v>58.875</v>
          </cell>
          <cell r="F30">
            <v>88</v>
          </cell>
          <cell r="G30">
            <v>29</v>
          </cell>
          <cell r="H30">
            <v>19.440000000000001</v>
          </cell>
          <cell r="J30">
            <v>38.159999999999997</v>
          </cell>
          <cell r="K30">
            <v>0</v>
          </cell>
        </row>
        <row r="31">
          <cell r="B31">
            <v>24.508333333333336</v>
          </cell>
          <cell r="C31">
            <v>32.799999999999997</v>
          </cell>
          <cell r="D31">
            <v>19.600000000000001</v>
          </cell>
          <cell r="E31">
            <v>59.625</v>
          </cell>
          <cell r="F31">
            <v>91</v>
          </cell>
          <cell r="G31">
            <v>35</v>
          </cell>
          <cell r="H31">
            <v>29.16</v>
          </cell>
          <cell r="J31">
            <v>47.88</v>
          </cell>
          <cell r="K31">
            <v>0.4</v>
          </cell>
        </row>
        <row r="32">
          <cell r="B32">
            <v>15.712500000000004</v>
          </cell>
          <cell r="C32">
            <v>20.399999999999999</v>
          </cell>
          <cell r="D32">
            <v>12.5</v>
          </cell>
          <cell r="E32">
            <v>90.625</v>
          </cell>
          <cell r="F32">
            <v>100</v>
          </cell>
          <cell r="G32">
            <v>73</v>
          </cell>
          <cell r="H32">
            <v>26.28</v>
          </cell>
          <cell r="J32">
            <v>41.76</v>
          </cell>
          <cell r="K32">
            <v>6.6000000000000005</v>
          </cell>
        </row>
        <row r="33">
          <cell r="B33">
            <v>15.254166666666663</v>
          </cell>
          <cell r="C33">
            <v>22.3</v>
          </cell>
          <cell r="D33">
            <v>10.4</v>
          </cell>
          <cell r="E33">
            <v>73.791666666666671</v>
          </cell>
          <cell r="F33">
            <v>97</v>
          </cell>
          <cell r="G33">
            <v>40</v>
          </cell>
          <cell r="H33">
            <v>19.079999999999998</v>
          </cell>
          <cell r="J33">
            <v>36.36</v>
          </cell>
          <cell r="K33">
            <v>0</v>
          </cell>
        </row>
        <row r="34">
          <cell r="B34">
            <v>15.899999999999999</v>
          </cell>
          <cell r="C34">
            <v>26</v>
          </cell>
          <cell r="D34">
            <v>7.3</v>
          </cell>
          <cell r="E34">
            <v>63.75</v>
          </cell>
          <cell r="F34">
            <v>95</v>
          </cell>
          <cell r="G34">
            <v>27</v>
          </cell>
          <cell r="H34">
            <v>14.4</v>
          </cell>
          <cell r="J34">
            <v>30.96</v>
          </cell>
          <cell r="K34">
            <v>0</v>
          </cell>
        </row>
        <row r="35">
          <cell r="B35">
            <v>20.666666666666668</v>
          </cell>
          <cell r="C35">
            <v>30.8</v>
          </cell>
          <cell r="D35">
            <v>12.6</v>
          </cell>
          <cell r="E35">
            <v>47.958333333333336</v>
          </cell>
          <cell r="F35">
            <v>72</v>
          </cell>
          <cell r="G35">
            <v>25</v>
          </cell>
          <cell r="H35">
            <v>16.920000000000002</v>
          </cell>
          <cell r="J35">
            <v>30.240000000000002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9.9333333333333336</v>
          </cell>
          <cell r="C5">
            <v>14.4</v>
          </cell>
          <cell r="D5">
            <v>7.8</v>
          </cell>
          <cell r="E5">
            <v>70.958333333333329</v>
          </cell>
          <cell r="F5">
            <v>83</v>
          </cell>
          <cell r="G5">
            <v>50</v>
          </cell>
          <cell r="H5">
            <v>20.88</v>
          </cell>
          <cell r="J5">
            <v>34.92</v>
          </cell>
          <cell r="K5">
            <v>0</v>
          </cell>
        </row>
        <row r="6">
          <cell r="B6">
            <v>11.662500000000001</v>
          </cell>
          <cell r="C6">
            <v>21.1</v>
          </cell>
          <cell r="D6">
            <v>5.7</v>
          </cell>
          <cell r="E6">
            <v>64.25</v>
          </cell>
          <cell r="F6">
            <v>87</v>
          </cell>
          <cell r="G6">
            <v>41</v>
          </cell>
          <cell r="H6">
            <v>16.2</v>
          </cell>
          <cell r="J6">
            <v>28.44</v>
          </cell>
          <cell r="K6">
            <v>0</v>
          </cell>
        </row>
        <row r="7">
          <cell r="B7">
            <v>12.847826086956525</v>
          </cell>
          <cell r="C7">
            <v>22.6</v>
          </cell>
          <cell r="D7">
            <v>6.8</v>
          </cell>
          <cell r="E7">
            <v>71.956521739130437</v>
          </cell>
          <cell r="F7">
            <v>88</v>
          </cell>
          <cell r="G7">
            <v>53</v>
          </cell>
          <cell r="H7">
            <v>10.08</v>
          </cell>
          <cell r="J7">
            <v>18.36</v>
          </cell>
          <cell r="K7">
            <v>0</v>
          </cell>
        </row>
        <row r="8">
          <cell r="B8">
            <v>16.350000000000001</v>
          </cell>
          <cell r="C8">
            <v>24.1</v>
          </cell>
          <cell r="D8">
            <v>10.9</v>
          </cell>
          <cell r="E8">
            <v>74.708333333333329</v>
          </cell>
          <cell r="F8">
            <v>94</v>
          </cell>
          <cell r="G8">
            <v>46</v>
          </cell>
          <cell r="H8">
            <v>15.120000000000001</v>
          </cell>
          <cell r="J8">
            <v>30.96</v>
          </cell>
          <cell r="K8">
            <v>0</v>
          </cell>
        </row>
        <row r="9">
          <cell r="B9">
            <v>16.925000000000001</v>
          </cell>
          <cell r="C9">
            <v>26</v>
          </cell>
          <cell r="D9">
            <v>9.6</v>
          </cell>
          <cell r="E9">
            <v>74.083333333333329</v>
          </cell>
          <cell r="F9">
            <v>99</v>
          </cell>
          <cell r="G9">
            <v>44</v>
          </cell>
          <cell r="H9">
            <v>13.32</v>
          </cell>
          <cell r="J9">
            <v>27.36</v>
          </cell>
          <cell r="K9">
            <v>0</v>
          </cell>
        </row>
        <row r="10">
          <cell r="B10">
            <v>18.887499999999999</v>
          </cell>
          <cell r="C10">
            <v>26.9</v>
          </cell>
          <cell r="D10">
            <v>11.8</v>
          </cell>
          <cell r="E10">
            <v>62.166666666666664</v>
          </cell>
          <cell r="F10">
            <v>90</v>
          </cell>
          <cell r="G10">
            <v>30</v>
          </cell>
          <cell r="H10">
            <v>14.4</v>
          </cell>
          <cell r="J10">
            <v>28.08</v>
          </cell>
          <cell r="K10">
            <v>0</v>
          </cell>
        </row>
        <row r="11">
          <cell r="B11">
            <v>18.379166666666666</v>
          </cell>
          <cell r="C11">
            <v>26.6</v>
          </cell>
          <cell r="D11">
            <v>9.8000000000000007</v>
          </cell>
          <cell r="E11">
            <v>61.916666666666664</v>
          </cell>
          <cell r="F11">
            <v>93</v>
          </cell>
          <cell r="G11">
            <v>37</v>
          </cell>
          <cell r="H11">
            <v>12.96</v>
          </cell>
          <cell r="J11">
            <v>24.12</v>
          </cell>
          <cell r="K11">
            <v>0</v>
          </cell>
        </row>
        <row r="12">
          <cell r="B12">
            <v>18.224999999999998</v>
          </cell>
          <cell r="C12">
            <v>26.4</v>
          </cell>
          <cell r="D12">
            <v>10.4</v>
          </cell>
          <cell r="E12">
            <v>65.208333333333329</v>
          </cell>
          <cell r="F12">
            <v>97</v>
          </cell>
          <cell r="G12">
            <v>35</v>
          </cell>
          <cell r="H12">
            <v>11.16</v>
          </cell>
          <cell r="J12">
            <v>20.16</v>
          </cell>
          <cell r="K12">
            <v>0</v>
          </cell>
        </row>
        <row r="13">
          <cell r="B13">
            <v>17.345833333333335</v>
          </cell>
          <cell r="C13">
            <v>25</v>
          </cell>
          <cell r="D13">
            <v>10.199999999999999</v>
          </cell>
          <cell r="E13">
            <v>62.916666666666664</v>
          </cell>
          <cell r="F13">
            <v>95</v>
          </cell>
          <cell r="G13">
            <v>32</v>
          </cell>
          <cell r="H13">
            <v>12.96</v>
          </cell>
          <cell r="J13">
            <v>28.44</v>
          </cell>
          <cell r="K13">
            <v>0</v>
          </cell>
        </row>
        <row r="14">
          <cell r="B14">
            <v>17.466666666666665</v>
          </cell>
          <cell r="C14">
            <v>27.3</v>
          </cell>
          <cell r="D14">
            <v>7.7</v>
          </cell>
          <cell r="E14">
            <v>63.25</v>
          </cell>
          <cell r="F14">
            <v>96</v>
          </cell>
          <cell r="G14">
            <v>33</v>
          </cell>
          <cell r="H14">
            <v>17.28</v>
          </cell>
          <cell r="J14">
            <v>26.28</v>
          </cell>
          <cell r="K14">
            <v>0</v>
          </cell>
        </row>
        <row r="15">
          <cell r="B15">
            <v>20.170833333333331</v>
          </cell>
          <cell r="C15">
            <v>28.1</v>
          </cell>
          <cell r="D15">
            <v>14.1</v>
          </cell>
          <cell r="E15">
            <v>60.916666666666664</v>
          </cell>
          <cell r="F15">
            <v>89</v>
          </cell>
          <cell r="G15">
            <v>29</v>
          </cell>
          <cell r="H15">
            <v>11.879999999999999</v>
          </cell>
          <cell r="J15">
            <v>27</v>
          </cell>
          <cell r="K15">
            <v>0</v>
          </cell>
        </row>
        <row r="16">
          <cell r="B16">
            <v>21.658333333333331</v>
          </cell>
          <cell r="C16">
            <v>28.7</v>
          </cell>
          <cell r="D16">
            <v>14.8</v>
          </cell>
          <cell r="E16">
            <v>49.75</v>
          </cell>
          <cell r="F16">
            <v>78</v>
          </cell>
          <cell r="G16">
            <v>28</v>
          </cell>
          <cell r="H16">
            <v>12.24</v>
          </cell>
          <cell r="J16">
            <v>31.319999999999997</v>
          </cell>
          <cell r="K16">
            <v>0</v>
          </cell>
        </row>
        <row r="17">
          <cell r="B17">
            <v>21.070833333333329</v>
          </cell>
          <cell r="C17">
            <v>28.3</v>
          </cell>
          <cell r="D17">
            <v>13.6</v>
          </cell>
          <cell r="E17">
            <v>52.083333333333336</v>
          </cell>
          <cell r="F17">
            <v>83</v>
          </cell>
          <cell r="G17">
            <v>26</v>
          </cell>
          <cell r="H17">
            <v>14.4</v>
          </cell>
          <cell r="J17">
            <v>27.36</v>
          </cell>
          <cell r="K17">
            <v>0</v>
          </cell>
        </row>
        <row r="18">
          <cell r="B18">
            <v>21.108333333333334</v>
          </cell>
          <cell r="C18">
            <v>29.4</v>
          </cell>
          <cell r="D18">
            <v>15.2</v>
          </cell>
          <cell r="E18">
            <v>57.833333333333336</v>
          </cell>
          <cell r="F18">
            <v>82</v>
          </cell>
          <cell r="G18">
            <v>27</v>
          </cell>
          <cell r="H18">
            <v>13.68</v>
          </cell>
          <cell r="J18">
            <v>27</v>
          </cell>
          <cell r="K18">
            <v>0</v>
          </cell>
        </row>
        <row r="19">
          <cell r="B19">
            <v>22.745833333333334</v>
          </cell>
          <cell r="C19">
            <v>29.6</v>
          </cell>
          <cell r="D19">
            <v>17.8</v>
          </cell>
          <cell r="E19">
            <v>54.916666666666664</v>
          </cell>
          <cell r="F19">
            <v>76</v>
          </cell>
          <cell r="G19">
            <v>30</v>
          </cell>
          <cell r="H19">
            <v>17.64</v>
          </cell>
          <cell r="J19">
            <v>41.04</v>
          </cell>
          <cell r="K19">
            <v>0</v>
          </cell>
        </row>
        <row r="20">
          <cell r="B20">
            <v>21.858333333333334</v>
          </cell>
          <cell r="C20">
            <v>30.1</v>
          </cell>
          <cell r="D20">
            <v>16.100000000000001</v>
          </cell>
          <cell r="E20">
            <v>50.083333333333336</v>
          </cell>
          <cell r="F20">
            <v>70</v>
          </cell>
          <cell r="G20">
            <v>24</v>
          </cell>
          <cell r="H20">
            <v>23.040000000000003</v>
          </cell>
          <cell r="J20">
            <v>37.440000000000005</v>
          </cell>
          <cell r="K20">
            <v>0</v>
          </cell>
        </row>
        <row r="21">
          <cell r="B21">
            <v>16.925000000000001</v>
          </cell>
          <cell r="C21">
            <v>21</v>
          </cell>
          <cell r="D21">
            <v>13.3</v>
          </cell>
          <cell r="E21">
            <v>64.541666666666671</v>
          </cell>
          <cell r="F21">
            <v>95</v>
          </cell>
          <cell r="G21">
            <v>47</v>
          </cell>
          <cell r="H21">
            <v>24.12</v>
          </cell>
          <cell r="J21">
            <v>43.2</v>
          </cell>
          <cell r="K21">
            <v>0</v>
          </cell>
        </row>
        <row r="22">
          <cell r="B22">
            <v>11.012500000000001</v>
          </cell>
          <cell r="C22">
            <v>20.6</v>
          </cell>
          <cell r="D22">
            <v>3.6</v>
          </cell>
          <cell r="E22">
            <v>72.75</v>
          </cell>
          <cell r="F22">
            <v>97</v>
          </cell>
          <cell r="G22">
            <v>39</v>
          </cell>
          <cell r="H22">
            <v>20.16</v>
          </cell>
          <cell r="J22">
            <v>37.080000000000005</v>
          </cell>
          <cell r="K22">
            <v>0</v>
          </cell>
        </row>
        <row r="23">
          <cell r="B23">
            <v>14.670833333333334</v>
          </cell>
          <cell r="C23">
            <v>25.9</v>
          </cell>
          <cell r="D23">
            <v>5.9</v>
          </cell>
          <cell r="E23">
            <v>65.791666666666671</v>
          </cell>
          <cell r="F23">
            <v>98</v>
          </cell>
          <cell r="G23">
            <v>26</v>
          </cell>
          <cell r="H23">
            <v>12.24</v>
          </cell>
          <cell r="J23">
            <v>24.12</v>
          </cell>
          <cell r="K23">
            <v>0</v>
          </cell>
        </row>
        <row r="24">
          <cell r="B24">
            <v>18.137500000000003</v>
          </cell>
          <cell r="C24">
            <v>26.9</v>
          </cell>
          <cell r="D24">
            <v>12.5</v>
          </cell>
          <cell r="E24">
            <v>53.791666666666664</v>
          </cell>
          <cell r="F24">
            <v>76</v>
          </cell>
          <cell r="G24">
            <v>35</v>
          </cell>
          <cell r="H24">
            <v>14.76</v>
          </cell>
          <cell r="J24">
            <v>31.319999999999997</v>
          </cell>
          <cell r="K24">
            <v>0</v>
          </cell>
        </row>
        <row r="25">
          <cell r="B25">
            <v>19.925000000000001</v>
          </cell>
          <cell r="C25">
            <v>29.4</v>
          </cell>
          <cell r="D25">
            <v>10.7</v>
          </cell>
          <cell r="E25">
            <v>57.708333333333336</v>
          </cell>
          <cell r="F25">
            <v>90</v>
          </cell>
          <cell r="G25">
            <v>31</v>
          </cell>
          <cell r="H25">
            <v>12.24</v>
          </cell>
          <cell r="J25">
            <v>27</v>
          </cell>
          <cell r="K25">
            <v>0</v>
          </cell>
        </row>
        <row r="26">
          <cell r="B26">
            <v>21.087499999999999</v>
          </cell>
          <cell r="C26">
            <v>30.3</v>
          </cell>
          <cell r="D26">
            <v>12.6</v>
          </cell>
          <cell r="E26">
            <v>57.375</v>
          </cell>
          <cell r="F26">
            <v>90</v>
          </cell>
          <cell r="G26">
            <v>30</v>
          </cell>
          <cell r="H26">
            <v>14.4</v>
          </cell>
          <cell r="J26">
            <v>28.08</v>
          </cell>
          <cell r="K26">
            <v>0</v>
          </cell>
        </row>
        <row r="27">
          <cell r="B27">
            <v>22.270833333333329</v>
          </cell>
          <cell r="C27">
            <v>30.4</v>
          </cell>
          <cell r="D27">
            <v>14.7</v>
          </cell>
          <cell r="E27">
            <v>56.458333333333336</v>
          </cell>
          <cell r="F27">
            <v>89</v>
          </cell>
          <cell r="G27">
            <v>33</v>
          </cell>
          <cell r="H27">
            <v>14.04</v>
          </cell>
          <cell r="J27">
            <v>27.720000000000002</v>
          </cell>
          <cell r="K27">
            <v>0</v>
          </cell>
        </row>
        <row r="28">
          <cell r="B28">
            <v>20.333333333333332</v>
          </cell>
          <cell r="C28">
            <v>25.7</v>
          </cell>
          <cell r="D28">
            <v>16.2</v>
          </cell>
          <cell r="E28">
            <v>61</v>
          </cell>
          <cell r="F28">
            <v>80</v>
          </cell>
          <cell r="G28">
            <v>45</v>
          </cell>
          <cell r="H28">
            <v>25.92</v>
          </cell>
          <cell r="J28">
            <v>43.56</v>
          </cell>
          <cell r="K28">
            <v>0</v>
          </cell>
        </row>
        <row r="29">
          <cell r="B29">
            <v>20.316666666666666</v>
          </cell>
          <cell r="C29">
            <v>29.9</v>
          </cell>
          <cell r="D29">
            <v>13.9</v>
          </cell>
          <cell r="E29">
            <v>64.291666666666671</v>
          </cell>
          <cell r="F29">
            <v>93</v>
          </cell>
          <cell r="G29">
            <v>37</v>
          </cell>
          <cell r="H29">
            <v>23.400000000000002</v>
          </cell>
          <cell r="J29">
            <v>45</v>
          </cell>
          <cell r="K29">
            <v>0</v>
          </cell>
        </row>
        <row r="30">
          <cell r="B30">
            <v>23.404166666666672</v>
          </cell>
          <cell r="C30">
            <v>30.5</v>
          </cell>
          <cell r="D30">
            <v>18.399999999999999</v>
          </cell>
          <cell r="E30">
            <v>55.25</v>
          </cell>
          <cell r="F30">
            <v>73</v>
          </cell>
          <cell r="G30">
            <v>36</v>
          </cell>
          <cell r="H30">
            <v>21.240000000000002</v>
          </cell>
          <cell r="J30">
            <v>45.72</v>
          </cell>
          <cell r="K30">
            <v>0</v>
          </cell>
        </row>
        <row r="31">
          <cell r="B31">
            <v>23.112499999999994</v>
          </cell>
          <cell r="C31">
            <v>32.9</v>
          </cell>
          <cell r="D31">
            <v>18.3</v>
          </cell>
          <cell r="E31">
            <v>59.208333333333336</v>
          </cell>
          <cell r="F31">
            <v>97</v>
          </cell>
          <cell r="G31">
            <v>27</v>
          </cell>
          <cell r="H31">
            <v>24.12</v>
          </cell>
          <cell r="J31">
            <v>54.36</v>
          </cell>
          <cell r="K31">
            <v>6.4</v>
          </cell>
        </row>
        <row r="32">
          <cell r="B32">
            <v>14.987500000000002</v>
          </cell>
          <cell r="C32">
            <v>19.2</v>
          </cell>
          <cell r="D32">
            <v>12.3</v>
          </cell>
          <cell r="E32">
            <v>88.5</v>
          </cell>
          <cell r="F32">
            <v>98</v>
          </cell>
          <cell r="G32">
            <v>72</v>
          </cell>
          <cell r="H32">
            <v>21.6</v>
          </cell>
          <cell r="J32">
            <v>41.04</v>
          </cell>
          <cell r="K32">
            <v>1</v>
          </cell>
        </row>
        <row r="33">
          <cell r="B33">
            <v>13.200000000000003</v>
          </cell>
          <cell r="C33">
            <v>20.100000000000001</v>
          </cell>
          <cell r="D33">
            <v>8.8000000000000007</v>
          </cell>
          <cell r="E33">
            <v>76.416666666666671</v>
          </cell>
          <cell r="F33">
            <v>99</v>
          </cell>
          <cell r="G33">
            <v>38</v>
          </cell>
          <cell r="H33">
            <v>18.36</v>
          </cell>
          <cell r="J33">
            <v>32.76</v>
          </cell>
          <cell r="K33">
            <v>0.2</v>
          </cell>
        </row>
        <row r="34">
          <cell r="B34">
            <v>14.5625</v>
          </cell>
          <cell r="C34">
            <v>24.9</v>
          </cell>
          <cell r="D34">
            <v>6.6</v>
          </cell>
          <cell r="E34">
            <v>62.375</v>
          </cell>
          <cell r="F34">
            <v>95</v>
          </cell>
          <cell r="G34">
            <v>25</v>
          </cell>
          <cell r="H34">
            <v>11.879999999999999</v>
          </cell>
          <cell r="J34">
            <v>25.92</v>
          </cell>
          <cell r="K34">
            <v>0</v>
          </cell>
        </row>
        <row r="35">
          <cell r="B35">
            <v>18.304166666666667</v>
          </cell>
          <cell r="C35">
            <v>26.7</v>
          </cell>
          <cell r="D35">
            <v>12.7</v>
          </cell>
          <cell r="E35">
            <v>45.125</v>
          </cell>
          <cell r="F35">
            <v>61</v>
          </cell>
          <cell r="G35">
            <v>27</v>
          </cell>
          <cell r="H35">
            <v>24.12</v>
          </cell>
          <cell r="J35">
            <v>41.4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13.874999999999998</v>
          </cell>
          <cell r="C5">
            <v>20.399999999999999</v>
          </cell>
          <cell r="D5">
            <v>10.4</v>
          </cell>
          <cell r="E5">
            <v>77.416666666666671</v>
          </cell>
          <cell r="F5">
            <v>88</v>
          </cell>
          <cell r="G5">
            <v>60</v>
          </cell>
          <cell r="H5">
            <v>20.16</v>
          </cell>
          <cell r="J5">
            <v>39.96</v>
          </cell>
          <cell r="K5">
            <v>0</v>
          </cell>
        </row>
        <row r="6">
          <cell r="B6">
            <v>13.904166666666667</v>
          </cell>
          <cell r="C6">
            <v>22.2</v>
          </cell>
          <cell r="D6">
            <v>9.1</v>
          </cell>
          <cell r="E6">
            <v>81.666666666666671</v>
          </cell>
          <cell r="F6">
            <v>92</v>
          </cell>
          <cell r="G6">
            <v>56</v>
          </cell>
          <cell r="H6">
            <v>18.720000000000002</v>
          </cell>
          <cell r="J6">
            <v>33.840000000000003</v>
          </cell>
          <cell r="K6">
            <v>0</v>
          </cell>
        </row>
        <row r="7">
          <cell r="B7">
            <v>17.408333333333331</v>
          </cell>
          <cell r="C7">
            <v>24.1</v>
          </cell>
          <cell r="D7">
            <v>13</v>
          </cell>
          <cell r="E7">
            <v>75.791666666666671</v>
          </cell>
          <cell r="F7">
            <v>93</v>
          </cell>
          <cell r="G7">
            <v>51</v>
          </cell>
          <cell r="H7">
            <v>21.96</v>
          </cell>
          <cell r="J7">
            <v>37.800000000000004</v>
          </cell>
          <cell r="K7">
            <v>0</v>
          </cell>
        </row>
        <row r="8">
          <cell r="B8">
            <v>17.266666666666669</v>
          </cell>
          <cell r="C8">
            <v>25.2</v>
          </cell>
          <cell r="D8">
            <v>12.5</v>
          </cell>
          <cell r="E8">
            <v>75.5</v>
          </cell>
          <cell r="F8">
            <v>91</v>
          </cell>
          <cell r="G8">
            <v>47</v>
          </cell>
          <cell r="H8">
            <v>18.720000000000002</v>
          </cell>
          <cell r="J8">
            <v>34.200000000000003</v>
          </cell>
          <cell r="K8">
            <v>0.2</v>
          </cell>
        </row>
        <row r="9">
          <cell r="B9">
            <v>19.675000000000001</v>
          </cell>
          <cell r="C9">
            <v>27.7</v>
          </cell>
          <cell r="D9">
            <v>14.4</v>
          </cell>
          <cell r="E9">
            <v>66.625</v>
          </cell>
          <cell r="F9">
            <v>87</v>
          </cell>
          <cell r="G9">
            <v>34</v>
          </cell>
          <cell r="H9">
            <v>15.48</v>
          </cell>
          <cell r="J9">
            <v>28.8</v>
          </cell>
          <cell r="K9">
            <v>0</v>
          </cell>
        </row>
        <row r="10">
          <cell r="B10">
            <v>18.625</v>
          </cell>
          <cell r="C10">
            <v>27.3</v>
          </cell>
          <cell r="D10">
            <v>10.6</v>
          </cell>
          <cell r="E10">
            <v>64.125</v>
          </cell>
          <cell r="F10">
            <v>91</v>
          </cell>
          <cell r="G10">
            <v>32</v>
          </cell>
          <cell r="H10">
            <v>20.16</v>
          </cell>
          <cell r="J10">
            <v>36.36</v>
          </cell>
          <cell r="K10">
            <v>0</v>
          </cell>
        </row>
        <row r="11">
          <cell r="B11">
            <v>19.778260869565216</v>
          </cell>
          <cell r="C11">
            <v>27.8</v>
          </cell>
          <cell r="D11">
            <v>13.8</v>
          </cell>
          <cell r="E11">
            <v>58.913043478260867</v>
          </cell>
          <cell r="F11">
            <v>80</v>
          </cell>
          <cell r="G11">
            <v>33</v>
          </cell>
          <cell r="H11">
            <v>14.04</v>
          </cell>
          <cell r="J11">
            <v>33.119999999999997</v>
          </cell>
          <cell r="K11">
            <v>0</v>
          </cell>
        </row>
        <row r="12">
          <cell r="B12">
            <v>18.858333333333331</v>
          </cell>
          <cell r="C12">
            <v>27.4</v>
          </cell>
          <cell r="D12">
            <v>12.2</v>
          </cell>
          <cell r="E12">
            <v>65.541666666666671</v>
          </cell>
          <cell r="F12">
            <v>90</v>
          </cell>
          <cell r="G12">
            <v>32</v>
          </cell>
          <cell r="H12">
            <v>14.76</v>
          </cell>
          <cell r="J12">
            <v>30.6</v>
          </cell>
          <cell r="K12">
            <v>0</v>
          </cell>
        </row>
        <row r="13">
          <cell r="B13">
            <v>19.029166666666669</v>
          </cell>
          <cell r="C13">
            <v>27</v>
          </cell>
          <cell r="D13">
            <v>12.3</v>
          </cell>
          <cell r="E13">
            <v>60</v>
          </cell>
          <cell r="F13">
            <v>84</v>
          </cell>
          <cell r="G13">
            <v>33</v>
          </cell>
          <cell r="H13">
            <v>18.36</v>
          </cell>
          <cell r="J13">
            <v>34.200000000000003</v>
          </cell>
          <cell r="K13">
            <v>0</v>
          </cell>
        </row>
        <row r="14">
          <cell r="B14">
            <v>19.8</v>
          </cell>
          <cell r="C14">
            <v>29.3</v>
          </cell>
          <cell r="D14">
            <v>12.6</v>
          </cell>
          <cell r="E14">
            <v>61.083333333333336</v>
          </cell>
          <cell r="F14">
            <v>87</v>
          </cell>
          <cell r="G14">
            <v>30</v>
          </cell>
          <cell r="H14">
            <v>16.559999999999999</v>
          </cell>
          <cell r="J14">
            <v>31.319999999999997</v>
          </cell>
          <cell r="K14">
            <v>0</v>
          </cell>
        </row>
        <row r="15">
          <cell r="B15">
            <v>20.399999999999999</v>
          </cell>
          <cell r="C15">
            <v>29.3</v>
          </cell>
          <cell r="D15">
            <v>14.1</v>
          </cell>
          <cell r="E15">
            <v>56.791666666666664</v>
          </cell>
          <cell r="F15">
            <v>83</v>
          </cell>
          <cell r="G15">
            <v>27</v>
          </cell>
          <cell r="H15">
            <v>12.96</v>
          </cell>
          <cell r="J15">
            <v>27</v>
          </cell>
          <cell r="K15">
            <v>0</v>
          </cell>
        </row>
        <row r="16">
          <cell r="B16">
            <v>21.237500000000001</v>
          </cell>
          <cell r="C16">
            <v>28.6</v>
          </cell>
          <cell r="D16">
            <v>13.5</v>
          </cell>
          <cell r="E16">
            <v>47.875</v>
          </cell>
          <cell r="F16">
            <v>75</v>
          </cell>
          <cell r="G16">
            <v>26</v>
          </cell>
          <cell r="H16">
            <v>13.68</v>
          </cell>
          <cell r="J16">
            <v>28.8</v>
          </cell>
          <cell r="K16">
            <v>0</v>
          </cell>
        </row>
        <row r="17">
          <cell r="B17">
            <v>21.129166666666666</v>
          </cell>
          <cell r="C17">
            <v>28.8</v>
          </cell>
          <cell r="D17">
            <v>12.3</v>
          </cell>
          <cell r="E17">
            <v>52.166666666666664</v>
          </cell>
          <cell r="F17">
            <v>84</v>
          </cell>
          <cell r="G17">
            <v>25</v>
          </cell>
          <cell r="H17">
            <v>15.840000000000002</v>
          </cell>
          <cell r="J17">
            <v>25.92</v>
          </cell>
          <cell r="K17">
            <v>0</v>
          </cell>
        </row>
        <row r="18">
          <cell r="B18">
            <v>20.162499999999998</v>
          </cell>
          <cell r="C18">
            <v>29.2</v>
          </cell>
          <cell r="D18">
            <v>14.2</v>
          </cell>
          <cell r="E18">
            <v>62.708333333333336</v>
          </cell>
          <cell r="F18">
            <v>87</v>
          </cell>
          <cell r="G18">
            <v>30</v>
          </cell>
          <cell r="H18">
            <v>18.720000000000002</v>
          </cell>
          <cell r="J18">
            <v>32.04</v>
          </cell>
          <cell r="K18">
            <v>0</v>
          </cell>
        </row>
        <row r="19">
          <cell r="B19">
            <v>19.645833333333336</v>
          </cell>
          <cell r="C19">
            <v>29.4</v>
          </cell>
          <cell r="D19">
            <v>11.9</v>
          </cell>
          <cell r="E19">
            <v>61.083333333333336</v>
          </cell>
          <cell r="F19">
            <v>88</v>
          </cell>
          <cell r="G19">
            <v>31</v>
          </cell>
          <cell r="H19">
            <v>12.6</v>
          </cell>
          <cell r="J19">
            <v>23.400000000000002</v>
          </cell>
          <cell r="K19">
            <v>0</v>
          </cell>
        </row>
        <row r="20">
          <cell r="B20">
            <v>20.008333333333336</v>
          </cell>
          <cell r="C20">
            <v>29.8</v>
          </cell>
          <cell r="D20">
            <v>10.3</v>
          </cell>
          <cell r="E20">
            <v>55.791666666666664</v>
          </cell>
          <cell r="F20">
            <v>87</v>
          </cell>
          <cell r="G20">
            <v>26</v>
          </cell>
          <cell r="H20">
            <v>11.16</v>
          </cell>
          <cell r="J20">
            <v>27.36</v>
          </cell>
          <cell r="K20">
            <v>0</v>
          </cell>
        </row>
        <row r="21">
          <cell r="B21">
            <v>19.983333333333331</v>
          </cell>
          <cell r="C21">
            <v>28.8</v>
          </cell>
          <cell r="D21">
            <v>11.8</v>
          </cell>
          <cell r="E21">
            <v>57.833333333333336</v>
          </cell>
          <cell r="F21">
            <v>86</v>
          </cell>
          <cell r="G21">
            <v>31</v>
          </cell>
          <cell r="H21">
            <v>18</v>
          </cell>
          <cell r="J21">
            <v>32.4</v>
          </cell>
          <cell r="K21">
            <v>0</v>
          </cell>
        </row>
        <row r="22">
          <cell r="B22">
            <v>16.158333333333335</v>
          </cell>
          <cell r="C22">
            <v>23.9</v>
          </cell>
          <cell r="D22">
            <v>9.5</v>
          </cell>
          <cell r="E22">
            <v>62.125</v>
          </cell>
          <cell r="F22">
            <v>84</v>
          </cell>
          <cell r="G22">
            <v>40</v>
          </cell>
          <cell r="H22">
            <v>23.759999999999998</v>
          </cell>
          <cell r="J22">
            <v>43.92</v>
          </cell>
          <cell r="K22">
            <v>0</v>
          </cell>
        </row>
        <row r="23">
          <cell r="B23">
            <v>16.908333333333335</v>
          </cell>
          <cell r="C23">
            <v>28.3</v>
          </cell>
          <cell r="D23">
            <v>8.9</v>
          </cell>
          <cell r="E23">
            <v>63.125</v>
          </cell>
          <cell r="F23">
            <v>86</v>
          </cell>
          <cell r="G23">
            <v>32</v>
          </cell>
          <cell r="H23">
            <v>14.76</v>
          </cell>
          <cell r="J23">
            <v>25.56</v>
          </cell>
          <cell r="K23">
            <v>0</v>
          </cell>
        </row>
        <row r="24">
          <cell r="B24">
            <v>19.574999999999999</v>
          </cell>
          <cell r="C24">
            <v>28.6</v>
          </cell>
          <cell r="D24">
            <v>11.4</v>
          </cell>
          <cell r="E24">
            <v>61.5</v>
          </cell>
          <cell r="F24">
            <v>88</v>
          </cell>
          <cell r="G24">
            <v>31</v>
          </cell>
          <cell r="H24">
            <v>13.68</v>
          </cell>
          <cell r="J24">
            <v>27</v>
          </cell>
          <cell r="K24">
            <v>0</v>
          </cell>
        </row>
        <row r="25">
          <cell r="B25">
            <v>19.904166666666665</v>
          </cell>
          <cell r="C25">
            <v>29.8</v>
          </cell>
          <cell r="D25">
            <v>12.9</v>
          </cell>
          <cell r="E25">
            <v>61.916666666666664</v>
          </cell>
          <cell r="F25">
            <v>86</v>
          </cell>
          <cell r="G25">
            <v>30</v>
          </cell>
          <cell r="H25">
            <v>12.6</v>
          </cell>
          <cell r="J25">
            <v>21.96</v>
          </cell>
          <cell r="K25">
            <v>0</v>
          </cell>
        </row>
        <row r="26">
          <cell r="B26">
            <v>20.341666666666665</v>
          </cell>
          <cell r="C26">
            <v>31</v>
          </cell>
          <cell r="D26">
            <v>11.8</v>
          </cell>
          <cell r="E26">
            <v>61.583333333333336</v>
          </cell>
          <cell r="F26">
            <v>88</v>
          </cell>
          <cell r="G26">
            <v>28</v>
          </cell>
          <cell r="H26">
            <v>13.32</v>
          </cell>
          <cell r="J26">
            <v>24.840000000000003</v>
          </cell>
          <cell r="K26">
            <v>0</v>
          </cell>
        </row>
        <row r="27">
          <cell r="B27">
            <v>20.974999999999998</v>
          </cell>
          <cell r="C27">
            <v>31.2</v>
          </cell>
          <cell r="D27">
            <v>12.4</v>
          </cell>
          <cell r="E27">
            <v>61.041666666666664</v>
          </cell>
          <cell r="F27">
            <v>88</v>
          </cell>
          <cell r="G27">
            <v>25</v>
          </cell>
          <cell r="H27">
            <v>12.96</v>
          </cell>
          <cell r="J27">
            <v>21.240000000000002</v>
          </cell>
          <cell r="K27">
            <v>0</v>
          </cell>
        </row>
        <row r="28">
          <cell r="B28">
            <v>21.645833333333332</v>
          </cell>
          <cell r="C28">
            <v>31.9</v>
          </cell>
          <cell r="D28">
            <v>13.9</v>
          </cell>
          <cell r="E28">
            <v>58.25</v>
          </cell>
          <cell r="F28">
            <v>84</v>
          </cell>
          <cell r="G28">
            <v>26</v>
          </cell>
          <cell r="H28">
            <v>16.920000000000002</v>
          </cell>
          <cell r="J28">
            <v>35.28</v>
          </cell>
          <cell r="K28">
            <v>0</v>
          </cell>
        </row>
        <row r="29">
          <cell r="B29">
            <v>21.079166666666662</v>
          </cell>
          <cell r="C29">
            <v>32.6</v>
          </cell>
          <cell r="D29">
            <v>12.6</v>
          </cell>
          <cell r="E29">
            <v>60.541666666666664</v>
          </cell>
          <cell r="F29">
            <v>89</v>
          </cell>
          <cell r="G29">
            <v>26</v>
          </cell>
          <cell r="H29">
            <v>16.920000000000002</v>
          </cell>
          <cell r="J29">
            <v>25.92</v>
          </cell>
          <cell r="K29">
            <v>0</v>
          </cell>
        </row>
        <row r="30">
          <cell r="B30">
            <v>23.200000000000003</v>
          </cell>
          <cell r="C30">
            <v>32.4</v>
          </cell>
          <cell r="D30">
            <v>14.9</v>
          </cell>
          <cell r="E30">
            <v>53.333333333333336</v>
          </cell>
          <cell r="F30">
            <v>83</v>
          </cell>
          <cell r="G30">
            <v>25</v>
          </cell>
          <cell r="H30">
            <v>16.920000000000002</v>
          </cell>
          <cell r="J30">
            <v>33.480000000000004</v>
          </cell>
          <cell r="K30">
            <v>0</v>
          </cell>
        </row>
        <row r="31">
          <cell r="B31">
            <v>22.633333333333329</v>
          </cell>
          <cell r="C31">
            <v>32.4</v>
          </cell>
          <cell r="D31">
            <v>13.7</v>
          </cell>
          <cell r="E31">
            <v>55.208333333333336</v>
          </cell>
          <cell r="F31">
            <v>87</v>
          </cell>
          <cell r="G31">
            <v>27</v>
          </cell>
          <cell r="H31">
            <v>24.840000000000003</v>
          </cell>
          <cell r="J31">
            <v>46.080000000000005</v>
          </cell>
          <cell r="K31">
            <v>0</v>
          </cell>
        </row>
        <row r="32">
          <cell r="B32">
            <v>20.804166666666664</v>
          </cell>
          <cell r="C32">
            <v>27.7</v>
          </cell>
          <cell r="D32">
            <v>16.3</v>
          </cell>
          <cell r="E32">
            <v>67.708333333333329</v>
          </cell>
          <cell r="F32">
            <v>87</v>
          </cell>
          <cell r="G32">
            <v>43</v>
          </cell>
          <cell r="H32">
            <v>19.440000000000001</v>
          </cell>
          <cell r="J32">
            <v>38.159999999999997</v>
          </cell>
          <cell r="K32">
            <v>0</v>
          </cell>
        </row>
        <row r="33">
          <cell r="B33">
            <v>15.429166666666667</v>
          </cell>
          <cell r="C33">
            <v>22.9</v>
          </cell>
          <cell r="D33">
            <v>8</v>
          </cell>
          <cell r="E33">
            <v>70.541666666666671</v>
          </cell>
          <cell r="F33">
            <v>92</v>
          </cell>
          <cell r="G33">
            <v>41</v>
          </cell>
          <cell r="H33">
            <v>22.68</v>
          </cell>
          <cell r="J33">
            <v>46.800000000000004</v>
          </cell>
          <cell r="K33">
            <v>0</v>
          </cell>
        </row>
        <row r="34">
          <cell r="B34">
            <v>15.404166666666667</v>
          </cell>
          <cell r="C34">
            <v>27</v>
          </cell>
          <cell r="D34">
            <v>6.3</v>
          </cell>
          <cell r="E34">
            <v>60.791666666666664</v>
          </cell>
          <cell r="F34">
            <v>90</v>
          </cell>
          <cell r="G34">
            <v>23</v>
          </cell>
          <cell r="H34">
            <v>16.920000000000002</v>
          </cell>
          <cell r="J34">
            <v>28.08</v>
          </cell>
          <cell r="K34">
            <v>0</v>
          </cell>
        </row>
        <row r="35">
          <cell r="B35">
            <v>20.687499999999996</v>
          </cell>
          <cell r="C35">
            <v>30.6</v>
          </cell>
          <cell r="D35">
            <v>12.4</v>
          </cell>
          <cell r="E35">
            <v>36.541666666666664</v>
          </cell>
          <cell r="F35">
            <v>67</v>
          </cell>
          <cell r="G35">
            <v>15</v>
          </cell>
          <cell r="H35">
            <v>18.720000000000002</v>
          </cell>
          <cell r="J35">
            <v>39.96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12.999999999999998</v>
          </cell>
          <cell r="C5">
            <v>19.399999999999999</v>
          </cell>
          <cell r="D5">
            <v>9.5</v>
          </cell>
          <cell r="E5">
            <v>72.291666666666671</v>
          </cell>
          <cell r="F5">
            <v>84</v>
          </cell>
          <cell r="G5">
            <v>51</v>
          </cell>
          <cell r="H5">
            <v>16.920000000000002</v>
          </cell>
          <cell r="J5">
            <v>34.200000000000003</v>
          </cell>
          <cell r="K5">
            <v>0</v>
          </cell>
        </row>
        <row r="6">
          <cell r="B6">
            <v>13.8375</v>
          </cell>
          <cell r="C6">
            <v>21.3</v>
          </cell>
          <cell r="D6">
            <v>8.1</v>
          </cell>
          <cell r="E6">
            <v>69.958333333333329</v>
          </cell>
          <cell r="F6">
            <v>83</v>
          </cell>
          <cell r="G6">
            <v>54</v>
          </cell>
          <cell r="H6">
            <v>21.6</v>
          </cell>
          <cell r="J6">
            <v>34.92</v>
          </cell>
          <cell r="K6">
            <v>0</v>
          </cell>
        </row>
        <row r="7">
          <cell r="B7">
            <v>17.182608695652174</v>
          </cell>
          <cell r="C7">
            <v>23.9</v>
          </cell>
          <cell r="D7">
            <v>13.1</v>
          </cell>
          <cell r="E7">
            <v>73.826086956521735</v>
          </cell>
          <cell r="F7">
            <v>90</v>
          </cell>
          <cell r="G7">
            <v>50</v>
          </cell>
          <cell r="H7">
            <v>20.16</v>
          </cell>
          <cell r="J7">
            <v>39.6</v>
          </cell>
          <cell r="K7">
            <v>0</v>
          </cell>
        </row>
        <row r="8">
          <cell r="B8">
            <v>18.366666666666664</v>
          </cell>
          <cell r="C8">
            <v>25.2</v>
          </cell>
          <cell r="D8">
            <v>13.7</v>
          </cell>
          <cell r="E8">
            <v>66.166666666666671</v>
          </cell>
          <cell r="F8">
            <v>82</v>
          </cell>
          <cell r="G8">
            <v>41</v>
          </cell>
          <cell r="H8">
            <v>27.720000000000002</v>
          </cell>
          <cell r="J8">
            <v>46.080000000000005</v>
          </cell>
          <cell r="K8">
            <v>0</v>
          </cell>
        </row>
        <row r="9">
          <cell r="B9">
            <v>20.3</v>
          </cell>
          <cell r="C9">
            <v>27.4</v>
          </cell>
          <cell r="D9">
            <v>16.100000000000001</v>
          </cell>
          <cell r="E9">
            <v>59.458333333333336</v>
          </cell>
          <cell r="F9">
            <v>75</v>
          </cell>
          <cell r="G9">
            <v>34</v>
          </cell>
          <cell r="H9">
            <v>25.92</v>
          </cell>
          <cell r="J9">
            <v>40.32</v>
          </cell>
          <cell r="K9">
            <v>0</v>
          </cell>
        </row>
        <row r="10">
          <cell r="B10">
            <v>20.191666666666659</v>
          </cell>
          <cell r="C10">
            <v>27</v>
          </cell>
          <cell r="D10">
            <v>15.3</v>
          </cell>
          <cell r="E10">
            <v>56.791666666666664</v>
          </cell>
          <cell r="F10">
            <v>78</v>
          </cell>
          <cell r="G10">
            <v>29</v>
          </cell>
          <cell r="H10">
            <v>14.04</v>
          </cell>
          <cell r="J10">
            <v>25.56</v>
          </cell>
          <cell r="K10">
            <v>0</v>
          </cell>
        </row>
        <row r="11">
          <cell r="B11">
            <v>20.245833333333334</v>
          </cell>
          <cell r="C11">
            <v>27.4</v>
          </cell>
          <cell r="D11">
            <v>15.6</v>
          </cell>
          <cell r="E11">
            <v>55.333333333333336</v>
          </cell>
          <cell r="F11">
            <v>71</v>
          </cell>
          <cell r="G11">
            <v>32</v>
          </cell>
          <cell r="H11">
            <v>22.68</v>
          </cell>
          <cell r="J11">
            <v>38.880000000000003</v>
          </cell>
          <cell r="K11">
            <v>0</v>
          </cell>
        </row>
        <row r="12">
          <cell r="B12">
            <v>20.087500000000002</v>
          </cell>
          <cell r="C12">
            <v>26.4</v>
          </cell>
          <cell r="D12">
            <v>14.9</v>
          </cell>
          <cell r="E12">
            <v>57.166666666666664</v>
          </cell>
          <cell r="F12">
            <v>79</v>
          </cell>
          <cell r="G12">
            <v>32</v>
          </cell>
          <cell r="H12">
            <v>14.04</v>
          </cell>
          <cell r="J12">
            <v>23.400000000000002</v>
          </cell>
          <cell r="K12">
            <v>0</v>
          </cell>
        </row>
        <row r="13">
          <cell r="B13">
            <v>20.287499999999998</v>
          </cell>
          <cell r="C13">
            <v>26.9</v>
          </cell>
          <cell r="D13">
            <v>15.5</v>
          </cell>
          <cell r="E13">
            <v>50.041666666666664</v>
          </cell>
          <cell r="F13">
            <v>65</v>
          </cell>
          <cell r="G13">
            <v>31</v>
          </cell>
          <cell r="H13">
            <v>18.36</v>
          </cell>
          <cell r="J13">
            <v>35.64</v>
          </cell>
          <cell r="K13">
            <v>0</v>
          </cell>
        </row>
        <row r="14">
          <cell r="B14">
            <v>20.745833333333334</v>
          </cell>
          <cell r="C14">
            <v>28.3</v>
          </cell>
          <cell r="D14">
            <v>15.9</v>
          </cell>
          <cell r="E14">
            <v>52.333333333333336</v>
          </cell>
          <cell r="F14">
            <v>70</v>
          </cell>
          <cell r="G14">
            <v>29</v>
          </cell>
          <cell r="H14">
            <v>19.8</v>
          </cell>
          <cell r="J14">
            <v>36.72</v>
          </cell>
          <cell r="K14">
            <v>0</v>
          </cell>
        </row>
        <row r="15">
          <cell r="B15">
            <v>21.920833333333334</v>
          </cell>
          <cell r="C15">
            <v>28.5</v>
          </cell>
          <cell r="D15">
            <v>17.8</v>
          </cell>
          <cell r="E15">
            <v>49.166666666666664</v>
          </cell>
          <cell r="F15">
            <v>67</v>
          </cell>
          <cell r="G15">
            <v>27</v>
          </cell>
          <cell r="H15">
            <v>21.6</v>
          </cell>
          <cell r="J15">
            <v>41.04</v>
          </cell>
          <cell r="K15">
            <v>0</v>
          </cell>
        </row>
        <row r="16">
          <cell r="B16">
            <v>21.858333333333331</v>
          </cell>
          <cell r="C16">
            <v>28.4</v>
          </cell>
          <cell r="D16">
            <v>15.9</v>
          </cell>
          <cell r="E16">
            <v>43.125</v>
          </cell>
          <cell r="F16">
            <v>62</v>
          </cell>
          <cell r="G16">
            <v>22</v>
          </cell>
          <cell r="H16">
            <v>14.76</v>
          </cell>
          <cell r="J16">
            <v>30.6</v>
          </cell>
          <cell r="K16">
            <v>0</v>
          </cell>
        </row>
        <row r="17">
          <cell r="B17">
            <v>21.57083333333334</v>
          </cell>
          <cell r="C17">
            <v>28.9</v>
          </cell>
          <cell r="D17">
            <v>16.3</v>
          </cell>
          <cell r="E17">
            <v>47.166666666666664</v>
          </cell>
          <cell r="F17">
            <v>69</v>
          </cell>
          <cell r="G17">
            <v>24</v>
          </cell>
          <cell r="H17">
            <v>17.64</v>
          </cell>
          <cell r="J17">
            <v>30.96</v>
          </cell>
          <cell r="K17">
            <v>0</v>
          </cell>
        </row>
        <row r="18">
          <cell r="B18">
            <v>22.370833333333334</v>
          </cell>
          <cell r="C18">
            <v>29.2</v>
          </cell>
          <cell r="D18">
            <v>16.8</v>
          </cell>
          <cell r="E18">
            <v>50.25</v>
          </cell>
          <cell r="F18">
            <v>69</v>
          </cell>
          <cell r="G18">
            <v>26</v>
          </cell>
          <cell r="H18">
            <v>18</v>
          </cell>
          <cell r="J18">
            <v>34.200000000000003</v>
          </cell>
          <cell r="K18">
            <v>0</v>
          </cell>
        </row>
        <row r="19">
          <cell r="B19">
            <v>22.787499999999994</v>
          </cell>
          <cell r="C19">
            <v>29.9</v>
          </cell>
          <cell r="D19">
            <v>16.899999999999999</v>
          </cell>
          <cell r="E19">
            <v>44.041666666666664</v>
          </cell>
          <cell r="F19">
            <v>64</v>
          </cell>
          <cell r="G19">
            <v>24</v>
          </cell>
          <cell r="H19">
            <v>16.920000000000002</v>
          </cell>
          <cell r="J19">
            <v>30.240000000000002</v>
          </cell>
          <cell r="K19">
            <v>0</v>
          </cell>
        </row>
        <row r="20">
          <cell r="B20">
            <v>23.500000000000004</v>
          </cell>
          <cell r="C20">
            <v>29.8</v>
          </cell>
          <cell r="D20">
            <v>18</v>
          </cell>
          <cell r="E20">
            <v>37.875</v>
          </cell>
          <cell r="F20">
            <v>55</v>
          </cell>
          <cell r="G20">
            <v>23</v>
          </cell>
          <cell r="H20">
            <v>17.64</v>
          </cell>
          <cell r="J20">
            <v>33.480000000000004</v>
          </cell>
          <cell r="K20">
            <v>0</v>
          </cell>
        </row>
        <row r="21">
          <cell r="B21">
            <v>21.412500000000005</v>
          </cell>
          <cell r="C21">
            <v>27.6</v>
          </cell>
          <cell r="D21">
            <v>16</v>
          </cell>
          <cell r="E21">
            <v>48.666666666666664</v>
          </cell>
          <cell r="F21">
            <v>81</v>
          </cell>
          <cell r="G21">
            <v>31</v>
          </cell>
          <cell r="H21">
            <v>17.28</v>
          </cell>
          <cell r="J21">
            <v>28.8</v>
          </cell>
          <cell r="K21">
            <v>0</v>
          </cell>
        </row>
        <row r="22">
          <cell r="B22">
            <v>14.883333333333333</v>
          </cell>
          <cell r="C22">
            <v>22.6</v>
          </cell>
          <cell r="D22">
            <v>9.1999999999999993</v>
          </cell>
          <cell r="E22">
            <v>56.333333333333336</v>
          </cell>
          <cell r="F22">
            <v>85</v>
          </cell>
          <cell r="G22">
            <v>29</v>
          </cell>
          <cell r="H22">
            <v>24.840000000000003</v>
          </cell>
          <cell r="J22">
            <v>40.680000000000007</v>
          </cell>
          <cell r="K22">
            <v>0</v>
          </cell>
        </row>
        <row r="23">
          <cell r="B23">
            <v>17.737500000000001</v>
          </cell>
          <cell r="C23">
            <v>27</v>
          </cell>
          <cell r="D23">
            <v>11.2</v>
          </cell>
          <cell r="E23">
            <v>52.416666666666664</v>
          </cell>
          <cell r="F23">
            <v>68</v>
          </cell>
          <cell r="G23">
            <v>33</v>
          </cell>
          <cell r="H23">
            <v>17.64</v>
          </cell>
          <cell r="J23">
            <v>29.52</v>
          </cell>
          <cell r="K23">
            <v>0</v>
          </cell>
        </row>
        <row r="24">
          <cell r="B24">
            <v>20.866666666666667</v>
          </cell>
          <cell r="C24">
            <v>28.4</v>
          </cell>
          <cell r="D24">
            <v>15.5</v>
          </cell>
          <cell r="E24">
            <v>53.708333333333336</v>
          </cell>
          <cell r="F24">
            <v>72</v>
          </cell>
          <cell r="G24">
            <v>29</v>
          </cell>
          <cell r="H24">
            <v>15.48</v>
          </cell>
          <cell r="J24">
            <v>27</v>
          </cell>
          <cell r="K24">
            <v>0</v>
          </cell>
        </row>
        <row r="25">
          <cell r="B25">
            <v>22.400000000000002</v>
          </cell>
          <cell r="C25">
            <v>29.5</v>
          </cell>
          <cell r="D25">
            <v>17.600000000000001</v>
          </cell>
          <cell r="E25">
            <v>46.833333333333336</v>
          </cell>
          <cell r="F25">
            <v>65</v>
          </cell>
          <cell r="G25">
            <v>26</v>
          </cell>
          <cell r="H25">
            <v>17.28</v>
          </cell>
          <cell r="J25">
            <v>33.480000000000004</v>
          </cell>
          <cell r="K25">
            <v>0</v>
          </cell>
        </row>
        <row r="26">
          <cell r="B26">
            <v>22.104166666666668</v>
          </cell>
          <cell r="C26">
            <v>30.7</v>
          </cell>
          <cell r="D26">
            <v>14.5</v>
          </cell>
          <cell r="E26">
            <v>48.916666666666664</v>
          </cell>
          <cell r="F26">
            <v>73</v>
          </cell>
          <cell r="G26">
            <v>26</v>
          </cell>
          <cell r="H26">
            <v>13.68</v>
          </cell>
          <cell r="J26">
            <v>21.96</v>
          </cell>
          <cell r="K26">
            <v>0</v>
          </cell>
        </row>
        <row r="27">
          <cell r="B27">
            <v>23.82083333333334</v>
          </cell>
          <cell r="C27">
            <v>31.6</v>
          </cell>
          <cell r="D27">
            <v>18.3</v>
          </cell>
          <cell r="E27">
            <v>45.833333333333336</v>
          </cell>
          <cell r="F27">
            <v>62</v>
          </cell>
          <cell r="G27">
            <v>23</v>
          </cell>
          <cell r="H27">
            <v>19.8</v>
          </cell>
          <cell r="J27">
            <v>32.04</v>
          </cell>
          <cell r="K27">
            <v>0</v>
          </cell>
        </row>
        <row r="28">
          <cell r="B28">
            <v>24.366666666666671</v>
          </cell>
          <cell r="C28">
            <v>31.2</v>
          </cell>
          <cell r="D28">
            <v>18.7</v>
          </cell>
          <cell r="E28">
            <v>43.833333333333336</v>
          </cell>
          <cell r="F28">
            <v>61</v>
          </cell>
          <cell r="G28">
            <v>23</v>
          </cell>
          <cell r="H28">
            <v>20.16</v>
          </cell>
          <cell r="J28">
            <v>39.6</v>
          </cell>
          <cell r="K28">
            <v>0</v>
          </cell>
        </row>
        <row r="29">
          <cell r="B29">
            <v>22.416666666666668</v>
          </cell>
          <cell r="C29">
            <v>31.8</v>
          </cell>
          <cell r="D29">
            <v>13.6</v>
          </cell>
          <cell r="E29">
            <v>53.541666666666664</v>
          </cell>
          <cell r="F29">
            <v>87</v>
          </cell>
          <cell r="G29">
            <v>24</v>
          </cell>
          <cell r="H29">
            <v>20.16</v>
          </cell>
          <cell r="J29">
            <v>38.159999999999997</v>
          </cell>
          <cell r="K29">
            <v>0</v>
          </cell>
        </row>
        <row r="30">
          <cell r="B30">
            <v>25.525000000000002</v>
          </cell>
          <cell r="C30">
            <v>33.1</v>
          </cell>
          <cell r="D30">
            <v>21.1</v>
          </cell>
          <cell r="E30">
            <v>43.708333333333336</v>
          </cell>
          <cell r="F30">
            <v>59</v>
          </cell>
          <cell r="G30">
            <v>19</v>
          </cell>
          <cell r="H30">
            <v>21.6</v>
          </cell>
          <cell r="J30">
            <v>36.72</v>
          </cell>
          <cell r="K30">
            <v>0</v>
          </cell>
        </row>
        <row r="31">
          <cell r="B31">
            <v>25.649999999999995</v>
          </cell>
          <cell r="C31">
            <v>32.5</v>
          </cell>
          <cell r="D31">
            <v>19.100000000000001</v>
          </cell>
          <cell r="E31">
            <v>40.875</v>
          </cell>
          <cell r="F31">
            <v>61</v>
          </cell>
          <cell r="G31">
            <v>24</v>
          </cell>
          <cell r="H31">
            <v>25.92</v>
          </cell>
          <cell r="J31">
            <v>51.480000000000004</v>
          </cell>
          <cell r="K31">
            <v>0</v>
          </cell>
        </row>
        <row r="32">
          <cell r="B32">
            <v>19.149999999999995</v>
          </cell>
          <cell r="C32">
            <v>26.5</v>
          </cell>
          <cell r="D32">
            <v>14.3</v>
          </cell>
          <cell r="E32">
            <v>75</v>
          </cell>
          <cell r="F32">
            <v>89</v>
          </cell>
          <cell r="G32">
            <v>42</v>
          </cell>
          <cell r="H32">
            <v>17.28</v>
          </cell>
          <cell r="J32">
            <v>33.480000000000004</v>
          </cell>
          <cell r="K32">
            <v>6.6000000000000005</v>
          </cell>
        </row>
        <row r="33">
          <cell r="B33">
            <v>14.791666666666666</v>
          </cell>
          <cell r="C33">
            <v>22.7</v>
          </cell>
          <cell r="D33">
            <v>9.9</v>
          </cell>
          <cell r="E33">
            <v>67.916666666666671</v>
          </cell>
          <cell r="F33">
            <v>89</v>
          </cell>
          <cell r="G33">
            <v>31</v>
          </cell>
          <cell r="H33">
            <v>21.96</v>
          </cell>
          <cell r="J33">
            <v>39.6</v>
          </cell>
          <cell r="K33">
            <v>0</v>
          </cell>
        </row>
        <row r="34">
          <cell r="B34">
            <v>17.429166666666664</v>
          </cell>
          <cell r="C34">
            <v>27</v>
          </cell>
          <cell r="D34">
            <v>9.3000000000000007</v>
          </cell>
          <cell r="E34">
            <v>46.416666666666664</v>
          </cell>
          <cell r="F34">
            <v>74</v>
          </cell>
          <cell r="G34">
            <v>20</v>
          </cell>
          <cell r="H34">
            <v>20.16</v>
          </cell>
          <cell r="J34">
            <v>36</v>
          </cell>
          <cell r="K34">
            <v>0</v>
          </cell>
        </row>
        <row r="35">
          <cell r="B35">
            <v>21.534782608695654</v>
          </cell>
          <cell r="C35">
            <v>30</v>
          </cell>
          <cell r="D35">
            <v>16.100000000000001</v>
          </cell>
          <cell r="E35">
            <v>31.869565217391305</v>
          </cell>
          <cell r="F35">
            <v>49</v>
          </cell>
          <cell r="G35">
            <v>15</v>
          </cell>
          <cell r="H35">
            <v>27</v>
          </cell>
          <cell r="J35">
            <v>46.800000000000004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16.491666666666671</v>
          </cell>
          <cell r="C5">
            <v>19.7</v>
          </cell>
          <cell r="D5">
            <v>14.5</v>
          </cell>
          <cell r="E5">
            <v>86.695652173913047</v>
          </cell>
          <cell r="F5">
            <v>100</v>
          </cell>
          <cell r="G5">
            <v>71</v>
          </cell>
          <cell r="H5">
            <v>9.3600000000000012</v>
          </cell>
          <cell r="J5">
            <v>30.6</v>
          </cell>
          <cell r="K5">
            <v>0</v>
          </cell>
        </row>
        <row r="6">
          <cell r="B6">
            <v>18.733333333333338</v>
          </cell>
          <cell r="C6">
            <v>25.7</v>
          </cell>
          <cell r="D6">
            <v>15.4</v>
          </cell>
          <cell r="E6">
            <v>79.368421052631575</v>
          </cell>
          <cell r="F6">
            <v>100</v>
          </cell>
          <cell r="G6">
            <v>56</v>
          </cell>
          <cell r="H6">
            <v>8.2799999999999994</v>
          </cell>
          <cell r="J6">
            <v>21.240000000000002</v>
          </cell>
          <cell r="K6">
            <v>0</v>
          </cell>
        </row>
        <row r="7">
          <cell r="B7">
            <v>18.458333333333332</v>
          </cell>
          <cell r="C7">
            <v>26</v>
          </cell>
          <cell r="D7">
            <v>12.5</v>
          </cell>
          <cell r="E7">
            <v>73.5</v>
          </cell>
          <cell r="F7">
            <v>100</v>
          </cell>
          <cell r="G7">
            <v>48</v>
          </cell>
          <cell r="H7">
            <v>11.520000000000001</v>
          </cell>
          <cell r="J7">
            <v>24.840000000000003</v>
          </cell>
          <cell r="K7">
            <v>0</v>
          </cell>
        </row>
        <row r="8">
          <cell r="B8">
            <v>18.524999999999999</v>
          </cell>
          <cell r="C8">
            <v>25.7</v>
          </cell>
          <cell r="D8">
            <v>12.6</v>
          </cell>
          <cell r="E8">
            <v>70.263157894736835</v>
          </cell>
          <cell r="F8">
            <v>100</v>
          </cell>
          <cell r="G8">
            <v>44</v>
          </cell>
          <cell r="H8">
            <v>13.32</v>
          </cell>
          <cell r="J8">
            <v>27</v>
          </cell>
          <cell r="K8">
            <v>0</v>
          </cell>
        </row>
        <row r="9">
          <cell r="C9">
            <v>26.9</v>
          </cell>
          <cell r="D9">
            <v>12.5</v>
          </cell>
          <cell r="E9">
            <v>61.588235294117645</v>
          </cell>
          <cell r="F9">
            <v>100</v>
          </cell>
          <cell r="G9">
            <v>32</v>
          </cell>
          <cell r="H9">
            <v>15.48</v>
          </cell>
          <cell r="J9">
            <v>23.400000000000002</v>
          </cell>
          <cell r="K9">
            <v>0</v>
          </cell>
        </row>
        <row r="10">
          <cell r="B10">
            <v>18.533333333333335</v>
          </cell>
          <cell r="C10">
            <v>26.9</v>
          </cell>
          <cell r="D10">
            <v>11</v>
          </cell>
          <cell r="E10">
            <v>65.714285714285708</v>
          </cell>
          <cell r="F10">
            <v>100</v>
          </cell>
          <cell r="G10">
            <v>31</v>
          </cell>
          <cell r="H10">
            <v>12.24</v>
          </cell>
          <cell r="J10">
            <v>23.400000000000002</v>
          </cell>
          <cell r="K10">
            <v>0</v>
          </cell>
        </row>
        <row r="11">
          <cell r="B11">
            <v>18.491666666666664</v>
          </cell>
          <cell r="C11">
            <v>28</v>
          </cell>
          <cell r="D11">
            <v>11.2</v>
          </cell>
          <cell r="E11">
            <v>67.565217391304344</v>
          </cell>
          <cell r="F11">
            <v>100</v>
          </cell>
          <cell r="G11">
            <v>29</v>
          </cell>
          <cell r="H11">
            <v>12.6</v>
          </cell>
          <cell r="J11">
            <v>22.32</v>
          </cell>
          <cell r="K11">
            <v>0</v>
          </cell>
        </row>
        <row r="12">
          <cell r="B12">
            <v>18.833333333333329</v>
          </cell>
          <cell r="C12">
            <v>27.3</v>
          </cell>
          <cell r="D12">
            <v>11.8</v>
          </cell>
          <cell r="E12">
            <v>67.541666666666671</v>
          </cell>
          <cell r="F12">
            <v>100</v>
          </cell>
          <cell r="G12">
            <v>35</v>
          </cell>
          <cell r="H12">
            <v>13.32</v>
          </cell>
          <cell r="J12">
            <v>28.8</v>
          </cell>
          <cell r="K12">
            <v>0</v>
          </cell>
        </row>
        <row r="13">
          <cell r="B13">
            <v>19.25</v>
          </cell>
          <cell r="C13">
            <v>27.7</v>
          </cell>
          <cell r="D13">
            <v>12.7</v>
          </cell>
          <cell r="E13">
            <v>65.708333333333329</v>
          </cell>
          <cell r="F13">
            <v>97</v>
          </cell>
          <cell r="G13">
            <v>31</v>
          </cell>
          <cell r="H13">
            <v>11.879999999999999</v>
          </cell>
          <cell r="J13">
            <v>31.680000000000003</v>
          </cell>
          <cell r="K13">
            <v>0</v>
          </cell>
        </row>
        <row r="14">
          <cell r="B14">
            <v>19.654166666666665</v>
          </cell>
          <cell r="C14">
            <v>28.7</v>
          </cell>
          <cell r="D14">
            <v>11.7</v>
          </cell>
          <cell r="E14">
            <v>63.31818181818182</v>
          </cell>
          <cell r="F14">
            <v>100</v>
          </cell>
          <cell r="G14">
            <v>29</v>
          </cell>
          <cell r="H14">
            <v>11.520000000000001</v>
          </cell>
          <cell r="J14">
            <v>29.880000000000003</v>
          </cell>
          <cell r="K14">
            <v>0</v>
          </cell>
        </row>
        <row r="15">
          <cell r="B15">
            <v>19.804166666666667</v>
          </cell>
          <cell r="C15">
            <v>28.5</v>
          </cell>
          <cell r="D15">
            <v>11.3</v>
          </cell>
          <cell r="E15">
            <v>59.333333333333336</v>
          </cell>
          <cell r="F15">
            <v>100</v>
          </cell>
          <cell r="G15">
            <v>27</v>
          </cell>
          <cell r="H15">
            <v>10.44</v>
          </cell>
          <cell r="J15">
            <v>25.2</v>
          </cell>
          <cell r="K15">
            <v>0</v>
          </cell>
        </row>
        <row r="16">
          <cell r="B16">
            <v>18.870833333333334</v>
          </cell>
          <cell r="C16">
            <v>28.7</v>
          </cell>
          <cell r="D16">
            <v>11.6</v>
          </cell>
          <cell r="E16">
            <v>64.458333333333329</v>
          </cell>
          <cell r="F16">
            <v>100</v>
          </cell>
          <cell r="G16">
            <v>26</v>
          </cell>
          <cell r="H16">
            <v>18.36</v>
          </cell>
          <cell r="J16">
            <v>28.44</v>
          </cell>
          <cell r="K16">
            <v>0</v>
          </cell>
        </row>
        <row r="17">
          <cell r="B17">
            <v>20.433333333333334</v>
          </cell>
          <cell r="C17">
            <v>28.8</v>
          </cell>
          <cell r="D17">
            <v>13.8</v>
          </cell>
          <cell r="E17">
            <v>63.666666666666664</v>
          </cell>
          <cell r="F17">
            <v>100</v>
          </cell>
          <cell r="G17">
            <v>32</v>
          </cell>
          <cell r="H17">
            <v>11.16</v>
          </cell>
          <cell r="J17">
            <v>22.68</v>
          </cell>
          <cell r="K17">
            <v>0</v>
          </cell>
        </row>
        <row r="18">
          <cell r="B18">
            <v>21.745833333333334</v>
          </cell>
          <cell r="C18">
            <v>30</v>
          </cell>
          <cell r="D18">
            <v>14</v>
          </cell>
          <cell r="E18">
            <v>60.083333333333336</v>
          </cell>
          <cell r="F18">
            <v>100</v>
          </cell>
          <cell r="G18">
            <v>25</v>
          </cell>
          <cell r="H18">
            <v>9.3600000000000012</v>
          </cell>
          <cell r="J18">
            <v>21.96</v>
          </cell>
          <cell r="K18">
            <v>0</v>
          </cell>
        </row>
        <row r="19">
          <cell r="B19">
            <v>19.579166666666666</v>
          </cell>
          <cell r="C19">
            <v>30.1</v>
          </cell>
          <cell r="D19">
            <v>10.6</v>
          </cell>
          <cell r="E19">
            <v>60.666666666666664</v>
          </cell>
          <cell r="F19">
            <v>100</v>
          </cell>
          <cell r="G19">
            <v>23</v>
          </cell>
          <cell r="H19">
            <v>12.6</v>
          </cell>
          <cell r="J19">
            <v>24.12</v>
          </cell>
          <cell r="K19">
            <v>0</v>
          </cell>
        </row>
        <row r="20">
          <cell r="B20">
            <v>19.537499999999998</v>
          </cell>
          <cell r="C20">
            <v>29.1</v>
          </cell>
          <cell r="D20">
            <v>10.5</v>
          </cell>
          <cell r="E20">
            <v>58.5</v>
          </cell>
          <cell r="F20">
            <v>96</v>
          </cell>
          <cell r="G20">
            <v>25</v>
          </cell>
          <cell r="H20">
            <v>9.3600000000000012</v>
          </cell>
          <cell r="J20">
            <v>22.32</v>
          </cell>
          <cell r="K20">
            <v>0</v>
          </cell>
        </row>
        <row r="21">
          <cell r="B21">
            <v>20.845833333333335</v>
          </cell>
          <cell r="C21">
            <v>30.2</v>
          </cell>
          <cell r="D21">
            <v>12.5</v>
          </cell>
          <cell r="E21">
            <v>56.833333333333336</v>
          </cell>
          <cell r="F21">
            <v>91</v>
          </cell>
          <cell r="G21">
            <v>24</v>
          </cell>
          <cell r="H21">
            <v>9.3600000000000012</v>
          </cell>
          <cell r="J21">
            <v>19.440000000000001</v>
          </cell>
          <cell r="K21">
            <v>0</v>
          </cell>
        </row>
        <row r="22">
          <cell r="B22">
            <v>18.387499999999999</v>
          </cell>
          <cell r="C22">
            <v>25.5</v>
          </cell>
          <cell r="D22">
            <v>12.9</v>
          </cell>
          <cell r="E22">
            <v>62.708333333333336</v>
          </cell>
          <cell r="F22">
            <v>88</v>
          </cell>
          <cell r="G22">
            <v>38</v>
          </cell>
          <cell r="H22">
            <v>8.2799999999999994</v>
          </cell>
          <cell r="J22">
            <v>27.720000000000002</v>
          </cell>
          <cell r="K22">
            <v>0</v>
          </cell>
        </row>
        <row r="23">
          <cell r="B23">
            <v>17.979166666666668</v>
          </cell>
          <cell r="C23">
            <v>27.3</v>
          </cell>
          <cell r="D23">
            <v>10.1</v>
          </cell>
          <cell r="E23">
            <v>68.045454545454547</v>
          </cell>
          <cell r="F23">
            <v>100</v>
          </cell>
          <cell r="G23">
            <v>33</v>
          </cell>
          <cell r="H23">
            <v>7.9200000000000008</v>
          </cell>
          <cell r="J23">
            <v>18.36</v>
          </cell>
          <cell r="K23">
            <v>0</v>
          </cell>
        </row>
        <row r="24">
          <cell r="B24">
            <v>19.162499999999998</v>
          </cell>
          <cell r="C24">
            <v>28.9</v>
          </cell>
          <cell r="D24">
            <v>10.6</v>
          </cell>
          <cell r="E24">
            <v>63.695652173913047</v>
          </cell>
          <cell r="F24">
            <v>100</v>
          </cell>
          <cell r="G24">
            <v>28</v>
          </cell>
          <cell r="H24">
            <v>10.08</v>
          </cell>
          <cell r="J24">
            <v>19.8</v>
          </cell>
          <cell r="K24">
            <v>0</v>
          </cell>
        </row>
        <row r="25">
          <cell r="B25">
            <v>19.874999999999996</v>
          </cell>
          <cell r="C25">
            <v>29.9</v>
          </cell>
          <cell r="D25">
            <v>11.5</v>
          </cell>
          <cell r="E25">
            <v>61.583333333333336</v>
          </cell>
          <cell r="F25">
            <v>97</v>
          </cell>
          <cell r="G25">
            <v>28</v>
          </cell>
          <cell r="H25">
            <v>9.7200000000000006</v>
          </cell>
          <cell r="J25">
            <v>21.96</v>
          </cell>
          <cell r="K25">
            <v>0</v>
          </cell>
        </row>
        <row r="26">
          <cell r="B26">
            <v>20.783333333333331</v>
          </cell>
          <cell r="C26">
            <v>31.7</v>
          </cell>
          <cell r="D26">
            <v>11.6</v>
          </cell>
          <cell r="E26">
            <v>61.043478260869563</v>
          </cell>
          <cell r="F26">
            <v>100</v>
          </cell>
          <cell r="G26">
            <v>25</v>
          </cell>
          <cell r="H26">
            <v>11.520000000000001</v>
          </cell>
          <cell r="J26">
            <v>21.96</v>
          </cell>
          <cell r="K26">
            <v>0</v>
          </cell>
        </row>
        <row r="27">
          <cell r="B27">
            <v>21.370833333333334</v>
          </cell>
          <cell r="C27">
            <v>31.5</v>
          </cell>
          <cell r="D27">
            <v>12.5</v>
          </cell>
          <cell r="E27">
            <v>61.875</v>
          </cell>
          <cell r="F27">
            <v>100</v>
          </cell>
          <cell r="G27">
            <v>26</v>
          </cell>
          <cell r="H27">
            <v>11.520000000000001</v>
          </cell>
          <cell r="J27">
            <v>23.400000000000002</v>
          </cell>
          <cell r="K27">
            <v>0</v>
          </cell>
        </row>
        <row r="28">
          <cell r="B28">
            <v>21.954166666666666</v>
          </cell>
          <cell r="D28">
            <v>13.4</v>
          </cell>
          <cell r="E28">
            <v>58.875</v>
          </cell>
          <cell r="F28">
            <v>95</v>
          </cell>
          <cell r="G28">
            <v>26</v>
          </cell>
          <cell r="H28">
            <v>11.16</v>
          </cell>
          <cell r="J28">
            <v>20.52</v>
          </cell>
          <cell r="K28">
            <v>0</v>
          </cell>
        </row>
        <row r="29">
          <cell r="B29">
            <v>22.608333333333334</v>
          </cell>
          <cell r="C29">
            <v>33.299999999999997</v>
          </cell>
          <cell r="D29">
            <v>14.1</v>
          </cell>
          <cell r="E29">
            <v>58.625</v>
          </cell>
          <cell r="F29">
            <v>99</v>
          </cell>
          <cell r="G29">
            <v>19</v>
          </cell>
          <cell r="H29">
            <v>9.7200000000000006</v>
          </cell>
          <cell r="J29">
            <v>22.68</v>
          </cell>
          <cell r="K29">
            <v>0</v>
          </cell>
        </row>
        <row r="30">
          <cell r="B30">
            <v>22.841666666666669</v>
          </cell>
          <cell r="C30">
            <v>32.799999999999997</v>
          </cell>
          <cell r="D30">
            <v>14.3</v>
          </cell>
          <cell r="E30">
            <v>56.208333333333336</v>
          </cell>
          <cell r="F30">
            <v>94</v>
          </cell>
          <cell r="G30">
            <v>23</v>
          </cell>
          <cell r="H30">
            <v>7.2</v>
          </cell>
          <cell r="J30">
            <v>22.68</v>
          </cell>
          <cell r="K30">
            <v>0</v>
          </cell>
        </row>
        <row r="31">
          <cell r="B31">
            <v>23.741666666666671</v>
          </cell>
          <cell r="C31">
            <v>34.6</v>
          </cell>
          <cell r="D31">
            <v>14.1</v>
          </cell>
          <cell r="E31">
            <v>50.708333333333336</v>
          </cell>
          <cell r="F31">
            <v>88</v>
          </cell>
          <cell r="G31">
            <v>19</v>
          </cell>
          <cell r="H31">
            <v>17.64</v>
          </cell>
          <cell r="J31">
            <v>36.72</v>
          </cell>
          <cell r="K31">
            <v>0</v>
          </cell>
        </row>
        <row r="32">
          <cell r="B32">
            <v>23.579166666666669</v>
          </cell>
          <cell r="C32">
            <v>30.1</v>
          </cell>
          <cell r="D32">
            <v>16.899999999999999</v>
          </cell>
          <cell r="E32">
            <v>52.25</v>
          </cell>
          <cell r="F32">
            <v>77</v>
          </cell>
          <cell r="G32">
            <v>34</v>
          </cell>
          <cell r="H32">
            <v>12.6</v>
          </cell>
          <cell r="J32">
            <v>26.28</v>
          </cell>
          <cell r="K32">
            <v>0</v>
          </cell>
        </row>
        <row r="33">
          <cell r="B33">
            <v>18.425000000000004</v>
          </cell>
          <cell r="C33">
            <v>24.7</v>
          </cell>
          <cell r="D33">
            <v>12.7</v>
          </cell>
          <cell r="E33">
            <v>62.583333333333336</v>
          </cell>
          <cell r="F33">
            <v>89</v>
          </cell>
          <cell r="G33">
            <v>33</v>
          </cell>
          <cell r="H33">
            <v>9</v>
          </cell>
          <cell r="J33">
            <v>23.400000000000002</v>
          </cell>
          <cell r="K33">
            <v>0</v>
          </cell>
        </row>
        <row r="34">
          <cell r="B34">
            <v>16.262499999999999</v>
          </cell>
          <cell r="C34">
            <v>26.6</v>
          </cell>
          <cell r="D34">
            <v>7.3</v>
          </cell>
          <cell r="E34">
            <v>60.875</v>
          </cell>
          <cell r="F34">
            <v>100</v>
          </cell>
          <cell r="G34">
            <v>20</v>
          </cell>
          <cell r="H34">
            <v>14.04</v>
          </cell>
          <cell r="J34">
            <v>26.28</v>
          </cell>
          <cell r="K34">
            <v>0</v>
          </cell>
        </row>
        <row r="35">
          <cell r="B35">
            <v>17.645833333333336</v>
          </cell>
          <cell r="C35">
            <v>30</v>
          </cell>
          <cell r="D35">
            <v>7.6</v>
          </cell>
          <cell r="E35">
            <v>49.541666666666664</v>
          </cell>
          <cell r="F35">
            <v>85</v>
          </cell>
          <cell r="G35">
            <v>14</v>
          </cell>
          <cell r="H35">
            <v>10.08</v>
          </cell>
          <cell r="J35">
            <v>21.96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12.716666666666667</v>
          </cell>
          <cell r="C5">
            <v>15.2</v>
          </cell>
          <cell r="D5">
            <v>10.8</v>
          </cell>
          <cell r="E5">
            <v>93.25</v>
          </cell>
          <cell r="F5">
            <v>97</v>
          </cell>
          <cell r="G5">
            <v>85</v>
          </cell>
          <cell r="H5">
            <v>13.68</v>
          </cell>
          <cell r="J5">
            <v>29.16</v>
          </cell>
          <cell r="K5">
            <v>0</v>
          </cell>
        </row>
        <row r="6">
          <cell r="B6">
            <v>16.712499999999999</v>
          </cell>
          <cell r="C6">
            <v>23.9</v>
          </cell>
          <cell r="D6">
            <v>13.6</v>
          </cell>
          <cell r="E6">
            <v>82.666666666666671</v>
          </cell>
          <cell r="F6">
            <v>95</v>
          </cell>
          <cell r="G6">
            <v>51</v>
          </cell>
          <cell r="H6">
            <v>13.68</v>
          </cell>
          <cell r="J6">
            <v>24.840000000000003</v>
          </cell>
          <cell r="K6">
            <v>0</v>
          </cell>
        </row>
        <row r="7">
          <cell r="B7">
            <v>16.795833333333331</v>
          </cell>
          <cell r="C7">
            <v>23.2</v>
          </cell>
          <cell r="D7">
            <v>12.6</v>
          </cell>
          <cell r="E7">
            <v>81.291666666666671</v>
          </cell>
          <cell r="F7">
            <v>95</v>
          </cell>
          <cell r="G7">
            <v>53</v>
          </cell>
          <cell r="H7">
            <v>10.44</v>
          </cell>
          <cell r="J7">
            <v>24.840000000000003</v>
          </cell>
          <cell r="K7">
            <v>0</v>
          </cell>
        </row>
        <row r="8">
          <cell r="B8">
            <v>17.116666666666671</v>
          </cell>
          <cell r="C8">
            <v>23.8</v>
          </cell>
          <cell r="D8">
            <v>11.4</v>
          </cell>
          <cell r="E8">
            <v>77.25</v>
          </cell>
          <cell r="F8">
            <v>96</v>
          </cell>
          <cell r="G8">
            <v>49</v>
          </cell>
          <cell r="H8">
            <v>16.559999999999999</v>
          </cell>
          <cell r="J8">
            <v>32.4</v>
          </cell>
          <cell r="K8">
            <v>0</v>
          </cell>
        </row>
        <row r="9">
          <cell r="B9">
            <v>18.775000000000002</v>
          </cell>
          <cell r="C9">
            <v>24.9</v>
          </cell>
          <cell r="D9">
            <v>14.8</v>
          </cell>
          <cell r="E9">
            <v>65.875</v>
          </cell>
          <cell r="F9">
            <v>88</v>
          </cell>
          <cell r="G9">
            <v>33</v>
          </cell>
          <cell r="H9">
            <v>14.76</v>
          </cell>
          <cell r="J9">
            <v>24.12</v>
          </cell>
          <cell r="K9">
            <v>0</v>
          </cell>
        </row>
        <row r="10">
          <cell r="B10">
            <v>18.687499999999996</v>
          </cell>
          <cell r="C10">
            <v>24.6</v>
          </cell>
          <cell r="D10">
            <v>13.3</v>
          </cell>
          <cell r="E10">
            <v>57.291666666666664</v>
          </cell>
          <cell r="F10">
            <v>76</v>
          </cell>
          <cell r="G10">
            <v>34</v>
          </cell>
          <cell r="H10">
            <v>17.28</v>
          </cell>
          <cell r="J10">
            <v>30.240000000000002</v>
          </cell>
          <cell r="K10">
            <v>0</v>
          </cell>
        </row>
        <row r="11">
          <cell r="B11">
            <v>19.520833333333336</v>
          </cell>
          <cell r="C11">
            <v>26.6</v>
          </cell>
          <cell r="D11">
            <v>14.6</v>
          </cell>
          <cell r="E11">
            <v>54.708333333333336</v>
          </cell>
          <cell r="F11">
            <v>72</v>
          </cell>
          <cell r="G11">
            <v>33</v>
          </cell>
          <cell r="H11">
            <v>16.920000000000002</v>
          </cell>
          <cell r="J11">
            <v>27</v>
          </cell>
          <cell r="K11">
            <v>0</v>
          </cell>
        </row>
        <row r="12">
          <cell r="B12">
            <v>18.470833333333335</v>
          </cell>
          <cell r="C12">
            <v>25</v>
          </cell>
          <cell r="D12">
            <v>12.2</v>
          </cell>
          <cell r="E12">
            <v>61.458333333333336</v>
          </cell>
          <cell r="F12">
            <v>82</v>
          </cell>
          <cell r="G12">
            <v>39</v>
          </cell>
          <cell r="H12">
            <v>12.6</v>
          </cell>
          <cell r="J12">
            <v>24.48</v>
          </cell>
          <cell r="K12">
            <v>0</v>
          </cell>
        </row>
        <row r="13">
          <cell r="B13">
            <v>18.062500000000004</v>
          </cell>
          <cell r="C13">
            <v>24.9</v>
          </cell>
          <cell r="D13">
            <v>12.6</v>
          </cell>
          <cell r="E13">
            <v>64.333333333333329</v>
          </cell>
          <cell r="F13">
            <v>83</v>
          </cell>
          <cell r="G13">
            <v>40</v>
          </cell>
          <cell r="H13">
            <v>15.840000000000002</v>
          </cell>
          <cell r="J13">
            <v>29.880000000000003</v>
          </cell>
          <cell r="K13">
            <v>0</v>
          </cell>
        </row>
        <row r="14">
          <cell r="B14">
            <v>19.683333333333334</v>
          </cell>
          <cell r="C14">
            <v>26.4</v>
          </cell>
          <cell r="D14">
            <v>14.4</v>
          </cell>
          <cell r="E14">
            <v>57.375</v>
          </cell>
          <cell r="F14">
            <v>79</v>
          </cell>
          <cell r="G14">
            <v>31</v>
          </cell>
          <cell r="H14">
            <v>16.559999999999999</v>
          </cell>
          <cell r="J14">
            <v>31.680000000000003</v>
          </cell>
          <cell r="K14">
            <v>0</v>
          </cell>
        </row>
        <row r="15">
          <cell r="B15">
            <v>20.613043478260867</v>
          </cell>
          <cell r="C15">
            <v>25.9</v>
          </cell>
          <cell r="D15">
            <v>15.6</v>
          </cell>
          <cell r="E15">
            <v>45.782608695652172</v>
          </cell>
          <cell r="F15">
            <v>62</v>
          </cell>
          <cell r="G15">
            <v>28</v>
          </cell>
          <cell r="H15">
            <v>13.32</v>
          </cell>
          <cell r="J15">
            <v>28.08</v>
          </cell>
          <cell r="K15">
            <v>0</v>
          </cell>
        </row>
        <row r="16">
          <cell r="B16">
            <v>20.5625</v>
          </cell>
          <cell r="C16">
            <v>25.6</v>
          </cell>
          <cell r="D16">
            <v>13.3</v>
          </cell>
          <cell r="E16">
            <v>45.541666666666664</v>
          </cell>
          <cell r="F16">
            <v>66</v>
          </cell>
          <cell r="G16">
            <v>30</v>
          </cell>
          <cell r="H16">
            <v>18.720000000000002</v>
          </cell>
          <cell r="J16">
            <v>33.119999999999997</v>
          </cell>
          <cell r="K16">
            <v>0</v>
          </cell>
        </row>
        <row r="17">
          <cell r="B17">
            <v>20.799999999999997</v>
          </cell>
          <cell r="C17">
            <v>26.3</v>
          </cell>
          <cell r="D17">
            <v>15.3</v>
          </cell>
          <cell r="E17">
            <v>52.125</v>
          </cell>
          <cell r="F17">
            <v>73</v>
          </cell>
          <cell r="G17">
            <v>33</v>
          </cell>
          <cell r="H17">
            <v>15.840000000000002</v>
          </cell>
          <cell r="J17">
            <v>28.8</v>
          </cell>
          <cell r="K17">
            <v>0</v>
          </cell>
        </row>
        <row r="18">
          <cell r="B18">
            <v>21.450000000000003</v>
          </cell>
          <cell r="C18">
            <v>27</v>
          </cell>
          <cell r="D18">
            <v>15.6</v>
          </cell>
          <cell r="E18">
            <v>49.333333333333336</v>
          </cell>
          <cell r="F18">
            <v>73</v>
          </cell>
          <cell r="G18">
            <v>30</v>
          </cell>
          <cell r="H18">
            <v>12.24</v>
          </cell>
          <cell r="J18">
            <v>29.880000000000003</v>
          </cell>
          <cell r="K18">
            <v>0</v>
          </cell>
        </row>
        <row r="19">
          <cell r="B19">
            <v>20.7</v>
          </cell>
          <cell r="C19">
            <v>27.3</v>
          </cell>
          <cell r="D19">
            <v>14.7</v>
          </cell>
          <cell r="E19">
            <v>45.458333333333336</v>
          </cell>
          <cell r="F19">
            <v>65</v>
          </cell>
          <cell r="G19">
            <v>26</v>
          </cell>
          <cell r="H19">
            <v>12.6</v>
          </cell>
          <cell r="J19">
            <v>27</v>
          </cell>
          <cell r="K19">
            <v>0</v>
          </cell>
        </row>
        <row r="20">
          <cell r="B20">
            <v>21.083333333333332</v>
          </cell>
          <cell r="C20">
            <v>27</v>
          </cell>
          <cell r="D20">
            <v>14.6</v>
          </cell>
          <cell r="E20">
            <v>43.791666666666664</v>
          </cell>
          <cell r="F20">
            <v>68</v>
          </cell>
          <cell r="G20">
            <v>27</v>
          </cell>
          <cell r="H20">
            <v>13.32</v>
          </cell>
          <cell r="J20">
            <v>30.6</v>
          </cell>
          <cell r="K20">
            <v>0</v>
          </cell>
        </row>
        <row r="21">
          <cell r="B21">
            <v>21.633333333333329</v>
          </cell>
          <cell r="C21">
            <v>28.3</v>
          </cell>
          <cell r="D21">
            <v>14.4</v>
          </cell>
          <cell r="E21">
            <v>42.041666666666664</v>
          </cell>
          <cell r="F21">
            <v>65</v>
          </cell>
          <cell r="G21">
            <v>25</v>
          </cell>
          <cell r="H21">
            <v>12.96</v>
          </cell>
          <cell r="J21">
            <v>25.56</v>
          </cell>
          <cell r="K21">
            <v>0</v>
          </cell>
        </row>
        <row r="22">
          <cell r="B22">
            <v>16.595833333333335</v>
          </cell>
          <cell r="C22">
            <v>24.8</v>
          </cell>
          <cell r="D22">
            <v>9.6999999999999993</v>
          </cell>
          <cell r="E22">
            <v>65.75</v>
          </cell>
          <cell r="F22">
            <v>94</v>
          </cell>
          <cell r="G22">
            <v>39</v>
          </cell>
          <cell r="H22">
            <v>13.32</v>
          </cell>
          <cell r="J22">
            <v>26.28</v>
          </cell>
          <cell r="K22">
            <v>0</v>
          </cell>
        </row>
        <row r="23">
          <cell r="B23">
            <v>18.224999999999998</v>
          </cell>
          <cell r="C23">
            <v>26.2</v>
          </cell>
          <cell r="D23">
            <v>10.1</v>
          </cell>
          <cell r="E23">
            <v>58.541666666666664</v>
          </cell>
          <cell r="F23">
            <v>81</v>
          </cell>
          <cell r="G23">
            <v>35</v>
          </cell>
          <cell r="H23">
            <v>10.8</v>
          </cell>
          <cell r="J23">
            <v>42.84</v>
          </cell>
          <cell r="K23">
            <v>0</v>
          </cell>
        </row>
        <row r="24">
          <cell r="B24">
            <v>19.979166666666664</v>
          </cell>
          <cell r="C24">
            <v>27.1</v>
          </cell>
          <cell r="D24">
            <v>11.9</v>
          </cell>
          <cell r="E24">
            <v>55.416666666666664</v>
          </cell>
          <cell r="F24">
            <v>83</v>
          </cell>
          <cell r="G24">
            <v>31</v>
          </cell>
          <cell r="H24">
            <v>14.04</v>
          </cell>
          <cell r="J24">
            <v>24.48</v>
          </cell>
          <cell r="K24">
            <v>0</v>
          </cell>
        </row>
        <row r="25">
          <cell r="B25">
            <v>21.516666666666666</v>
          </cell>
          <cell r="C25">
            <v>29.1</v>
          </cell>
          <cell r="D25">
            <v>15.1</v>
          </cell>
          <cell r="E25">
            <v>46</v>
          </cell>
          <cell r="F25">
            <v>68</v>
          </cell>
          <cell r="G25">
            <v>24</v>
          </cell>
          <cell r="H25">
            <v>15.48</v>
          </cell>
          <cell r="J25">
            <v>36.36</v>
          </cell>
          <cell r="K25">
            <v>0</v>
          </cell>
        </row>
        <row r="26">
          <cell r="B26">
            <v>22.070833333333336</v>
          </cell>
          <cell r="C26">
            <v>30.1</v>
          </cell>
          <cell r="D26">
            <v>15.6</v>
          </cell>
          <cell r="E26">
            <v>47.125</v>
          </cell>
          <cell r="F26">
            <v>70</v>
          </cell>
          <cell r="G26">
            <v>24</v>
          </cell>
          <cell r="H26">
            <v>14.76</v>
          </cell>
          <cell r="J26">
            <v>26.28</v>
          </cell>
          <cell r="K26">
            <v>0</v>
          </cell>
        </row>
        <row r="27">
          <cell r="B27">
            <v>22.820833333333336</v>
          </cell>
          <cell r="C27">
            <v>29.7</v>
          </cell>
          <cell r="D27">
            <v>16.8</v>
          </cell>
          <cell r="E27">
            <v>45.458333333333336</v>
          </cell>
          <cell r="F27">
            <v>67</v>
          </cell>
          <cell r="G27">
            <v>27</v>
          </cell>
          <cell r="H27">
            <v>16.2</v>
          </cell>
          <cell r="J27">
            <v>29.880000000000003</v>
          </cell>
          <cell r="K27">
            <v>0</v>
          </cell>
        </row>
        <row r="28">
          <cell r="B28">
            <v>23.229166666666668</v>
          </cell>
          <cell r="C28">
            <v>30.3</v>
          </cell>
          <cell r="D28">
            <v>16.100000000000001</v>
          </cell>
          <cell r="E28">
            <v>45.208333333333336</v>
          </cell>
          <cell r="F28">
            <v>69</v>
          </cell>
          <cell r="G28">
            <v>25</v>
          </cell>
          <cell r="H28">
            <v>17.28</v>
          </cell>
          <cell r="J28">
            <v>33.480000000000004</v>
          </cell>
          <cell r="K28">
            <v>0</v>
          </cell>
        </row>
        <row r="29">
          <cell r="B29">
            <v>22.804166666666664</v>
          </cell>
          <cell r="C29">
            <v>30.8</v>
          </cell>
          <cell r="D29">
            <v>14.1</v>
          </cell>
          <cell r="E29">
            <v>45.375</v>
          </cell>
          <cell r="F29">
            <v>71</v>
          </cell>
          <cell r="G29">
            <v>24</v>
          </cell>
          <cell r="H29">
            <v>10.44</v>
          </cell>
          <cell r="J29">
            <v>18.36</v>
          </cell>
          <cell r="K29">
            <v>0</v>
          </cell>
        </row>
        <row r="30">
          <cell r="B30">
            <v>24.070833333333329</v>
          </cell>
          <cell r="C30">
            <v>31.5</v>
          </cell>
          <cell r="D30">
            <v>16.899999999999999</v>
          </cell>
          <cell r="E30">
            <v>39.291666666666664</v>
          </cell>
          <cell r="F30">
            <v>63</v>
          </cell>
          <cell r="G30">
            <v>20</v>
          </cell>
          <cell r="H30">
            <v>14.4</v>
          </cell>
          <cell r="J30">
            <v>29.52</v>
          </cell>
          <cell r="K30">
            <v>0</v>
          </cell>
        </row>
        <row r="31">
          <cell r="B31">
            <v>24.274999999999995</v>
          </cell>
          <cell r="C31">
            <v>32.299999999999997</v>
          </cell>
          <cell r="D31">
            <v>16.600000000000001</v>
          </cell>
          <cell r="E31">
            <v>38.416666666666664</v>
          </cell>
          <cell r="F31">
            <v>62</v>
          </cell>
          <cell r="G31">
            <v>18</v>
          </cell>
          <cell r="H31">
            <v>18.36</v>
          </cell>
          <cell r="J31">
            <v>52.56</v>
          </cell>
          <cell r="K31">
            <v>0</v>
          </cell>
        </row>
        <row r="32">
          <cell r="B32">
            <v>22.558333333333326</v>
          </cell>
          <cell r="C32">
            <v>29.2</v>
          </cell>
          <cell r="D32">
            <v>18.399999999999999</v>
          </cell>
          <cell r="E32">
            <v>53.833333333333336</v>
          </cell>
          <cell r="F32">
            <v>75</v>
          </cell>
          <cell r="G32">
            <v>36</v>
          </cell>
          <cell r="H32">
            <v>13.32</v>
          </cell>
          <cell r="J32">
            <v>28.8</v>
          </cell>
          <cell r="K32">
            <v>0</v>
          </cell>
        </row>
        <row r="33">
          <cell r="B33">
            <v>15.670833333333334</v>
          </cell>
          <cell r="C33">
            <v>21.5</v>
          </cell>
          <cell r="D33">
            <v>9.6999999999999993</v>
          </cell>
          <cell r="E33">
            <v>71.916666666666671</v>
          </cell>
          <cell r="F33">
            <v>94</v>
          </cell>
          <cell r="G33">
            <v>34</v>
          </cell>
          <cell r="H33">
            <v>15.48</v>
          </cell>
          <cell r="J33">
            <v>35.64</v>
          </cell>
          <cell r="K33">
            <v>0</v>
          </cell>
        </row>
        <row r="34">
          <cell r="B34">
            <v>16.920833333333331</v>
          </cell>
          <cell r="C34">
            <v>26.2</v>
          </cell>
          <cell r="D34">
            <v>10.1</v>
          </cell>
          <cell r="E34">
            <v>52.583333333333336</v>
          </cell>
          <cell r="F34">
            <v>81</v>
          </cell>
          <cell r="G34">
            <v>20</v>
          </cell>
          <cell r="H34">
            <v>16.2</v>
          </cell>
          <cell r="J34">
            <v>29.880000000000003</v>
          </cell>
          <cell r="K34">
            <v>0</v>
          </cell>
        </row>
        <row r="35">
          <cell r="B35">
            <v>20.024999999999995</v>
          </cell>
          <cell r="C35">
            <v>28.9</v>
          </cell>
          <cell r="D35">
            <v>9.6999999999999993</v>
          </cell>
          <cell r="E35">
            <v>31.708333333333332</v>
          </cell>
          <cell r="F35">
            <v>62</v>
          </cell>
          <cell r="G35">
            <v>11</v>
          </cell>
          <cell r="H35">
            <v>16.2</v>
          </cell>
          <cell r="J35">
            <v>32.76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12.354166666666664</v>
          </cell>
          <cell r="C5">
            <v>17.2</v>
          </cell>
          <cell r="D5">
            <v>9.5</v>
          </cell>
          <cell r="E5">
            <v>84.125</v>
          </cell>
          <cell r="F5">
            <v>95</v>
          </cell>
          <cell r="G5">
            <v>68</v>
          </cell>
          <cell r="H5">
            <v>21.96</v>
          </cell>
          <cell r="J5">
            <v>31.680000000000003</v>
          </cell>
          <cell r="K5">
            <v>0</v>
          </cell>
        </row>
        <row r="6">
          <cell r="B6">
            <v>13.312500000000005</v>
          </cell>
          <cell r="C6">
            <v>19.5</v>
          </cell>
          <cell r="D6">
            <v>8</v>
          </cell>
          <cell r="E6">
            <v>79.166666666666671</v>
          </cell>
          <cell r="F6">
            <v>94</v>
          </cell>
          <cell r="G6">
            <v>62</v>
          </cell>
          <cell r="H6">
            <v>18.36</v>
          </cell>
          <cell r="J6">
            <v>26.28</v>
          </cell>
          <cell r="K6">
            <v>0</v>
          </cell>
        </row>
        <row r="7">
          <cell r="B7">
            <v>16.895833333333332</v>
          </cell>
          <cell r="C7">
            <v>22.6</v>
          </cell>
          <cell r="D7">
            <v>13.2</v>
          </cell>
          <cell r="E7">
            <v>80.666666666666671</v>
          </cell>
          <cell r="F7">
            <v>95</v>
          </cell>
          <cell r="G7">
            <v>60</v>
          </cell>
          <cell r="H7">
            <v>16.920000000000002</v>
          </cell>
          <cell r="J7">
            <v>23.040000000000003</v>
          </cell>
          <cell r="K7">
            <v>0</v>
          </cell>
        </row>
        <row r="8">
          <cell r="B8">
            <v>18.43333333333333</v>
          </cell>
          <cell r="C8">
            <v>23.9</v>
          </cell>
          <cell r="D8">
            <v>14.2</v>
          </cell>
          <cell r="E8">
            <v>73.541666666666671</v>
          </cell>
          <cell r="F8">
            <v>88</v>
          </cell>
          <cell r="G8">
            <v>54</v>
          </cell>
          <cell r="H8">
            <v>18.36</v>
          </cell>
          <cell r="J8">
            <v>27.720000000000002</v>
          </cell>
          <cell r="K8">
            <v>0</v>
          </cell>
        </row>
        <row r="9">
          <cell r="B9">
            <v>20.037500000000005</v>
          </cell>
          <cell r="C9">
            <v>26.4</v>
          </cell>
          <cell r="D9">
            <v>15.6</v>
          </cell>
          <cell r="E9">
            <v>68.375</v>
          </cell>
          <cell r="F9">
            <v>86</v>
          </cell>
          <cell r="G9">
            <v>44</v>
          </cell>
          <cell r="H9">
            <v>12.96</v>
          </cell>
          <cell r="J9">
            <v>22.68</v>
          </cell>
          <cell r="K9">
            <v>0</v>
          </cell>
        </row>
        <row r="10">
          <cell r="B10">
            <v>21.295833333333338</v>
          </cell>
          <cell r="C10">
            <v>25.9</v>
          </cell>
          <cell r="D10">
            <v>16.5</v>
          </cell>
          <cell r="E10">
            <v>55.5</v>
          </cell>
          <cell r="F10">
            <v>74</v>
          </cell>
          <cell r="G10">
            <v>35</v>
          </cell>
          <cell r="H10">
            <v>14.76</v>
          </cell>
          <cell r="J10">
            <v>26.28</v>
          </cell>
          <cell r="K10">
            <v>0</v>
          </cell>
        </row>
        <row r="11">
          <cell r="B11">
            <v>20.745833333333334</v>
          </cell>
          <cell r="C11">
            <v>26.1</v>
          </cell>
          <cell r="D11">
            <v>15.8</v>
          </cell>
          <cell r="E11">
            <v>56.458333333333336</v>
          </cell>
          <cell r="F11">
            <v>73</v>
          </cell>
          <cell r="G11">
            <v>43</v>
          </cell>
          <cell r="H11">
            <v>11.520000000000001</v>
          </cell>
          <cell r="J11">
            <v>18.720000000000002</v>
          </cell>
          <cell r="K11">
            <v>0</v>
          </cell>
        </row>
        <row r="12">
          <cell r="B12">
            <v>21.112500000000001</v>
          </cell>
          <cell r="C12">
            <v>25.6</v>
          </cell>
          <cell r="D12">
            <v>16.399999999999999</v>
          </cell>
          <cell r="E12">
            <v>57.083333333333336</v>
          </cell>
          <cell r="F12">
            <v>78</v>
          </cell>
          <cell r="G12">
            <v>41</v>
          </cell>
          <cell r="H12">
            <v>11.879999999999999</v>
          </cell>
          <cell r="J12">
            <v>20.16</v>
          </cell>
          <cell r="K12">
            <v>0</v>
          </cell>
        </row>
        <row r="13">
          <cell r="B13">
            <v>20.633333333333336</v>
          </cell>
          <cell r="C13">
            <v>25.9</v>
          </cell>
          <cell r="D13">
            <v>15.6</v>
          </cell>
          <cell r="E13">
            <v>55.083333333333336</v>
          </cell>
          <cell r="F13">
            <v>73</v>
          </cell>
          <cell r="G13">
            <v>38</v>
          </cell>
          <cell r="H13">
            <v>13.32</v>
          </cell>
          <cell r="J13">
            <v>26.64</v>
          </cell>
          <cell r="K13">
            <v>0</v>
          </cell>
        </row>
        <row r="14">
          <cell r="B14">
            <v>21.145833333333336</v>
          </cell>
          <cell r="C14">
            <v>27.4</v>
          </cell>
          <cell r="D14">
            <v>15.9</v>
          </cell>
          <cell r="E14">
            <v>55.375</v>
          </cell>
          <cell r="F14">
            <v>74</v>
          </cell>
          <cell r="G14">
            <v>32</v>
          </cell>
          <cell r="H14">
            <v>12.6</v>
          </cell>
          <cell r="J14">
            <v>23.400000000000002</v>
          </cell>
          <cell r="K14">
            <v>0</v>
          </cell>
        </row>
        <row r="15">
          <cell r="B15">
            <v>22.066666666666666</v>
          </cell>
          <cell r="C15">
            <v>26.9</v>
          </cell>
          <cell r="D15">
            <v>17.100000000000001</v>
          </cell>
          <cell r="E15">
            <v>51.833333333333336</v>
          </cell>
          <cell r="F15">
            <v>73</v>
          </cell>
          <cell r="G15">
            <v>32</v>
          </cell>
          <cell r="H15">
            <v>16.559999999999999</v>
          </cell>
          <cell r="J15">
            <v>24.48</v>
          </cell>
          <cell r="K15">
            <v>0</v>
          </cell>
        </row>
        <row r="16">
          <cell r="B16">
            <v>22.287500000000005</v>
          </cell>
          <cell r="C16">
            <v>27</v>
          </cell>
          <cell r="D16">
            <v>18.2</v>
          </cell>
          <cell r="E16">
            <v>45.458333333333336</v>
          </cell>
          <cell r="F16">
            <v>58</v>
          </cell>
          <cell r="G16">
            <v>29</v>
          </cell>
          <cell r="H16">
            <v>17.64</v>
          </cell>
          <cell r="J16">
            <v>32.04</v>
          </cell>
          <cell r="K16">
            <v>0</v>
          </cell>
        </row>
        <row r="17">
          <cell r="B17">
            <v>22.633333333333336</v>
          </cell>
          <cell r="C17">
            <v>27.6</v>
          </cell>
          <cell r="D17">
            <v>17.7</v>
          </cell>
          <cell r="E17">
            <v>42.791666666666664</v>
          </cell>
          <cell r="F17">
            <v>59</v>
          </cell>
          <cell r="G17">
            <v>29</v>
          </cell>
          <cell r="H17">
            <v>15.120000000000001</v>
          </cell>
          <cell r="J17">
            <v>25.92</v>
          </cell>
          <cell r="K17">
            <v>0</v>
          </cell>
        </row>
        <row r="18">
          <cell r="B18">
            <v>22.591666666666665</v>
          </cell>
          <cell r="C18">
            <v>28.3</v>
          </cell>
          <cell r="D18">
            <v>18.2</v>
          </cell>
          <cell r="E18">
            <v>50.458333333333336</v>
          </cell>
          <cell r="F18">
            <v>71</v>
          </cell>
          <cell r="G18">
            <v>30</v>
          </cell>
          <cell r="H18">
            <v>16.2</v>
          </cell>
          <cell r="J18">
            <v>28.8</v>
          </cell>
          <cell r="K18">
            <v>0</v>
          </cell>
        </row>
        <row r="19">
          <cell r="B19">
            <v>23.795833333333334</v>
          </cell>
          <cell r="C19">
            <v>29.1</v>
          </cell>
          <cell r="D19">
            <v>19.2</v>
          </cell>
          <cell r="E19">
            <v>44.916666666666664</v>
          </cell>
          <cell r="F19">
            <v>58</v>
          </cell>
          <cell r="G19">
            <v>30</v>
          </cell>
          <cell r="H19">
            <v>19.079999999999998</v>
          </cell>
          <cell r="J19">
            <v>35.28</v>
          </cell>
          <cell r="K19">
            <v>0</v>
          </cell>
        </row>
        <row r="20">
          <cell r="B20">
            <v>23.850000000000005</v>
          </cell>
          <cell r="C20">
            <v>28.9</v>
          </cell>
          <cell r="D20">
            <v>18.100000000000001</v>
          </cell>
          <cell r="E20">
            <v>42</v>
          </cell>
          <cell r="F20">
            <v>59</v>
          </cell>
          <cell r="G20">
            <v>29</v>
          </cell>
          <cell r="H20">
            <v>20.88</v>
          </cell>
          <cell r="J20">
            <v>31.319999999999997</v>
          </cell>
          <cell r="K20">
            <v>0</v>
          </cell>
        </row>
        <row r="21">
          <cell r="B21">
            <v>21.2</v>
          </cell>
          <cell r="C21">
            <v>24.7</v>
          </cell>
          <cell r="D21">
            <v>15.8</v>
          </cell>
          <cell r="E21">
            <v>57.208333333333336</v>
          </cell>
          <cell r="F21">
            <v>85</v>
          </cell>
          <cell r="G21">
            <v>37</v>
          </cell>
          <cell r="H21">
            <v>25.2</v>
          </cell>
          <cell r="J21">
            <v>36.36</v>
          </cell>
          <cell r="K21">
            <v>0</v>
          </cell>
        </row>
        <row r="22">
          <cell r="B22">
            <v>14.99583333333333</v>
          </cell>
          <cell r="C22">
            <v>22.4</v>
          </cell>
          <cell r="D22">
            <v>9.6999999999999993</v>
          </cell>
          <cell r="E22">
            <v>60.791666666666664</v>
          </cell>
          <cell r="F22">
            <v>85</v>
          </cell>
          <cell r="G22">
            <v>31</v>
          </cell>
          <cell r="H22">
            <v>21.6</v>
          </cell>
          <cell r="J22">
            <v>31.680000000000003</v>
          </cell>
          <cell r="K22">
            <v>0</v>
          </cell>
        </row>
        <row r="23">
          <cell r="B23">
            <v>18.100000000000001</v>
          </cell>
          <cell r="C23">
            <v>26.2</v>
          </cell>
          <cell r="D23">
            <v>12.6</v>
          </cell>
          <cell r="E23">
            <v>56.916666666666664</v>
          </cell>
          <cell r="F23">
            <v>70</v>
          </cell>
          <cell r="G23">
            <v>41</v>
          </cell>
          <cell r="H23">
            <v>14.76</v>
          </cell>
          <cell r="J23">
            <v>21.96</v>
          </cell>
          <cell r="K23">
            <v>0</v>
          </cell>
        </row>
        <row r="24">
          <cell r="B24">
            <v>21.724999999999998</v>
          </cell>
          <cell r="C24">
            <v>27.9</v>
          </cell>
          <cell r="D24">
            <v>16.600000000000001</v>
          </cell>
          <cell r="E24">
            <v>54.25</v>
          </cell>
          <cell r="F24">
            <v>72</v>
          </cell>
          <cell r="G24">
            <v>33</v>
          </cell>
          <cell r="H24">
            <v>18.36</v>
          </cell>
          <cell r="J24">
            <v>31.319999999999997</v>
          </cell>
          <cell r="K24">
            <v>0</v>
          </cell>
        </row>
        <row r="25">
          <cell r="B25">
            <v>23.400000000000002</v>
          </cell>
          <cell r="C25">
            <v>28.5</v>
          </cell>
          <cell r="D25">
            <v>18</v>
          </cell>
          <cell r="E25">
            <v>46.666666666666664</v>
          </cell>
          <cell r="F25">
            <v>65</v>
          </cell>
          <cell r="G25">
            <v>30</v>
          </cell>
          <cell r="H25">
            <v>13.32</v>
          </cell>
          <cell r="J25">
            <v>28.08</v>
          </cell>
          <cell r="K25">
            <v>0</v>
          </cell>
        </row>
        <row r="26">
          <cell r="B26">
            <v>24.762500000000003</v>
          </cell>
          <cell r="C26">
            <v>29.8</v>
          </cell>
          <cell r="D26">
            <v>21.1</v>
          </cell>
          <cell r="E26">
            <v>47.708333333333336</v>
          </cell>
          <cell r="F26">
            <v>57</v>
          </cell>
          <cell r="G26">
            <v>35</v>
          </cell>
          <cell r="H26">
            <v>10.08</v>
          </cell>
          <cell r="J26">
            <v>19.079999999999998</v>
          </cell>
          <cell r="K26">
            <v>0</v>
          </cell>
        </row>
        <row r="27">
          <cell r="B27">
            <v>25.399999999999995</v>
          </cell>
          <cell r="C27">
            <v>30.6</v>
          </cell>
          <cell r="D27">
            <v>20</v>
          </cell>
          <cell r="E27">
            <v>43.666666666666664</v>
          </cell>
          <cell r="F27">
            <v>60</v>
          </cell>
          <cell r="G27">
            <v>32</v>
          </cell>
          <cell r="H27">
            <v>12.96</v>
          </cell>
          <cell r="J27">
            <v>21.240000000000002</v>
          </cell>
          <cell r="K27">
            <v>0</v>
          </cell>
        </row>
        <row r="28">
          <cell r="B28">
            <v>25.650000000000002</v>
          </cell>
          <cell r="C28">
            <v>30.7</v>
          </cell>
          <cell r="D28">
            <v>20.6</v>
          </cell>
          <cell r="E28">
            <v>41.916666666666664</v>
          </cell>
          <cell r="F28">
            <v>54</v>
          </cell>
          <cell r="G28">
            <v>28</v>
          </cell>
          <cell r="H28">
            <v>20.88</v>
          </cell>
          <cell r="J28">
            <v>37.440000000000005</v>
          </cell>
          <cell r="K28">
            <v>0</v>
          </cell>
        </row>
        <row r="29">
          <cell r="B29">
            <v>24.287499999999998</v>
          </cell>
          <cell r="C29">
            <v>30.8</v>
          </cell>
          <cell r="D29">
            <v>18.2</v>
          </cell>
          <cell r="E29">
            <v>49.291666666666664</v>
          </cell>
          <cell r="F29">
            <v>68</v>
          </cell>
          <cell r="G29">
            <v>32</v>
          </cell>
          <cell r="H29">
            <v>17.64</v>
          </cell>
          <cell r="J29">
            <v>27.720000000000002</v>
          </cell>
          <cell r="K29">
            <v>0</v>
          </cell>
        </row>
        <row r="30">
          <cell r="B30">
            <v>25.908333333333342</v>
          </cell>
          <cell r="C30">
            <v>30.9</v>
          </cell>
          <cell r="D30">
            <v>20.6</v>
          </cell>
          <cell r="E30">
            <v>44.291666666666664</v>
          </cell>
          <cell r="F30">
            <v>58</v>
          </cell>
          <cell r="G30">
            <v>33</v>
          </cell>
          <cell r="H30">
            <v>19.079999999999998</v>
          </cell>
          <cell r="J30">
            <v>34.92</v>
          </cell>
          <cell r="K30">
            <v>0</v>
          </cell>
        </row>
        <row r="31">
          <cell r="B31">
            <v>27.037499999999998</v>
          </cell>
          <cell r="C31">
            <v>31.5</v>
          </cell>
          <cell r="D31">
            <v>23.2</v>
          </cell>
          <cell r="E31">
            <v>42.333333333333336</v>
          </cell>
          <cell r="F31">
            <v>52</v>
          </cell>
          <cell r="G31">
            <v>33</v>
          </cell>
          <cell r="H31">
            <v>35.28</v>
          </cell>
          <cell r="J31">
            <v>56.88</v>
          </cell>
          <cell r="K31">
            <v>0</v>
          </cell>
        </row>
        <row r="32">
          <cell r="B32">
            <v>20.287500000000005</v>
          </cell>
          <cell r="C32">
            <v>28</v>
          </cell>
          <cell r="D32">
            <v>14.8</v>
          </cell>
          <cell r="E32">
            <v>77.291666666666671</v>
          </cell>
          <cell r="F32">
            <v>97</v>
          </cell>
          <cell r="G32">
            <v>41</v>
          </cell>
          <cell r="H32">
            <v>22.68</v>
          </cell>
          <cell r="J32">
            <v>39.24</v>
          </cell>
          <cell r="K32">
            <v>0.4</v>
          </cell>
        </row>
        <row r="33">
          <cell r="B33">
            <v>14.558333333333335</v>
          </cell>
          <cell r="C33">
            <v>20.9</v>
          </cell>
          <cell r="D33">
            <v>10.1</v>
          </cell>
          <cell r="E33">
            <v>77.208333333333329</v>
          </cell>
          <cell r="F33">
            <v>99</v>
          </cell>
          <cell r="G33">
            <v>48</v>
          </cell>
          <cell r="H33">
            <v>23.400000000000002</v>
          </cell>
          <cell r="J33">
            <v>38.880000000000003</v>
          </cell>
          <cell r="K33">
            <v>0.2</v>
          </cell>
        </row>
        <row r="34">
          <cell r="B34">
            <v>18.037499999999998</v>
          </cell>
          <cell r="C34">
            <v>25.8</v>
          </cell>
          <cell r="D34">
            <v>12.1</v>
          </cell>
          <cell r="E34">
            <v>49.541666666666664</v>
          </cell>
          <cell r="F34">
            <v>69</v>
          </cell>
          <cell r="G34">
            <v>23</v>
          </cell>
          <cell r="H34">
            <v>15.840000000000002</v>
          </cell>
          <cell r="J34">
            <v>26.28</v>
          </cell>
          <cell r="K34">
            <v>0</v>
          </cell>
        </row>
        <row r="35">
          <cell r="B35">
            <v>21.354166666666671</v>
          </cell>
          <cell r="C35">
            <v>29.4</v>
          </cell>
          <cell r="D35">
            <v>13.8</v>
          </cell>
          <cell r="E35">
            <v>39.958333333333336</v>
          </cell>
          <cell r="F35">
            <v>59</v>
          </cell>
          <cell r="G35">
            <v>25</v>
          </cell>
          <cell r="H35">
            <v>21.6</v>
          </cell>
          <cell r="J35">
            <v>33.119999999999997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13.658333333333333</v>
          </cell>
          <cell r="C5">
            <v>17.5</v>
          </cell>
          <cell r="D5">
            <v>11.7</v>
          </cell>
          <cell r="E5">
            <v>64.041666666666671</v>
          </cell>
          <cell r="F5">
            <v>73</v>
          </cell>
          <cell r="G5">
            <v>50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13.708333333333334</v>
          </cell>
          <cell r="C6">
            <v>20.7</v>
          </cell>
          <cell r="D6">
            <v>8.5</v>
          </cell>
          <cell r="E6">
            <v>59.666666666666664</v>
          </cell>
          <cell r="F6">
            <v>78</v>
          </cell>
          <cell r="G6">
            <v>39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16.099999999999994</v>
          </cell>
          <cell r="C7">
            <v>23.5</v>
          </cell>
          <cell r="D7">
            <v>10.4</v>
          </cell>
          <cell r="E7">
            <v>53.043478260869563</v>
          </cell>
          <cell r="F7">
            <v>64</v>
          </cell>
          <cell r="G7">
            <v>39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19.720833333333335</v>
          </cell>
          <cell r="C8">
            <v>26.9</v>
          </cell>
          <cell r="D8">
            <v>13.4</v>
          </cell>
          <cell r="E8">
            <v>64.916666666666671</v>
          </cell>
          <cell r="F8">
            <v>90</v>
          </cell>
          <cell r="G8">
            <v>44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23.445833333333329</v>
          </cell>
          <cell r="C9">
            <v>29.5</v>
          </cell>
          <cell r="D9">
            <v>18.600000000000001</v>
          </cell>
          <cell r="E9">
            <v>56.708333333333336</v>
          </cell>
          <cell r="F9">
            <v>80</v>
          </cell>
          <cell r="G9">
            <v>36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24.170833333333331</v>
          </cell>
          <cell r="C10">
            <v>31.6</v>
          </cell>
          <cell r="D10">
            <v>17.7</v>
          </cell>
          <cell r="E10">
            <v>54.958333333333336</v>
          </cell>
          <cell r="F10">
            <v>87</v>
          </cell>
          <cell r="G10">
            <v>20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24.683333333333334</v>
          </cell>
          <cell r="C11">
            <v>30.9</v>
          </cell>
          <cell r="D11">
            <v>19.7</v>
          </cell>
          <cell r="E11">
            <v>42.125</v>
          </cell>
          <cell r="F11">
            <v>56</v>
          </cell>
          <cell r="G11">
            <v>24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24.575000000000006</v>
          </cell>
          <cell r="C12">
            <v>30.9</v>
          </cell>
          <cell r="D12">
            <v>17.8</v>
          </cell>
          <cell r="E12">
            <v>45.791666666666664</v>
          </cell>
          <cell r="F12">
            <v>86</v>
          </cell>
          <cell r="G12">
            <v>26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24.299999999999997</v>
          </cell>
          <cell r="C13">
            <v>30.2</v>
          </cell>
          <cell r="D13">
            <v>18.3</v>
          </cell>
          <cell r="E13">
            <v>43.458333333333336</v>
          </cell>
          <cell r="F13">
            <v>72</v>
          </cell>
          <cell r="G13">
            <v>24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24.387499999999999</v>
          </cell>
          <cell r="C14">
            <v>31</v>
          </cell>
          <cell r="D14">
            <v>17.8</v>
          </cell>
          <cell r="E14">
            <v>45.083333333333336</v>
          </cell>
          <cell r="F14">
            <v>79</v>
          </cell>
          <cell r="G14">
            <v>25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24.245833333333334</v>
          </cell>
          <cell r="C15">
            <v>30.8</v>
          </cell>
          <cell r="D15">
            <v>17.5</v>
          </cell>
          <cell r="E15">
            <v>51.291666666666664</v>
          </cell>
          <cell r="F15">
            <v>83</v>
          </cell>
          <cell r="G15">
            <v>28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24.362499999999994</v>
          </cell>
          <cell r="C16">
            <v>31.3</v>
          </cell>
          <cell r="D16">
            <v>17.899999999999999</v>
          </cell>
          <cell r="E16">
            <v>51.958333333333336</v>
          </cell>
          <cell r="F16">
            <v>83</v>
          </cell>
          <cell r="G16">
            <v>27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25.208333333333332</v>
          </cell>
          <cell r="C17">
            <v>31.7</v>
          </cell>
          <cell r="D17">
            <v>18.2</v>
          </cell>
          <cell r="E17">
            <v>41.833333333333336</v>
          </cell>
          <cell r="F17">
            <v>74</v>
          </cell>
          <cell r="G17">
            <v>22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25.191666666666663</v>
          </cell>
          <cell r="C18">
            <v>32</v>
          </cell>
          <cell r="D18">
            <v>18.5</v>
          </cell>
          <cell r="E18">
            <v>46.791666666666664</v>
          </cell>
          <cell r="F18">
            <v>82</v>
          </cell>
          <cell r="G18">
            <v>24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25.729166666666661</v>
          </cell>
          <cell r="C19">
            <v>32.6</v>
          </cell>
          <cell r="D19">
            <v>20.100000000000001</v>
          </cell>
          <cell r="E19">
            <v>45.958333333333336</v>
          </cell>
          <cell r="F19">
            <v>75</v>
          </cell>
          <cell r="G19">
            <v>28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26.399999999999995</v>
          </cell>
          <cell r="C20">
            <v>32.700000000000003</v>
          </cell>
          <cell r="D20">
            <v>22.4</v>
          </cell>
          <cell r="E20">
            <v>50.041666666666664</v>
          </cell>
          <cell r="F20">
            <v>73</v>
          </cell>
          <cell r="G20">
            <v>28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20.724999999999998</v>
          </cell>
          <cell r="C21">
            <v>26.4</v>
          </cell>
          <cell r="D21">
            <v>16.399999999999999</v>
          </cell>
          <cell r="E21">
            <v>54.791666666666664</v>
          </cell>
          <cell r="F21">
            <v>66</v>
          </cell>
          <cell r="G21">
            <v>42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18.462500000000002</v>
          </cell>
          <cell r="C22">
            <v>23.9</v>
          </cell>
          <cell r="D22">
            <v>14.2</v>
          </cell>
          <cell r="E22">
            <v>44.375</v>
          </cell>
          <cell r="F22">
            <v>73</v>
          </cell>
          <cell r="G22">
            <v>30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20.337500000000002</v>
          </cell>
          <cell r="C23">
            <v>28.6</v>
          </cell>
          <cell r="D23">
            <v>14.8</v>
          </cell>
          <cell r="E23">
            <v>54.708333333333336</v>
          </cell>
          <cell r="F23">
            <v>86</v>
          </cell>
          <cell r="G23">
            <v>31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22.883333333333329</v>
          </cell>
          <cell r="C24">
            <v>31.2</v>
          </cell>
          <cell r="D24">
            <v>16.399999999999999</v>
          </cell>
          <cell r="E24">
            <v>57.125</v>
          </cell>
          <cell r="F24">
            <v>89</v>
          </cell>
          <cell r="G24">
            <v>25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26.033333333333335</v>
          </cell>
          <cell r="C25">
            <v>33.5</v>
          </cell>
          <cell r="D25">
            <v>19.3</v>
          </cell>
          <cell r="E25">
            <v>47.458333333333336</v>
          </cell>
          <cell r="F25">
            <v>82</v>
          </cell>
          <cell r="G25">
            <v>27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27.170833333333334</v>
          </cell>
          <cell r="C26">
            <v>33.4</v>
          </cell>
          <cell r="D26">
            <v>21.3</v>
          </cell>
          <cell r="E26">
            <v>43.166666666666664</v>
          </cell>
          <cell r="F26">
            <v>74</v>
          </cell>
          <cell r="G26">
            <v>28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27.733333333333334</v>
          </cell>
          <cell r="C27">
            <v>34.5</v>
          </cell>
          <cell r="D27">
            <v>21.9</v>
          </cell>
          <cell r="E27">
            <v>45.5</v>
          </cell>
          <cell r="F27">
            <v>69</v>
          </cell>
          <cell r="G27">
            <v>27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28.249999999999996</v>
          </cell>
          <cell r="C28">
            <v>35.200000000000003</v>
          </cell>
          <cell r="D28">
            <v>23.3</v>
          </cell>
          <cell r="E28">
            <v>41.958333333333336</v>
          </cell>
          <cell r="F28">
            <v>59</v>
          </cell>
          <cell r="G28">
            <v>24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27.212500000000006</v>
          </cell>
          <cell r="C29">
            <v>34.200000000000003</v>
          </cell>
          <cell r="D29">
            <v>21.8</v>
          </cell>
          <cell r="E29">
            <v>48.583333333333336</v>
          </cell>
          <cell r="F29">
            <v>66</v>
          </cell>
          <cell r="G29">
            <v>28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28.058333333333334</v>
          </cell>
          <cell r="C30">
            <v>35.200000000000003</v>
          </cell>
          <cell r="D30">
            <v>21.6</v>
          </cell>
          <cell r="E30">
            <v>52.125</v>
          </cell>
          <cell r="F30">
            <v>82</v>
          </cell>
          <cell r="G30">
            <v>28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28.895833333333332</v>
          </cell>
          <cell r="C31">
            <v>36.700000000000003</v>
          </cell>
          <cell r="D31">
            <v>22.7</v>
          </cell>
          <cell r="E31">
            <v>47.833333333333336</v>
          </cell>
          <cell r="F31">
            <v>76</v>
          </cell>
          <cell r="G31">
            <v>24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20.05</v>
          </cell>
          <cell r="C32">
            <v>31.9</v>
          </cell>
          <cell r="D32">
            <v>16.5</v>
          </cell>
          <cell r="E32">
            <v>67.583333333333329</v>
          </cell>
          <cell r="F32">
            <v>81</v>
          </cell>
          <cell r="G32">
            <v>33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17.725000000000001</v>
          </cell>
          <cell r="C33">
            <v>24.8</v>
          </cell>
          <cell r="D33">
            <v>13.6</v>
          </cell>
          <cell r="E33">
            <v>59.5</v>
          </cell>
          <cell r="F33">
            <v>73</v>
          </cell>
          <cell r="G33">
            <v>38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21.341666666666669</v>
          </cell>
          <cell r="C34">
            <v>29.7</v>
          </cell>
          <cell r="D34">
            <v>15.4</v>
          </cell>
          <cell r="E34">
            <v>51.625</v>
          </cell>
          <cell r="F34">
            <v>82</v>
          </cell>
          <cell r="G34">
            <v>28</v>
          </cell>
          <cell r="H34" t="str">
            <v>*</v>
          </cell>
          <cell r="J34" t="str">
            <v>*</v>
          </cell>
          <cell r="K34">
            <v>0</v>
          </cell>
        </row>
        <row r="35">
          <cell r="B35">
            <v>25.491666666666664</v>
          </cell>
          <cell r="C35">
            <v>31.2</v>
          </cell>
          <cell r="D35">
            <v>21</v>
          </cell>
          <cell r="E35">
            <v>36.25</v>
          </cell>
          <cell r="F35">
            <v>57</v>
          </cell>
          <cell r="G35">
            <v>24</v>
          </cell>
          <cell r="H35" t="str">
            <v>*</v>
          </cell>
          <cell r="J35" t="str">
            <v>*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>
            <v>27.26</v>
          </cell>
          <cell r="C30">
            <v>32.4</v>
          </cell>
          <cell r="D30">
            <v>22.9</v>
          </cell>
          <cell r="E30">
            <v>62.4</v>
          </cell>
          <cell r="F30">
            <v>76</v>
          </cell>
          <cell r="G30">
            <v>42</v>
          </cell>
          <cell r="H30">
            <v>8.64</v>
          </cell>
          <cell r="J30">
            <v>22.68</v>
          </cell>
          <cell r="K30">
            <v>27.4</v>
          </cell>
        </row>
        <row r="31">
          <cell r="B31">
            <v>25.42916666666666</v>
          </cell>
          <cell r="C31">
            <v>32.6</v>
          </cell>
          <cell r="D31">
            <v>19.600000000000001</v>
          </cell>
          <cell r="E31">
            <v>67.166666666666671</v>
          </cell>
          <cell r="F31">
            <v>93</v>
          </cell>
          <cell r="G31">
            <v>39</v>
          </cell>
          <cell r="H31">
            <v>11.879999999999999</v>
          </cell>
          <cell r="J31">
            <v>30.96</v>
          </cell>
          <cell r="K31">
            <v>0</v>
          </cell>
        </row>
        <row r="32">
          <cell r="B32">
            <v>21.912499999999998</v>
          </cell>
          <cell r="C32">
            <v>31.4</v>
          </cell>
          <cell r="D32">
            <v>18.5</v>
          </cell>
          <cell r="E32">
            <v>70.041666666666671</v>
          </cell>
          <cell r="F32">
            <v>79</v>
          </cell>
          <cell r="G32">
            <v>38</v>
          </cell>
          <cell r="H32">
            <v>17.28</v>
          </cell>
          <cell r="J32">
            <v>41.4</v>
          </cell>
          <cell r="K32">
            <v>0</v>
          </cell>
        </row>
        <row r="33">
          <cell r="B33">
            <v>17.970833333333331</v>
          </cell>
          <cell r="C33">
            <v>22.6</v>
          </cell>
          <cell r="D33">
            <v>14.9</v>
          </cell>
          <cell r="E33">
            <v>68.916666666666671</v>
          </cell>
          <cell r="F33">
            <v>81</v>
          </cell>
          <cell r="G33">
            <v>50</v>
          </cell>
          <cell r="H33">
            <v>13.68</v>
          </cell>
          <cell r="J33">
            <v>32.4</v>
          </cell>
          <cell r="K33">
            <v>0</v>
          </cell>
        </row>
        <row r="34">
          <cell r="B34">
            <v>20.495833333333334</v>
          </cell>
          <cell r="C34">
            <v>27.3</v>
          </cell>
          <cell r="D34">
            <v>14.8</v>
          </cell>
          <cell r="E34">
            <v>64.583333333333329</v>
          </cell>
          <cell r="F34">
            <v>87</v>
          </cell>
          <cell r="G34">
            <v>46</v>
          </cell>
          <cell r="H34">
            <v>6.48</v>
          </cell>
          <cell r="J34">
            <v>14.4</v>
          </cell>
          <cell r="K34">
            <v>0</v>
          </cell>
        </row>
        <row r="35">
          <cell r="B35">
            <v>22.912500000000005</v>
          </cell>
          <cell r="C35">
            <v>30.9</v>
          </cell>
          <cell r="D35">
            <v>17.100000000000001</v>
          </cell>
          <cell r="E35">
            <v>61.75</v>
          </cell>
          <cell r="F35">
            <v>89</v>
          </cell>
          <cell r="G35">
            <v>36</v>
          </cell>
          <cell r="H35">
            <v>14.4</v>
          </cell>
          <cell r="J35">
            <v>23.400000000000002</v>
          </cell>
          <cell r="K3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>
            <v>21.82</v>
          </cell>
          <cell r="C33">
            <v>24.5</v>
          </cell>
          <cell r="D33">
            <v>18</v>
          </cell>
          <cell r="E33">
            <v>57.2</v>
          </cell>
          <cell r="F33">
            <v>78</v>
          </cell>
          <cell r="G33">
            <v>45</v>
          </cell>
          <cell r="H33">
            <v>15.120000000000001</v>
          </cell>
          <cell r="J33">
            <v>28.44</v>
          </cell>
          <cell r="K33">
            <v>10</v>
          </cell>
        </row>
        <row r="34">
          <cell r="B34">
            <v>20.020833333333332</v>
          </cell>
          <cell r="C34">
            <v>30.1</v>
          </cell>
          <cell r="D34">
            <v>12.6</v>
          </cell>
          <cell r="E34">
            <v>69.708333333333329</v>
          </cell>
          <cell r="F34">
            <v>98</v>
          </cell>
          <cell r="G34">
            <v>37</v>
          </cell>
          <cell r="H34">
            <v>13.68</v>
          </cell>
          <cell r="J34">
            <v>21.96</v>
          </cell>
          <cell r="K34">
            <v>0</v>
          </cell>
        </row>
        <row r="35">
          <cell r="B35">
            <v>23.174999999999997</v>
          </cell>
          <cell r="C35">
            <v>34.5</v>
          </cell>
          <cell r="D35">
            <v>14.2</v>
          </cell>
          <cell r="E35">
            <v>60.875</v>
          </cell>
          <cell r="F35">
            <v>91</v>
          </cell>
          <cell r="G35">
            <v>24</v>
          </cell>
          <cell r="H35">
            <v>22.32</v>
          </cell>
          <cell r="J35">
            <v>34.200000000000003</v>
          </cell>
          <cell r="K3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12.841666666666663</v>
          </cell>
          <cell r="C5">
            <v>17.100000000000001</v>
          </cell>
          <cell r="D5">
            <v>11.1</v>
          </cell>
          <cell r="E5">
            <v>73.5</v>
          </cell>
          <cell r="F5">
            <v>82</v>
          </cell>
          <cell r="G5">
            <v>58</v>
          </cell>
          <cell r="H5">
            <v>19.079999999999998</v>
          </cell>
          <cell r="J5">
            <v>29.52</v>
          </cell>
          <cell r="K5">
            <v>0</v>
          </cell>
        </row>
        <row r="6">
          <cell r="B6">
            <v>12.466666666666667</v>
          </cell>
          <cell r="C6">
            <v>21.3</v>
          </cell>
          <cell r="D6">
            <v>5.7</v>
          </cell>
          <cell r="E6">
            <v>73.125</v>
          </cell>
          <cell r="F6">
            <v>98</v>
          </cell>
          <cell r="G6">
            <v>42</v>
          </cell>
          <cell r="H6">
            <v>14.04</v>
          </cell>
          <cell r="J6">
            <v>22.68</v>
          </cell>
          <cell r="K6">
            <v>0</v>
          </cell>
        </row>
        <row r="7">
          <cell r="B7">
            <v>14.2875</v>
          </cell>
          <cell r="C7">
            <v>24.1</v>
          </cell>
          <cell r="D7">
            <v>6.7</v>
          </cell>
          <cell r="E7">
            <v>72.041666666666671</v>
          </cell>
          <cell r="F7">
            <v>97</v>
          </cell>
          <cell r="G7">
            <v>47</v>
          </cell>
          <cell r="H7">
            <v>12.6</v>
          </cell>
          <cell r="J7">
            <v>20.88</v>
          </cell>
          <cell r="K7">
            <v>0</v>
          </cell>
        </row>
        <row r="8">
          <cell r="B8">
            <v>17.69166666666667</v>
          </cell>
          <cell r="C8">
            <v>29.2</v>
          </cell>
          <cell r="D8">
            <v>9</v>
          </cell>
          <cell r="E8">
            <v>74.333333333333329</v>
          </cell>
          <cell r="F8">
            <v>98</v>
          </cell>
          <cell r="G8">
            <v>39</v>
          </cell>
          <cell r="H8">
            <v>11.520000000000001</v>
          </cell>
          <cell r="J8">
            <v>30.96</v>
          </cell>
          <cell r="K8">
            <v>0</v>
          </cell>
        </row>
        <row r="9">
          <cell r="B9">
            <v>19.525000000000002</v>
          </cell>
          <cell r="C9">
            <v>31</v>
          </cell>
          <cell r="D9">
            <v>11.1</v>
          </cell>
          <cell r="E9">
            <v>73.416666666666671</v>
          </cell>
          <cell r="F9">
            <v>99</v>
          </cell>
          <cell r="G9">
            <v>35</v>
          </cell>
          <cell r="H9">
            <v>12.96</v>
          </cell>
          <cell r="J9">
            <v>25.92</v>
          </cell>
          <cell r="K9">
            <v>0</v>
          </cell>
        </row>
        <row r="10">
          <cell r="B10">
            <v>20.987499999999997</v>
          </cell>
          <cell r="C10">
            <v>30.7</v>
          </cell>
          <cell r="D10">
            <v>12.7</v>
          </cell>
          <cell r="E10">
            <v>66.791666666666671</v>
          </cell>
          <cell r="F10">
            <v>98</v>
          </cell>
          <cell r="G10">
            <v>22</v>
          </cell>
          <cell r="H10">
            <v>20.52</v>
          </cell>
          <cell r="J10">
            <v>31.680000000000003</v>
          </cell>
          <cell r="K10">
            <v>0</v>
          </cell>
        </row>
        <row r="11">
          <cell r="B11">
            <v>22.712499999999995</v>
          </cell>
          <cell r="C11">
            <v>30.8</v>
          </cell>
          <cell r="D11">
            <v>13.4</v>
          </cell>
          <cell r="E11">
            <v>51.083333333333336</v>
          </cell>
          <cell r="F11">
            <v>85</v>
          </cell>
          <cell r="G11">
            <v>25</v>
          </cell>
          <cell r="H11">
            <v>15.840000000000002</v>
          </cell>
          <cell r="J11">
            <v>24.12</v>
          </cell>
          <cell r="K11">
            <v>0</v>
          </cell>
        </row>
        <row r="12">
          <cell r="B12">
            <v>20.095833333333339</v>
          </cell>
          <cell r="C12">
            <v>30.8</v>
          </cell>
          <cell r="D12">
            <v>11</v>
          </cell>
          <cell r="E12">
            <v>65.166666666666671</v>
          </cell>
          <cell r="F12">
            <v>94</v>
          </cell>
          <cell r="G12">
            <v>28</v>
          </cell>
          <cell r="H12">
            <v>10.44</v>
          </cell>
          <cell r="J12">
            <v>20.88</v>
          </cell>
          <cell r="K12">
            <v>0</v>
          </cell>
        </row>
        <row r="13">
          <cell r="B13">
            <v>20.025000000000002</v>
          </cell>
          <cell r="C13">
            <v>29.6</v>
          </cell>
          <cell r="D13">
            <v>11.3</v>
          </cell>
          <cell r="E13">
            <v>64.916666666666671</v>
          </cell>
          <cell r="F13">
            <v>96</v>
          </cell>
          <cell r="G13">
            <v>32</v>
          </cell>
          <cell r="H13">
            <v>19.8</v>
          </cell>
          <cell r="J13">
            <v>31.680000000000003</v>
          </cell>
          <cell r="K13">
            <v>0</v>
          </cell>
        </row>
        <row r="14">
          <cell r="B14">
            <v>20.416666666666664</v>
          </cell>
          <cell r="C14">
            <v>31.2</v>
          </cell>
          <cell r="D14">
            <v>11.5</v>
          </cell>
          <cell r="E14">
            <v>64.166666666666671</v>
          </cell>
          <cell r="F14">
            <v>92</v>
          </cell>
          <cell r="G14">
            <v>27</v>
          </cell>
          <cell r="H14">
            <v>11.879999999999999</v>
          </cell>
          <cell r="J14">
            <v>23.400000000000002</v>
          </cell>
          <cell r="K14">
            <v>0</v>
          </cell>
        </row>
        <row r="15">
          <cell r="B15">
            <v>20.745833333333334</v>
          </cell>
          <cell r="C15">
            <v>31.2</v>
          </cell>
          <cell r="D15">
            <v>12.5</v>
          </cell>
          <cell r="E15">
            <v>66.583333333333329</v>
          </cell>
          <cell r="F15">
            <v>95</v>
          </cell>
          <cell r="G15">
            <v>31</v>
          </cell>
          <cell r="H15">
            <v>15.120000000000001</v>
          </cell>
          <cell r="J15">
            <v>26.28</v>
          </cell>
          <cell r="K15">
            <v>0</v>
          </cell>
        </row>
        <row r="16">
          <cell r="B16">
            <v>20.875000000000004</v>
          </cell>
          <cell r="C16">
            <v>31.3</v>
          </cell>
          <cell r="D16">
            <v>12.2</v>
          </cell>
          <cell r="E16">
            <v>66.333333333333329</v>
          </cell>
          <cell r="F16">
            <v>98</v>
          </cell>
          <cell r="G16">
            <v>28</v>
          </cell>
          <cell r="H16">
            <v>17.64</v>
          </cell>
          <cell r="J16">
            <v>30.96</v>
          </cell>
          <cell r="K16">
            <v>0</v>
          </cell>
        </row>
        <row r="17">
          <cell r="B17">
            <v>21.029166666666672</v>
          </cell>
          <cell r="C17">
            <v>31.6</v>
          </cell>
          <cell r="D17">
            <v>11.3</v>
          </cell>
          <cell r="E17">
            <v>61.5</v>
          </cell>
          <cell r="F17">
            <v>96</v>
          </cell>
          <cell r="G17">
            <v>25</v>
          </cell>
          <cell r="H17">
            <v>27.36</v>
          </cell>
          <cell r="J17">
            <v>38.880000000000003</v>
          </cell>
          <cell r="K17">
            <v>0</v>
          </cell>
        </row>
        <row r="18">
          <cell r="B18">
            <v>21.216666666666669</v>
          </cell>
          <cell r="C18">
            <v>32</v>
          </cell>
          <cell r="D18">
            <v>12.6</v>
          </cell>
          <cell r="E18">
            <v>62.666666666666664</v>
          </cell>
          <cell r="F18">
            <v>92</v>
          </cell>
          <cell r="G18">
            <v>26</v>
          </cell>
          <cell r="H18">
            <v>20.52</v>
          </cell>
          <cell r="J18">
            <v>31.680000000000003</v>
          </cell>
          <cell r="K18">
            <v>0</v>
          </cell>
        </row>
        <row r="19">
          <cell r="B19">
            <v>22.834782608695651</v>
          </cell>
          <cell r="C19">
            <v>32.6</v>
          </cell>
          <cell r="D19">
            <v>14.5</v>
          </cell>
          <cell r="E19">
            <v>59.652173913043477</v>
          </cell>
          <cell r="F19">
            <v>89</v>
          </cell>
          <cell r="G19">
            <v>28</v>
          </cell>
          <cell r="H19">
            <v>22.32</v>
          </cell>
          <cell r="J19">
            <v>38.519999999999996</v>
          </cell>
          <cell r="K19">
            <v>0</v>
          </cell>
        </row>
        <row r="20">
          <cell r="B20">
            <v>26.120833333333337</v>
          </cell>
          <cell r="C20">
            <v>32.799999999999997</v>
          </cell>
          <cell r="D20">
            <v>20.5</v>
          </cell>
          <cell r="E20">
            <v>46.083333333333336</v>
          </cell>
          <cell r="F20">
            <v>62</v>
          </cell>
          <cell r="G20">
            <v>30</v>
          </cell>
          <cell r="H20">
            <v>28.08</v>
          </cell>
          <cell r="J20">
            <v>42.84</v>
          </cell>
          <cell r="K20">
            <v>0</v>
          </cell>
        </row>
        <row r="21">
          <cell r="B21">
            <v>19.804166666666667</v>
          </cell>
          <cell r="C21">
            <v>25.9</v>
          </cell>
          <cell r="D21">
            <v>14.9</v>
          </cell>
          <cell r="E21">
            <v>64.416666666666671</v>
          </cell>
          <cell r="F21">
            <v>84</v>
          </cell>
          <cell r="G21">
            <v>47</v>
          </cell>
          <cell r="H21">
            <v>21.6</v>
          </cell>
          <cell r="J21">
            <v>42.12</v>
          </cell>
          <cell r="K21">
            <v>0</v>
          </cell>
        </row>
        <row r="22">
          <cell r="B22">
            <v>14.108333333333334</v>
          </cell>
          <cell r="C22">
            <v>23</v>
          </cell>
          <cell r="D22">
            <v>5.7</v>
          </cell>
          <cell r="E22">
            <v>68</v>
          </cell>
          <cell r="F22">
            <v>97</v>
          </cell>
          <cell r="G22">
            <v>36</v>
          </cell>
          <cell r="H22">
            <v>12.6</v>
          </cell>
          <cell r="J22">
            <v>22.68</v>
          </cell>
          <cell r="K22">
            <v>0</v>
          </cell>
        </row>
        <row r="23">
          <cell r="B23">
            <v>16.558333333333334</v>
          </cell>
          <cell r="C23">
            <v>28</v>
          </cell>
          <cell r="D23">
            <v>7.7</v>
          </cell>
          <cell r="E23">
            <v>67.458333333333329</v>
          </cell>
          <cell r="F23">
            <v>94</v>
          </cell>
          <cell r="G23">
            <v>34</v>
          </cell>
          <cell r="H23">
            <v>15.840000000000002</v>
          </cell>
          <cell r="J23">
            <v>27.720000000000002</v>
          </cell>
          <cell r="K23">
            <v>0</v>
          </cell>
        </row>
        <row r="24">
          <cell r="B24">
            <v>20.370833333333334</v>
          </cell>
          <cell r="C24">
            <v>30.9</v>
          </cell>
          <cell r="D24">
            <v>11.7</v>
          </cell>
          <cell r="E24">
            <v>65.541666666666671</v>
          </cell>
          <cell r="F24">
            <v>95</v>
          </cell>
          <cell r="G24">
            <v>29</v>
          </cell>
          <cell r="H24">
            <v>22.68</v>
          </cell>
          <cell r="J24">
            <v>32.04</v>
          </cell>
          <cell r="K24">
            <v>0</v>
          </cell>
        </row>
        <row r="25">
          <cell r="B25">
            <v>24.008333333333329</v>
          </cell>
          <cell r="C25">
            <v>32.9</v>
          </cell>
          <cell r="D25">
            <v>15.2</v>
          </cell>
          <cell r="E25">
            <v>54.458333333333336</v>
          </cell>
          <cell r="F25">
            <v>85</v>
          </cell>
          <cell r="G25">
            <v>26</v>
          </cell>
          <cell r="H25">
            <v>21.6</v>
          </cell>
          <cell r="J25">
            <v>33.119999999999997</v>
          </cell>
          <cell r="K25">
            <v>0</v>
          </cell>
        </row>
        <row r="26">
          <cell r="B26">
            <v>24.054166666666664</v>
          </cell>
          <cell r="C26">
            <v>33.6</v>
          </cell>
          <cell r="D26">
            <v>15.8</v>
          </cell>
          <cell r="E26">
            <v>58.25</v>
          </cell>
          <cell r="F26">
            <v>85</v>
          </cell>
          <cell r="G26">
            <v>32</v>
          </cell>
          <cell r="H26">
            <v>17.28</v>
          </cell>
          <cell r="J26">
            <v>32.4</v>
          </cell>
          <cell r="K26">
            <v>0</v>
          </cell>
        </row>
        <row r="27">
          <cell r="B27">
            <v>24.762499999999999</v>
          </cell>
          <cell r="C27">
            <v>34.5</v>
          </cell>
          <cell r="D27">
            <v>15.9</v>
          </cell>
          <cell r="E27">
            <v>59.833333333333336</v>
          </cell>
          <cell r="F27">
            <v>92</v>
          </cell>
          <cell r="G27">
            <v>30</v>
          </cell>
          <cell r="H27">
            <v>17.64</v>
          </cell>
          <cell r="J27">
            <v>29.52</v>
          </cell>
          <cell r="K27">
            <v>0</v>
          </cell>
        </row>
        <row r="28">
          <cell r="B28">
            <v>26.17916666666666</v>
          </cell>
          <cell r="C28">
            <v>34.799999999999997</v>
          </cell>
          <cell r="D28">
            <v>17.899999999999999</v>
          </cell>
          <cell r="E28">
            <v>50.875</v>
          </cell>
          <cell r="F28">
            <v>83</v>
          </cell>
          <cell r="G28">
            <v>27</v>
          </cell>
          <cell r="H28">
            <v>22.68</v>
          </cell>
          <cell r="J28">
            <v>33.840000000000003</v>
          </cell>
          <cell r="K28">
            <v>0</v>
          </cell>
        </row>
        <row r="29">
          <cell r="B29">
            <v>26.841666666666665</v>
          </cell>
          <cell r="C29">
            <v>33.4</v>
          </cell>
          <cell r="D29">
            <v>17</v>
          </cell>
          <cell r="E29">
            <v>47.958333333333336</v>
          </cell>
          <cell r="F29">
            <v>79</v>
          </cell>
          <cell r="G29">
            <v>32</v>
          </cell>
          <cell r="H29">
            <v>26.28</v>
          </cell>
          <cell r="J29">
            <v>36.72</v>
          </cell>
          <cell r="K29">
            <v>0</v>
          </cell>
        </row>
        <row r="30">
          <cell r="B30">
            <v>28.491666666666671</v>
          </cell>
          <cell r="C30">
            <v>34.9</v>
          </cell>
          <cell r="D30">
            <v>19.7</v>
          </cell>
          <cell r="E30">
            <v>45.791666666666664</v>
          </cell>
          <cell r="F30">
            <v>75</v>
          </cell>
          <cell r="G30">
            <v>29</v>
          </cell>
          <cell r="H30">
            <v>23.400000000000002</v>
          </cell>
          <cell r="J30">
            <v>38.880000000000003</v>
          </cell>
          <cell r="K30">
            <v>0</v>
          </cell>
        </row>
        <row r="31">
          <cell r="B31">
            <v>27.483333333333331</v>
          </cell>
          <cell r="C31">
            <v>36</v>
          </cell>
          <cell r="D31">
            <v>21.9</v>
          </cell>
          <cell r="E31">
            <v>50.75</v>
          </cell>
          <cell r="F31">
            <v>73</v>
          </cell>
          <cell r="G31">
            <v>28</v>
          </cell>
          <cell r="H31">
            <v>27.36</v>
          </cell>
          <cell r="J31">
            <v>41.04</v>
          </cell>
          <cell r="K31">
            <v>0</v>
          </cell>
        </row>
        <row r="32">
          <cell r="B32">
            <v>18.137500000000003</v>
          </cell>
          <cell r="C32">
            <v>23.3</v>
          </cell>
          <cell r="D32">
            <v>14.8</v>
          </cell>
          <cell r="E32">
            <v>81.375</v>
          </cell>
          <cell r="F32">
            <v>96</v>
          </cell>
          <cell r="G32">
            <v>66</v>
          </cell>
          <cell r="H32">
            <v>23.400000000000002</v>
          </cell>
          <cell r="J32">
            <v>36.36</v>
          </cell>
          <cell r="K32">
            <v>0</v>
          </cell>
        </row>
        <row r="33">
          <cell r="B33">
            <v>16.591666666666669</v>
          </cell>
          <cell r="C33">
            <v>24.5</v>
          </cell>
          <cell r="D33">
            <v>10.1</v>
          </cell>
          <cell r="E33">
            <v>68.458333333333329</v>
          </cell>
          <cell r="F33">
            <v>96</v>
          </cell>
          <cell r="G33">
            <v>38</v>
          </cell>
          <cell r="H33">
            <v>16.920000000000002</v>
          </cell>
          <cell r="J33">
            <v>27.720000000000002</v>
          </cell>
          <cell r="K33">
            <v>0</v>
          </cell>
        </row>
        <row r="34">
          <cell r="B34">
            <v>18.958333333333336</v>
          </cell>
          <cell r="C34">
            <v>29.2</v>
          </cell>
          <cell r="D34">
            <v>11</v>
          </cell>
          <cell r="E34">
            <v>61.166666666666664</v>
          </cell>
          <cell r="F34">
            <v>93</v>
          </cell>
          <cell r="G34">
            <v>26</v>
          </cell>
          <cell r="H34">
            <v>17.28</v>
          </cell>
          <cell r="J34">
            <v>28.08</v>
          </cell>
          <cell r="K34">
            <v>0</v>
          </cell>
        </row>
        <row r="35">
          <cell r="C35">
            <v>32.5</v>
          </cell>
          <cell r="D35">
            <v>17.3</v>
          </cell>
          <cell r="F35">
            <v>58</v>
          </cell>
          <cell r="G35">
            <v>21</v>
          </cell>
          <cell r="H35">
            <v>31.680000000000003</v>
          </cell>
          <cell r="J35">
            <v>46.080000000000005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15.383333333333333</v>
          </cell>
          <cell r="C5">
            <v>19.2</v>
          </cell>
          <cell r="D5">
            <v>12.8</v>
          </cell>
          <cell r="E5">
            <v>78.708333333333329</v>
          </cell>
          <cell r="F5">
            <v>88</v>
          </cell>
          <cell r="G5">
            <v>65</v>
          </cell>
          <cell r="H5">
            <v>19.440000000000001</v>
          </cell>
          <cell r="J5">
            <v>30.96</v>
          </cell>
          <cell r="K5">
            <v>0</v>
          </cell>
        </row>
        <row r="6">
          <cell r="B6">
            <v>15.212499999999999</v>
          </cell>
          <cell r="C6">
            <v>20.9</v>
          </cell>
          <cell r="D6">
            <v>10.7</v>
          </cell>
          <cell r="E6">
            <v>80.166666666666671</v>
          </cell>
          <cell r="F6">
            <v>93</v>
          </cell>
          <cell r="G6">
            <v>64</v>
          </cell>
          <cell r="H6">
            <v>15.120000000000001</v>
          </cell>
          <cell r="J6">
            <v>29.52</v>
          </cell>
          <cell r="K6">
            <v>0</v>
          </cell>
        </row>
        <row r="7">
          <cell r="B7">
            <v>17.270833333333332</v>
          </cell>
          <cell r="C7">
            <v>26.1</v>
          </cell>
          <cell r="D7">
            <v>11.9</v>
          </cell>
          <cell r="E7">
            <v>79.458333333333329</v>
          </cell>
          <cell r="F7">
            <v>94</v>
          </cell>
          <cell r="G7">
            <v>55</v>
          </cell>
          <cell r="H7">
            <v>13.68</v>
          </cell>
          <cell r="J7">
            <v>25.56</v>
          </cell>
          <cell r="K7">
            <v>0</v>
          </cell>
        </row>
        <row r="8">
          <cell r="B8">
            <v>20.337499999999999</v>
          </cell>
          <cell r="C8">
            <v>28.9</v>
          </cell>
          <cell r="D8">
            <v>14</v>
          </cell>
          <cell r="E8">
            <v>77.208333333333329</v>
          </cell>
          <cell r="F8">
            <v>98</v>
          </cell>
          <cell r="G8">
            <v>46</v>
          </cell>
          <cell r="H8">
            <v>12.96</v>
          </cell>
          <cell r="J8">
            <v>23.040000000000003</v>
          </cell>
          <cell r="K8">
            <v>0</v>
          </cell>
        </row>
        <row r="9">
          <cell r="B9">
            <v>22.058333333333334</v>
          </cell>
          <cell r="C9">
            <v>30.9</v>
          </cell>
          <cell r="D9">
            <v>15.6</v>
          </cell>
          <cell r="E9">
            <v>73.708333333333329</v>
          </cell>
          <cell r="F9">
            <v>96</v>
          </cell>
          <cell r="G9">
            <v>37</v>
          </cell>
          <cell r="H9">
            <v>11.879999999999999</v>
          </cell>
          <cell r="J9">
            <v>20.16</v>
          </cell>
          <cell r="K9">
            <v>0</v>
          </cell>
        </row>
        <row r="10">
          <cell r="B10">
            <v>22.074999999999999</v>
          </cell>
          <cell r="C10">
            <v>31.3</v>
          </cell>
          <cell r="D10">
            <v>15.3</v>
          </cell>
          <cell r="E10">
            <v>69.25</v>
          </cell>
          <cell r="F10">
            <v>95</v>
          </cell>
          <cell r="G10">
            <v>29</v>
          </cell>
          <cell r="H10">
            <v>10.8</v>
          </cell>
          <cell r="J10">
            <v>18.720000000000002</v>
          </cell>
          <cell r="K10">
            <v>0</v>
          </cell>
        </row>
        <row r="11">
          <cell r="B11">
            <v>21.962500000000002</v>
          </cell>
          <cell r="C11">
            <v>31.6</v>
          </cell>
          <cell r="D11">
            <v>13.9</v>
          </cell>
          <cell r="E11">
            <v>65.666666666666671</v>
          </cell>
          <cell r="F11">
            <v>92</v>
          </cell>
          <cell r="G11">
            <v>25</v>
          </cell>
          <cell r="H11">
            <v>11.879999999999999</v>
          </cell>
          <cell r="J11">
            <v>19.440000000000001</v>
          </cell>
          <cell r="K11">
            <v>0</v>
          </cell>
        </row>
        <row r="12">
          <cell r="B12">
            <v>21.704166666666666</v>
          </cell>
          <cell r="C12">
            <v>30.1</v>
          </cell>
          <cell r="D12">
            <v>15.2</v>
          </cell>
          <cell r="E12">
            <v>67.208333333333329</v>
          </cell>
          <cell r="F12">
            <v>95</v>
          </cell>
          <cell r="G12">
            <v>33</v>
          </cell>
          <cell r="H12">
            <v>14.04</v>
          </cell>
          <cell r="J12">
            <v>26.64</v>
          </cell>
          <cell r="K12">
            <v>0</v>
          </cell>
        </row>
        <row r="13">
          <cell r="B13">
            <v>21.333333333333332</v>
          </cell>
          <cell r="C13">
            <v>29.7</v>
          </cell>
          <cell r="D13">
            <v>15</v>
          </cell>
          <cell r="E13">
            <v>70.166666666666671</v>
          </cell>
          <cell r="F13">
            <v>96</v>
          </cell>
          <cell r="G13">
            <v>37</v>
          </cell>
          <cell r="H13">
            <v>19.079999999999998</v>
          </cell>
          <cell r="J13">
            <v>29.52</v>
          </cell>
          <cell r="K13">
            <v>0</v>
          </cell>
        </row>
        <row r="14">
          <cell r="B14">
            <v>22.179166666666671</v>
          </cell>
          <cell r="C14">
            <v>31.6</v>
          </cell>
          <cell r="D14">
            <v>15.6</v>
          </cell>
          <cell r="E14">
            <v>68.291666666666671</v>
          </cell>
          <cell r="F14">
            <v>96</v>
          </cell>
          <cell r="G14">
            <v>27</v>
          </cell>
          <cell r="H14">
            <v>12.6</v>
          </cell>
          <cell r="J14">
            <v>19.8</v>
          </cell>
          <cell r="K14">
            <v>0</v>
          </cell>
        </row>
        <row r="15">
          <cell r="B15">
            <v>22.537500000000005</v>
          </cell>
          <cell r="C15">
            <v>32</v>
          </cell>
          <cell r="D15">
            <v>13.8</v>
          </cell>
          <cell r="E15">
            <v>65.291666666666671</v>
          </cell>
          <cell r="F15">
            <v>96</v>
          </cell>
          <cell r="G15">
            <v>26</v>
          </cell>
          <cell r="H15">
            <v>11.879999999999999</v>
          </cell>
          <cell r="J15">
            <v>22.32</v>
          </cell>
          <cell r="K15">
            <v>0</v>
          </cell>
        </row>
        <row r="16">
          <cell r="B16">
            <v>22.162500000000005</v>
          </cell>
          <cell r="C16">
            <v>31.3</v>
          </cell>
          <cell r="D16">
            <v>15.4</v>
          </cell>
          <cell r="E16">
            <v>65.875</v>
          </cell>
          <cell r="F16">
            <v>96</v>
          </cell>
          <cell r="G16">
            <v>25</v>
          </cell>
          <cell r="H16">
            <v>15.48</v>
          </cell>
          <cell r="J16">
            <v>27</v>
          </cell>
          <cell r="K16">
            <v>0</v>
          </cell>
        </row>
        <row r="17">
          <cell r="B17">
            <v>22.037499999999998</v>
          </cell>
          <cell r="C17">
            <v>31.6</v>
          </cell>
          <cell r="D17">
            <v>14.7</v>
          </cell>
          <cell r="E17">
            <v>63.375</v>
          </cell>
          <cell r="F17">
            <v>93</v>
          </cell>
          <cell r="G17">
            <v>27</v>
          </cell>
          <cell r="H17">
            <v>10.44</v>
          </cell>
          <cell r="J17">
            <v>18.720000000000002</v>
          </cell>
          <cell r="K17">
            <v>0</v>
          </cell>
        </row>
        <row r="18">
          <cell r="B18">
            <v>22.629166666666666</v>
          </cell>
          <cell r="C18">
            <v>32.200000000000003</v>
          </cell>
          <cell r="D18">
            <v>14.4</v>
          </cell>
          <cell r="E18">
            <v>66.458333333333329</v>
          </cell>
          <cell r="F18">
            <v>95</v>
          </cell>
          <cell r="G18">
            <v>29</v>
          </cell>
          <cell r="H18">
            <v>11.520000000000001</v>
          </cell>
          <cell r="J18">
            <v>22.32</v>
          </cell>
          <cell r="K18">
            <v>0</v>
          </cell>
        </row>
        <row r="19">
          <cell r="B19">
            <v>23.19583333333334</v>
          </cell>
          <cell r="C19">
            <v>31.9</v>
          </cell>
          <cell r="D19">
            <v>16.399999999999999</v>
          </cell>
          <cell r="E19">
            <v>69.833333333333329</v>
          </cell>
          <cell r="F19">
            <v>98</v>
          </cell>
          <cell r="G19">
            <v>31</v>
          </cell>
          <cell r="H19">
            <v>16.2</v>
          </cell>
          <cell r="J19">
            <v>25.2</v>
          </cell>
          <cell r="K19">
            <v>0</v>
          </cell>
        </row>
        <row r="20">
          <cell r="B20">
            <v>22.929166666666671</v>
          </cell>
          <cell r="C20">
            <v>32.1</v>
          </cell>
          <cell r="D20">
            <v>15.1</v>
          </cell>
          <cell r="E20">
            <v>67.916666666666671</v>
          </cell>
          <cell r="F20">
            <v>97</v>
          </cell>
          <cell r="G20">
            <v>28</v>
          </cell>
          <cell r="H20">
            <v>15.48</v>
          </cell>
          <cell r="J20">
            <v>32.4</v>
          </cell>
          <cell r="K20">
            <v>0</v>
          </cell>
        </row>
        <row r="21">
          <cell r="B21">
            <v>20.324999999999999</v>
          </cell>
          <cell r="C21">
            <v>25.7</v>
          </cell>
          <cell r="D21">
            <v>15.2</v>
          </cell>
          <cell r="E21">
            <v>75.541666666666671</v>
          </cell>
          <cell r="F21">
            <v>95</v>
          </cell>
          <cell r="G21">
            <v>53</v>
          </cell>
          <cell r="H21">
            <v>24.840000000000003</v>
          </cell>
          <cell r="J21">
            <v>40.32</v>
          </cell>
          <cell r="K21">
            <v>0</v>
          </cell>
        </row>
        <row r="22">
          <cell r="B22">
            <v>17.970833333333328</v>
          </cell>
          <cell r="C22">
            <v>25.1</v>
          </cell>
          <cell r="D22">
            <v>12.2</v>
          </cell>
          <cell r="E22">
            <v>70.25</v>
          </cell>
          <cell r="F22">
            <v>88</v>
          </cell>
          <cell r="G22">
            <v>46</v>
          </cell>
          <cell r="H22">
            <v>16.2</v>
          </cell>
          <cell r="J22">
            <v>27.36</v>
          </cell>
          <cell r="K22">
            <v>0</v>
          </cell>
        </row>
        <row r="23">
          <cell r="B23">
            <v>19.891666666666669</v>
          </cell>
          <cell r="C23">
            <v>30.7</v>
          </cell>
          <cell r="D23">
            <v>12.1</v>
          </cell>
          <cell r="E23">
            <v>71.375</v>
          </cell>
          <cell r="F23">
            <v>95</v>
          </cell>
          <cell r="G23">
            <v>38</v>
          </cell>
          <cell r="H23">
            <v>11.16</v>
          </cell>
          <cell r="J23">
            <v>15.48</v>
          </cell>
          <cell r="K23">
            <v>0</v>
          </cell>
        </row>
        <row r="24">
          <cell r="B24">
            <v>23.079166666666669</v>
          </cell>
          <cell r="C24">
            <v>32</v>
          </cell>
          <cell r="D24">
            <v>15.9</v>
          </cell>
          <cell r="E24">
            <v>67.916666666666671</v>
          </cell>
          <cell r="F24">
            <v>94</v>
          </cell>
          <cell r="G24">
            <v>31</v>
          </cell>
          <cell r="H24">
            <v>13.32</v>
          </cell>
          <cell r="J24">
            <v>27.36</v>
          </cell>
          <cell r="K24">
            <v>0</v>
          </cell>
        </row>
        <row r="25">
          <cell r="B25">
            <v>23.370833333333337</v>
          </cell>
          <cell r="C25">
            <v>33</v>
          </cell>
          <cell r="D25">
            <v>15.4</v>
          </cell>
          <cell r="E25">
            <v>67.666666666666671</v>
          </cell>
          <cell r="F25">
            <v>95</v>
          </cell>
          <cell r="G25">
            <v>30</v>
          </cell>
          <cell r="H25">
            <v>12.6</v>
          </cell>
          <cell r="J25">
            <v>20.16</v>
          </cell>
          <cell r="K25">
            <v>0</v>
          </cell>
        </row>
        <row r="26">
          <cell r="B26">
            <v>24.324999999999999</v>
          </cell>
          <cell r="C26">
            <v>34.1</v>
          </cell>
          <cell r="D26">
            <v>16.7</v>
          </cell>
          <cell r="E26">
            <v>65.416666666666671</v>
          </cell>
          <cell r="F26">
            <v>94</v>
          </cell>
          <cell r="G26">
            <v>28</v>
          </cell>
          <cell r="H26">
            <v>11.16</v>
          </cell>
          <cell r="J26">
            <v>19.079999999999998</v>
          </cell>
          <cell r="K26">
            <v>0</v>
          </cell>
        </row>
        <row r="27">
          <cell r="B27">
            <v>24.487499999999997</v>
          </cell>
          <cell r="C27">
            <v>34.200000000000003</v>
          </cell>
          <cell r="D27">
            <v>16.7</v>
          </cell>
          <cell r="E27">
            <v>67.333333333333329</v>
          </cell>
          <cell r="F27">
            <v>97</v>
          </cell>
          <cell r="G27">
            <v>25</v>
          </cell>
          <cell r="H27">
            <v>12.6</v>
          </cell>
          <cell r="J27">
            <v>23.759999999999998</v>
          </cell>
          <cell r="K27">
            <v>0</v>
          </cell>
        </row>
        <row r="28">
          <cell r="B28">
            <v>24.795833333333331</v>
          </cell>
          <cell r="C28">
            <v>34.4</v>
          </cell>
          <cell r="D28">
            <v>17</v>
          </cell>
          <cell r="E28">
            <v>64.875</v>
          </cell>
          <cell r="F28">
            <v>96</v>
          </cell>
          <cell r="G28">
            <v>27</v>
          </cell>
          <cell r="H28">
            <v>11.879999999999999</v>
          </cell>
          <cell r="J28">
            <v>23.040000000000003</v>
          </cell>
          <cell r="K28">
            <v>0</v>
          </cell>
        </row>
        <row r="29">
          <cell r="B29">
            <v>24.662500000000005</v>
          </cell>
          <cell r="C29">
            <v>34.799999999999997</v>
          </cell>
          <cell r="D29">
            <v>16.7</v>
          </cell>
          <cell r="E29">
            <v>67.125</v>
          </cell>
          <cell r="F29">
            <v>95</v>
          </cell>
          <cell r="G29">
            <v>29</v>
          </cell>
          <cell r="H29">
            <v>13.68</v>
          </cell>
          <cell r="J29">
            <v>22.32</v>
          </cell>
          <cell r="K29">
            <v>0</v>
          </cell>
        </row>
        <row r="30">
          <cell r="B30">
            <v>25.679166666666664</v>
          </cell>
          <cell r="C30">
            <v>34.799999999999997</v>
          </cell>
          <cell r="D30">
            <v>18.2</v>
          </cell>
          <cell r="E30">
            <v>64.625</v>
          </cell>
          <cell r="F30">
            <v>95</v>
          </cell>
          <cell r="G30">
            <v>27</v>
          </cell>
          <cell r="H30">
            <v>17.64</v>
          </cell>
          <cell r="J30">
            <v>28.08</v>
          </cell>
          <cell r="K30">
            <v>0</v>
          </cell>
        </row>
        <row r="31">
          <cell r="B31">
            <v>25.908333333333331</v>
          </cell>
          <cell r="C31">
            <v>35</v>
          </cell>
          <cell r="D31">
            <v>18.899999999999999</v>
          </cell>
          <cell r="E31">
            <v>63.75</v>
          </cell>
          <cell r="F31">
            <v>91</v>
          </cell>
          <cell r="G31">
            <v>29</v>
          </cell>
          <cell r="H31">
            <v>26.28</v>
          </cell>
          <cell r="J31">
            <v>38.519999999999996</v>
          </cell>
          <cell r="K31">
            <v>0</v>
          </cell>
        </row>
        <row r="32">
          <cell r="B32">
            <v>22.491666666666671</v>
          </cell>
          <cell r="C32">
            <v>27.5</v>
          </cell>
          <cell r="D32">
            <v>18.5</v>
          </cell>
          <cell r="E32">
            <v>76</v>
          </cell>
          <cell r="F32">
            <v>91</v>
          </cell>
          <cell r="G32">
            <v>59</v>
          </cell>
          <cell r="H32">
            <v>23.400000000000002</v>
          </cell>
          <cell r="J32">
            <v>39.24</v>
          </cell>
          <cell r="K32">
            <v>0</v>
          </cell>
        </row>
        <row r="33">
          <cell r="B33">
            <v>18.837499999999999</v>
          </cell>
          <cell r="C33">
            <v>25</v>
          </cell>
          <cell r="D33">
            <v>14.3</v>
          </cell>
          <cell r="E33">
            <v>72.833333333333329</v>
          </cell>
          <cell r="F33">
            <v>90</v>
          </cell>
          <cell r="G33">
            <v>48</v>
          </cell>
          <cell r="H33">
            <v>20.52</v>
          </cell>
          <cell r="J33">
            <v>38.159999999999997</v>
          </cell>
          <cell r="K33">
            <v>0</v>
          </cell>
        </row>
        <row r="34">
          <cell r="B34">
            <v>20.429166666666671</v>
          </cell>
          <cell r="C34">
            <v>30.2</v>
          </cell>
          <cell r="D34">
            <v>13.7</v>
          </cell>
          <cell r="E34">
            <v>66.375</v>
          </cell>
          <cell r="F34">
            <v>91</v>
          </cell>
          <cell r="G34">
            <v>37</v>
          </cell>
          <cell r="H34">
            <v>12.24</v>
          </cell>
          <cell r="J34">
            <v>20.52</v>
          </cell>
          <cell r="K34">
            <v>0</v>
          </cell>
        </row>
        <row r="35">
          <cell r="C35">
            <v>34</v>
          </cell>
          <cell r="D35">
            <v>15.5</v>
          </cell>
          <cell r="F35">
            <v>85</v>
          </cell>
          <cell r="G35">
            <v>24</v>
          </cell>
          <cell r="H35">
            <v>15.840000000000002</v>
          </cell>
          <cell r="J35">
            <v>23.400000000000002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10.7125</v>
          </cell>
          <cell r="C5">
            <v>18.8</v>
          </cell>
          <cell r="D5">
            <v>4.0999999999999996</v>
          </cell>
          <cell r="E5">
            <v>77.458333333333329</v>
          </cell>
          <cell r="F5">
            <v>87</v>
          </cell>
          <cell r="G5">
            <v>65</v>
          </cell>
          <cell r="H5">
            <v>20.16</v>
          </cell>
          <cell r="J5">
            <v>34.92</v>
          </cell>
          <cell r="K5">
            <v>0</v>
          </cell>
        </row>
        <row r="6">
          <cell r="B6">
            <v>11.424999999999999</v>
          </cell>
          <cell r="C6">
            <v>22.4</v>
          </cell>
          <cell r="D6">
            <v>1.8</v>
          </cell>
          <cell r="E6">
            <v>77.5</v>
          </cell>
          <cell r="F6">
            <v>94</v>
          </cell>
          <cell r="G6">
            <v>54</v>
          </cell>
          <cell r="H6">
            <v>19.079999999999998</v>
          </cell>
          <cell r="J6">
            <v>28.44</v>
          </cell>
          <cell r="K6">
            <v>0</v>
          </cell>
        </row>
        <row r="7">
          <cell r="B7">
            <v>13.483333333333334</v>
          </cell>
          <cell r="C7">
            <v>25.5</v>
          </cell>
          <cell r="D7">
            <v>3.1</v>
          </cell>
          <cell r="E7">
            <v>77.458333333333329</v>
          </cell>
          <cell r="F7">
            <v>94</v>
          </cell>
          <cell r="G7">
            <v>54</v>
          </cell>
          <cell r="H7">
            <v>11.520000000000001</v>
          </cell>
          <cell r="J7">
            <v>21.6</v>
          </cell>
          <cell r="K7">
            <v>0</v>
          </cell>
        </row>
        <row r="8">
          <cell r="B8">
            <v>16.320833333333333</v>
          </cell>
          <cell r="C8">
            <v>29.1</v>
          </cell>
          <cell r="D8">
            <v>5.4</v>
          </cell>
          <cell r="E8">
            <v>75.416666666666671</v>
          </cell>
          <cell r="F8">
            <v>99</v>
          </cell>
          <cell r="G8">
            <v>40</v>
          </cell>
          <cell r="H8">
            <v>15.120000000000001</v>
          </cell>
          <cell r="J8">
            <v>27.36</v>
          </cell>
          <cell r="K8">
            <v>0</v>
          </cell>
        </row>
        <row r="9">
          <cell r="B9">
            <v>17.816666666666666</v>
          </cell>
          <cell r="C9">
            <v>30.5</v>
          </cell>
          <cell r="D9">
            <v>7.2</v>
          </cell>
          <cell r="E9">
            <v>72.75</v>
          </cell>
          <cell r="F9">
            <v>98</v>
          </cell>
          <cell r="G9">
            <v>36</v>
          </cell>
          <cell r="H9">
            <v>13.32</v>
          </cell>
          <cell r="J9">
            <v>22.68</v>
          </cell>
          <cell r="K9">
            <v>0</v>
          </cell>
        </row>
        <row r="10">
          <cell r="B10">
            <v>17.820833333333329</v>
          </cell>
          <cell r="C10">
            <v>31</v>
          </cell>
          <cell r="D10">
            <v>6.4</v>
          </cell>
          <cell r="E10">
            <v>68.291666666666671</v>
          </cell>
          <cell r="F10">
            <v>98</v>
          </cell>
          <cell r="G10">
            <v>29</v>
          </cell>
          <cell r="H10">
            <v>14.04</v>
          </cell>
          <cell r="J10">
            <v>21.96</v>
          </cell>
          <cell r="K10">
            <v>0</v>
          </cell>
        </row>
        <row r="11">
          <cell r="B11">
            <v>17.729166666666668</v>
          </cell>
          <cell r="C11">
            <v>31.4</v>
          </cell>
          <cell r="D11">
            <v>7.5</v>
          </cell>
          <cell r="E11">
            <v>64.041666666666671</v>
          </cell>
          <cell r="F11">
            <v>96</v>
          </cell>
          <cell r="G11">
            <v>24</v>
          </cell>
          <cell r="H11">
            <v>15.120000000000001</v>
          </cell>
          <cell r="J11">
            <v>25.56</v>
          </cell>
          <cell r="K11">
            <v>0</v>
          </cell>
        </row>
        <row r="12">
          <cell r="B12">
            <v>17.995833333333334</v>
          </cell>
          <cell r="C12">
            <v>30.5</v>
          </cell>
          <cell r="D12">
            <v>7.8</v>
          </cell>
          <cell r="E12">
            <v>64.25</v>
          </cell>
          <cell r="F12">
            <v>94</v>
          </cell>
          <cell r="G12">
            <v>29</v>
          </cell>
          <cell r="H12">
            <v>10.44</v>
          </cell>
          <cell r="J12">
            <v>22.68</v>
          </cell>
          <cell r="K12">
            <v>0</v>
          </cell>
        </row>
        <row r="13">
          <cell r="B13">
            <v>17.45</v>
          </cell>
          <cell r="C13">
            <v>30.2</v>
          </cell>
          <cell r="D13">
            <v>7.9</v>
          </cell>
          <cell r="E13">
            <v>67.333333333333329</v>
          </cell>
          <cell r="F13">
            <v>97</v>
          </cell>
          <cell r="G13">
            <v>34</v>
          </cell>
          <cell r="H13">
            <v>16.920000000000002</v>
          </cell>
          <cell r="J13">
            <v>32.04</v>
          </cell>
          <cell r="K13">
            <v>0</v>
          </cell>
        </row>
        <row r="14">
          <cell r="B14">
            <v>18.362500000000001</v>
          </cell>
          <cell r="C14">
            <v>31.9</v>
          </cell>
          <cell r="D14">
            <v>8.5</v>
          </cell>
          <cell r="E14">
            <v>63.458333333333336</v>
          </cell>
          <cell r="F14">
            <v>90</v>
          </cell>
          <cell r="G14">
            <v>26</v>
          </cell>
          <cell r="H14">
            <v>16.920000000000002</v>
          </cell>
          <cell r="J14">
            <v>30.6</v>
          </cell>
          <cell r="K14">
            <v>0</v>
          </cell>
        </row>
        <row r="15">
          <cell r="B15">
            <v>18.629166666666666</v>
          </cell>
          <cell r="C15">
            <v>32.1</v>
          </cell>
          <cell r="D15">
            <v>6.6</v>
          </cell>
          <cell r="E15">
            <v>63.75</v>
          </cell>
          <cell r="F15">
            <v>97</v>
          </cell>
          <cell r="G15">
            <v>26</v>
          </cell>
          <cell r="H15">
            <v>11.879999999999999</v>
          </cell>
          <cell r="J15">
            <v>19.8</v>
          </cell>
          <cell r="K15">
            <v>0</v>
          </cell>
        </row>
        <row r="16">
          <cell r="B16">
            <v>18.233333333333334</v>
          </cell>
          <cell r="C16">
            <v>31</v>
          </cell>
          <cell r="D16">
            <v>6.8</v>
          </cell>
          <cell r="E16">
            <v>61.958333333333336</v>
          </cell>
          <cell r="F16">
            <v>95</v>
          </cell>
          <cell r="G16">
            <v>25</v>
          </cell>
          <cell r="H16">
            <v>16.559999999999999</v>
          </cell>
          <cell r="J16">
            <v>29.52</v>
          </cell>
          <cell r="K16">
            <v>0</v>
          </cell>
        </row>
        <row r="17">
          <cell r="B17">
            <v>17.187499999999996</v>
          </cell>
          <cell r="C17">
            <v>31.6</v>
          </cell>
          <cell r="D17">
            <v>4.7</v>
          </cell>
          <cell r="E17">
            <v>65.708333333333329</v>
          </cell>
          <cell r="F17">
            <v>96</v>
          </cell>
          <cell r="G17">
            <v>27</v>
          </cell>
          <cell r="H17">
            <v>14.4</v>
          </cell>
          <cell r="J17">
            <v>27.720000000000002</v>
          </cell>
          <cell r="K17">
            <v>0</v>
          </cell>
        </row>
        <row r="18">
          <cell r="B18">
            <v>18.062499999999996</v>
          </cell>
          <cell r="C18">
            <v>31.6</v>
          </cell>
          <cell r="D18">
            <v>6.1</v>
          </cell>
          <cell r="E18">
            <v>67.958333333333329</v>
          </cell>
          <cell r="F18">
            <v>96</v>
          </cell>
          <cell r="G18">
            <v>29</v>
          </cell>
          <cell r="H18">
            <v>11.520000000000001</v>
          </cell>
          <cell r="J18">
            <v>24.12</v>
          </cell>
          <cell r="K18">
            <v>0</v>
          </cell>
        </row>
        <row r="19">
          <cell r="B19">
            <v>18.904166666666665</v>
          </cell>
          <cell r="C19">
            <v>31.8</v>
          </cell>
          <cell r="D19">
            <v>8.1</v>
          </cell>
          <cell r="E19">
            <v>67.708333333333329</v>
          </cell>
          <cell r="F19">
            <v>98</v>
          </cell>
          <cell r="G19">
            <v>30</v>
          </cell>
          <cell r="H19">
            <v>17.28</v>
          </cell>
          <cell r="J19">
            <v>31.680000000000003</v>
          </cell>
          <cell r="K19">
            <v>0</v>
          </cell>
        </row>
        <row r="20">
          <cell r="B20">
            <v>19.029166666666665</v>
          </cell>
          <cell r="C20">
            <v>31.9</v>
          </cell>
          <cell r="D20">
            <v>7.6</v>
          </cell>
          <cell r="E20">
            <v>62.208333333333336</v>
          </cell>
          <cell r="F20">
            <v>91</v>
          </cell>
          <cell r="G20">
            <v>29</v>
          </cell>
          <cell r="H20">
            <v>18.36</v>
          </cell>
          <cell r="J20">
            <v>31.319999999999997</v>
          </cell>
          <cell r="K20">
            <v>0</v>
          </cell>
        </row>
        <row r="21">
          <cell r="B21">
            <v>15.804166666666662</v>
          </cell>
          <cell r="C21">
            <v>24.7</v>
          </cell>
          <cell r="D21">
            <v>7.7</v>
          </cell>
          <cell r="E21">
            <v>76</v>
          </cell>
          <cell r="F21">
            <v>95</v>
          </cell>
          <cell r="G21">
            <v>59</v>
          </cell>
          <cell r="H21">
            <v>24.840000000000003</v>
          </cell>
          <cell r="J21">
            <v>37.080000000000005</v>
          </cell>
          <cell r="K21">
            <v>0</v>
          </cell>
        </row>
        <row r="22">
          <cell r="B22">
            <v>13.049999999999999</v>
          </cell>
          <cell r="C22">
            <v>24.4</v>
          </cell>
          <cell r="D22">
            <v>3.2</v>
          </cell>
          <cell r="E22">
            <v>67.625</v>
          </cell>
          <cell r="F22">
            <v>87</v>
          </cell>
          <cell r="G22">
            <v>42</v>
          </cell>
          <cell r="H22">
            <v>14.4</v>
          </cell>
          <cell r="J22">
            <v>30.240000000000002</v>
          </cell>
          <cell r="K22">
            <v>0</v>
          </cell>
        </row>
        <row r="23">
          <cell r="B23">
            <v>15.170833333333333</v>
          </cell>
          <cell r="C23">
            <v>30.4</v>
          </cell>
          <cell r="D23">
            <v>3.4</v>
          </cell>
          <cell r="E23">
            <v>69.291666666666671</v>
          </cell>
          <cell r="F23">
            <v>97</v>
          </cell>
          <cell r="G23">
            <v>35</v>
          </cell>
          <cell r="H23">
            <v>9.3600000000000012</v>
          </cell>
          <cell r="J23">
            <v>18.36</v>
          </cell>
          <cell r="K23">
            <v>0</v>
          </cell>
        </row>
        <row r="24">
          <cell r="B24">
            <v>18.683333333333334</v>
          </cell>
          <cell r="C24">
            <v>31.8</v>
          </cell>
          <cell r="D24">
            <v>7.9</v>
          </cell>
          <cell r="E24">
            <v>66.541666666666671</v>
          </cell>
          <cell r="F24">
            <v>94</v>
          </cell>
          <cell r="G24">
            <v>30</v>
          </cell>
          <cell r="H24">
            <v>14.4</v>
          </cell>
          <cell r="J24">
            <v>25.56</v>
          </cell>
          <cell r="K24">
            <v>0</v>
          </cell>
        </row>
        <row r="25">
          <cell r="B25">
            <v>19.066666666666666</v>
          </cell>
          <cell r="C25">
            <v>32.200000000000003</v>
          </cell>
          <cell r="D25">
            <v>7</v>
          </cell>
          <cell r="E25">
            <v>67.458333333333329</v>
          </cell>
          <cell r="F25">
            <v>98</v>
          </cell>
          <cell r="G25">
            <v>30</v>
          </cell>
          <cell r="H25">
            <v>10.8</v>
          </cell>
          <cell r="J25">
            <v>18.36</v>
          </cell>
          <cell r="K25">
            <v>0</v>
          </cell>
        </row>
        <row r="26">
          <cell r="B26">
            <v>20.258333333333336</v>
          </cell>
          <cell r="C26">
            <v>33.700000000000003</v>
          </cell>
          <cell r="D26">
            <v>8.9</v>
          </cell>
          <cell r="E26">
            <v>64.166666666666671</v>
          </cell>
          <cell r="F26">
            <v>94</v>
          </cell>
          <cell r="G26">
            <v>29</v>
          </cell>
          <cell r="H26">
            <v>12.6</v>
          </cell>
          <cell r="J26">
            <v>20.16</v>
          </cell>
          <cell r="K26">
            <v>0</v>
          </cell>
        </row>
        <row r="27">
          <cell r="B27">
            <v>20.779166666666669</v>
          </cell>
          <cell r="C27">
            <v>34.299999999999997</v>
          </cell>
          <cell r="D27">
            <v>9</v>
          </cell>
          <cell r="E27">
            <v>64.791666666666671</v>
          </cell>
          <cell r="F27">
            <v>96</v>
          </cell>
          <cell r="G27">
            <v>24</v>
          </cell>
          <cell r="H27">
            <v>10.44</v>
          </cell>
          <cell r="J27">
            <v>19.440000000000001</v>
          </cell>
          <cell r="K27">
            <v>0</v>
          </cell>
        </row>
        <row r="28">
          <cell r="B28">
            <v>20.337500000000002</v>
          </cell>
          <cell r="C28">
            <v>34.1</v>
          </cell>
          <cell r="D28">
            <v>8.4</v>
          </cell>
          <cell r="E28">
            <v>64.708333333333329</v>
          </cell>
          <cell r="F28">
            <v>95</v>
          </cell>
          <cell r="G28">
            <v>27</v>
          </cell>
          <cell r="H28">
            <v>13.68</v>
          </cell>
          <cell r="J28">
            <v>28.8</v>
          </cell>
          <cell r="K28">
            <v>0</v>
          </cell>
        </row>
        <row r="29">
          <cell r="B29">
            <v>20.762499999999996</v>
          </cell>
          <cell r="C29">
            <v>34.1</v>
          </cell>
          <cell r="D29">
            <v>9.8000000000000007</v>
          </cell>
          <cell r="E29">
            <v>63.833333333333336</v>
          </cell>
          <cell r="F29">
            <v>96</v>
          </cell>
          <cell r="G29">
            <v>30</v>
          </cell>
          <cell r="H29">
            <v>15.120000000000001</v>
          </cell>
          <cell r="J29">
            <v>26.28</v>
          </cell>
          <cell r="K29">
            <v>0.2</v>
          </cell>
        </row>
        <row r="30">
          <cell r="B30">
            <v>22.121739130434779</v>
          </cell>
          <cell r="C30">
            <v>34.6</v>
          </cell>
          <cell r="D30">
            <v>12.6</v>
          </cell>
          <cell r="E30">
            <v>58.869565217391305</v>
          </cell>
          <cell r="F30">
            <v>90</v>
          </cell>
          <cell r="G30">
            <v>29</v>
          </cell>
          <cell r="H30">
            <v>20.52</v>
          </cell>
          <cell r="J30">
            <v>32.4</v>
          </cell>
          <cell r="K30">
            <v>0</v>
          </cell>
        </row>
        <row r="31">
          <cell r="B31">
            <v>22.191666666666663</v>
          </cell>
          <cell r="C31">
            <v>35</v>
          </cell>
          <cell r="D31">
            <v>11.9</v>
          </cell>
          <cell r="E31">
            <v>59.291666666666664</v>
          </cell>
          <cell r="F31">
            <v>92</v>
          </cell>
          <cell r="G31">
            <v>30</v>
          </cell>
          <cell r="H31">
            <v>28.08</v>
          </cell>
          <cell r="J31">
            <v>46.800000000000004</v>
          </cell>
          <cell r="K31">
            <v>0</v>
          </cell>
        </row>
        <row r="32">
          <cell r="B32">
            <v>19.079166666666669</v>
          </cell>
          <cell r="C32">
            <v>27</v>
          </cell>
          <cell r="D32">
            <v>12.6</v>
          </cell>
          <cell r="E32">
            <v>72.916666666666671</v>
          </cell>
          <cell r="F32">
            <v>90</v>
          </cell>
          <cell r="G32">
            <v>55</v>
          </cell>
          <cell r="H32">
            <v>24.840000000000003</v>
          </cell>
          <cell r="J32">
            <v>40.32</v>
          </cell>
          <cell r="K32">
            <v>0</v>
          </cell>
        </row>
        <row r="33">
          <cell r="B33">
            <v>13.770833333333334</v>
          </cell>
          <cell r="C33">
            <v>24.7</v>
          </cell>
          <cell r="D33">
            <v>4.5</v>
          </cell>
          <cell r="E33">
            <v>74.25</v>
          </cell>
          <cell r="F33">
            <v>94</v>
          </cell>
          <cell r="G33">
            <v>43</v>
          </cell>
          <cell r="H33">
            <v>17.64</v>
          </cell>
          <cell r="J33">
            <v>36</v>
          </cell>
          <cell r="K33">
            <v>2.6</v>
          </cell>
        </row>
        <row r="34">
          <cell r="B34">
            <v>15.670833333333334</v>
          </cell>
          <cell r="C34">
            <v>30.1</v>
          </cell>
          <cell r="D34">
            <v>3</v>
          </cell>
          <cell r="E34">
            <v>65.416666666666671</v>
          </cell>
          <cell r="F34">
            <v>97</v>
          </cell>
          <cell r="G34">
            <v>27</v>
          </cell>
          <cell r="H34">
            <v>11.520000000000001</v>
          </cell>
          <cell r="J34">
            <v>21.6</v>
          </cell>
          <cell r="K34">
            <v>0</v>
          </cell>
        </row>
        <row r="35">
          <cell r="B35">
            <v>19.220833333333335</v>
          </cell>
          <cell r="C35">
            <v>32.799999999999997</v>
          </cell>
          <cell r="D35">
            <v>9</v>
          </cell>
          <cell r="E35">
            <v>49.083333333333336</v>
          </cell>
          <cell r="F35">
            <v>85</v>
          </cell>
          <cell r="G35">
            <v>22</v>
          </cell>
          <cell r="H35">
            <v>19.079999999999998</v>
          </cell>
          <cell r="J35">
            <v>31.319999999999997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14.037500000000001</v>
          </cell>
          <cell r="C5">
            <v>18.399999999999999</v>
          </cell>
          <cell r="D5">
            <v>11.8</v>
          </cell>
          <cell r="E5">
            <v>73.708333333333329</v>
          </cell>
          <cell r="F5">
            <v>84</v>
          </cell>
          <cell r="G5">
            <v>56</v>
          </cell>
          <cell r="H5">
            <v>12.96</v>
          </cell>
          <cell r="J5">
            <v>27</v>
          </cell>
          <cell r="K5">
            <v>0</v>
          </cell>
        </row>
        <row r="6">
          <cell r="B6">
            <v>13.991666666666667</v>
          </cell>
          <cell r="C6">
            <v>21.7</v>
          </cell>
          <cell r="D6">
            <v>8.3000000000000007</v>
          </cell>
          <cell r="E6">
            <v>71.916666666666671</v>
          </cell>
          <cell r="F6">
            <v>95</v>
          </cell>
          <cell r="G6">
            <v>45</v>
          </cell>
          <cell r="H6">
            <v>10.44</v>
          </cell>
          <cell r="J6">
            <v>20.88</v>
          </cell>
          <cell r="K6">
            <v>0</v>
          </cell>
        </row>
        <row r="7">
          <cell r="B7">
            <v>15.79166666666667</v>
          </cell>
          <cell r="C7">
            <v>24.4</v>
          </cell>
          <cell r="D7">
            <v>9.3000000000000007</v>
          </cell>
          <cell r="E7">
            <v>70.625</v>
          </cell>
          <cell r="F7">
            <v>90</v>
          </cell>
          <cell r="G7">
            <v>50</v>
          </cell>
          <cell r="H7">
            <v>7.9200000000000008</v>
          </cell>
          <cell r="J7">
            <v>25.92</v>
          </cell>
          <cell r="K7">
            <v>0</v>
          </cell>
        </row>
        <row r="8">
          <cell r="B8">
            <v>19.141666666666669</v>
          </cell>
          <cell r="C8">
            <v>27</v>
          </cell>
          <cell r="D8">
            <v>14.4</v>
          </cell>
          <cell r="E8">
            <v>75.541666666666671</v>
          </cell>
          <cell r="F8">
            <v>95</v>
          </cell>
          <cell r="G8">
            <v>51</v>
          </cell>
          <cell r="H8">
            <v>10.8</v>
          </cell>
          <cell r="J8">
            <v>25.2</v>
          </cell>
          <cell r="K8">
            <v>0</v>
          </cell>
        </row>
        <row r="9">
          <cell r="B9">
            <v>20.558333333333334</v>
          </cell>
          <cell r="C9">
            <v>28.6</v>
          </cell>
          <cell r="D9">
            <v>15.2</v>
          </cell>
          <cell r="E9">
            <v>79.416666666666671</v>
          </cell>
          <cell r="F9">
            <v>99</v>
          </cell>
          <cell r="G9">
            <v>50</v>
          </cell>
          <cell r="H9">
            <v>10.08</v>
          </cell>
          <cell r="J9">
            <v>20.16</v>
          </cell>
          <cell r="K9">
            <v>0</v>
          </cell>
        </row>
        <row r="10">
          <cell r="B10">
            <v>21.649999999999995</v>
          </cell>
          <cell r="C10">
            <v>30.1</v>
          </cell>
          <cell r="D10">
            <v>15.9</v>
          </cell>
          <cell r="E10">
            <v>75.458333333333329</v>
          </cell>
          <cell r="F10">
            <v>99</v>
          </cell>
          <cell r="G10">
            <v>39</v>
          </cell>
          <cell r="H10">
            <v>10.08</v>
          </cell>
          <cell r="J10">
            <v>19.079999999999998</v>
          </cell>
          <cell r="K10">
            <v>0</v>
          </cell>
        </row>
        <row r="11">
          <cell r="B11">
            <v>21.145833333333339</v>
          </cell>
          <cell r="C11">
            <v>29.6</v>
          </cell>
          <cell r="D11">
            <v>15</v>
          </cell>
          <cell r="E11">
            <v>72.541666666666671</v>
          </cell>
          <cell r="F11">
            <v>96</v>
          </cell>
          <cell r="G11">
            <v>37</v>
          </cell>
          <cell r="H11">
            <v>9</v>
          </cell>
          <cell r="J11">
            <v>18.36</v>
          </cell>
          <cell r="K11">
            <v>0</v>
          </cell>
        </row>
        <row r="12">
          <cell r="B12">
            <v>21.020833333333336</v>
          </cell>
          <cell r="C12">
            <v>29.5</v>
          </cell>
          <cell r="D12">
            <v>15.8</v>
          </cell>
          <cell r="E12">
            <v>71.166666666666671</v>
          </cell>
          <cell r="F12">
            <v>95</v>
          </cell>
          <cell r="G12">
            <v>32</v>
          </cell>
          <cell r="H12">
            <v>7.2</v>
          </cell>
          <cell r="J12">
            <v>18</v>
          </cell>
          <cell r="K12">
            <v>0</v>
          </cell>
        </row>
        <row r="13">
          <cell r="B13">
            <v>20.429166666666664</v>
          </cell>
          <cell r="C13">
            <v>29.2</v>
          </cell>
          <cell r="D13">
            <v>14.5</v>
          </cell>
          <cell r="E13">
            <v>74.625</v>
          </cell>
          <cell r="F13">
            <v>99</v>
          </cell>
          <cell r="G13">
            <v>39</v>
          </cell>
          <cell r="H13">
            <v>9.7200000000000006</v>
          </cell>
          <cell r="J13">
            <v>18.36</v>
          </cell>
          <cell r="K13">
            <v>0</v>
          </cell>
        </row>
        <row r="14">
          <cell r="B14">
            <v>21.087500000000002</v>
          </cell>
          <cell r="C14">
            <v>30.1</v>
          </cell>
          <cell r="D14">
            <v>15.3</v>
          </cell>
          <cell r="E14">
            <v>70</v>
          </cell>
          <cell r="F14">
            <v>96</v>
          </cell>
          <cell r="G14">
            <v>35</v>
          </cell>
          <cell r="H14">
            <v>11.16</v>
          </cell>
          <cell r="J14">
            <v>20.88</v>
          </cell>
          <cell r="K14">
            <v>0</v>
          </cell>
        </row>
        <row r="15">
          <cell r="B15">
            <v>21.095833333333331</v>
          </cell>
          <cell r="C15">
            <v>30.6</v>
          </cell>
          <cell r="D15">
            <v>15</v>
          </cell>
          <cell r="E15">
            <v>76.208333333333329</v>
          </cell>
          <cell r="F15">
            <v>99</v>
          </cell>
          <cell r="G15">
            <v>32</v>
          </cell>
          <cell r="H15">
            <v>10.08</v>
          </cell>
          <cell r="J15">
            <v>19.8</v>
          </cell>
          <cell r="K15">
            <v>0</v>
          </cell>
        </row>
        <row r="16">
          <cell r="B16">
            <v>22.104166666666668</v>
          </cell>
          <cell r="C16">
            <v>30.7</v>
          </cell>
          <cell r="D16">
            <v>16.2</v>
          </cell>
          <cell r="E16">
            <v>69.5</v>
          </cell>
          <cell r="F16">
            <v>95</v>
          </cell>
          <cell r="G16">
            <v>34</v>
          </cell>
          <cell r="H16">
            <v>7.9200000000000008</v>
          </cell>
          <cell r="J16">
            <v>19.8</v>
          </cell>
          <cell r="K16">
            <v>0</v>
          </cell>
        </row>
        <row r="17">
          <cell r="B17">
            <v>22.091666666666669</v>
          </cell>
          <cell r="C17">
            <v>30.6</v>
          </cell>
          <cell r="D17">
            <v>15.4</v>
          </cell>
          <cell r="E17">
            <v>67.458333333333329</v>
          </cell>
          <cell r="F17">
            <v>98</v>
          </cell>
          <cell r="G17">
            <v>34</v>
          </cell>
          <cell r="H17">
            <v>10.08</v>
          </cell>
          <cell r="J17">
            <v>19.440000000000001</v>
          </cell>
          <cell r="K17">
            <v>0</v>
          </cell>
        </row>
        <row r="18">
          <cell r="B18">
            <v>21.8125</v>
          </cell>
          <cell r="C18">
            <v>31.8</v>
          </cell>
          <cell r="D18">
            <v>15.4</v>
          </cell>
          <cell r="E18">
            <v>72.041666666666671</v>
          </cell>
          <cell r="F18">
            <v>97</v>
          </cell>
          <cell r="G18">
            <v>32</v>
          </cell>
          <cell r="H18">
            <v>11.16</v>
          </cell>
          <cell r="J18">
            <v>22.68</v>
          </cell>
          <cell r="K18">
            <v>0</v>
          </cell>
        </row>
        <row r="19">
          <cell r="B19">
            <v>22.433333333333334</v>
          </cell>
          <cell r="C19">
            <v>32.4</v>
          </cell>
          <cell r="D19">
            <v>15.4</v>
          </cell>
          <cell r="E19">
            <v>73.5</v>
          </cell>
          <cell r="F19">
            <v>98</v>
          </cell>
          <cell r="G19">
            <v>32</v>
          </cell>
          <cell r="H19">
            <v>11.520000000000001</v>
          </cell>
          <cell r="J19">
            <v>26.64</v>
          </cell>
          <cell r="K19">
            <v>0</v>
          </cell>
        </row>
        <row r="20">
          <cell r="B20">
            <v>23.987500000000001</v>
          </cell>
          <cell r="C20">
            <v>33</v>
          </cell>
          <cell r="D20">
            <v>16.5</v>
          </cell>
          <cell r="E20">
            <v>62.166666666666664</v>
          </cell>
          <cell r="F20">
            <v>94</v>
          </cell>
          <cell r="G20">
            <v>30</v>
          </cell>
          <cell r="H20">
            <v>13.68</v>
          </cell>
          <cell r="J20">
            <v>33.840000000000003</v>
          </cell>
          <cell r="K20">
            <v>0</v>
          </cell>
        </row>
        <row r="21">
          <cell r="B21">
            <v>18.862499999999997</v>
          </cell>
          <cell r="C21">
            <v>24.1</v>
          </cell>
          <cell r="D21">
            <v>16.600000000000001</v>
          </cell>
          <cell r="E21">
            <v>76.041666666666671</v>
          </cell>
          <cell r="F21">
            <v>93</v>
          </cell>
          <cell r="G21">
            <v>59</v>
          </cell>
          <cell r="H21">
            <v>20.16</v>
          </cell>
          <cell r="J21">
            <v>43.56</v>
          </cell>
          <cell r="K21">
            <v>0</v>
          </cell>
        </row>
        <row r="22">
          <cell r="B22">
            <v>15.624999999999998</v>
          </cell>
          <cell r="C22">
            <v>23.4</v>
          </cell>
          <cell r="D22">
            <v>9.3000000000000007</v>
          </cell>
          <cell r="E22">
            <v>68.041666666666671</v>
          </cell>
          <cell r="F22">
            <v>97</v>
          </cell>
          <cell r="G22">
            <v>38</v>
          </cell>
          <cell r="H22">
            <v>14.76</v>
          </cell>
          <cell r="J22">
            <v>30.6</v>
          </cell>
          <cell r="K22">
            <v>0</v>
          </cell>
        </row>
        <row r="23">
          <cell r="B23">
            <v>17.754166666666666</v>
          </cell>
          <cell r="C23">
            <v>27.4</v>
          </cell>
          <cell r="D23">
            <v>11.9</v>
          </cell>
          <cell r="E23">
            <v>71.833333333333329</v>
          </cell>
          <cell r="F23">
            <v>98</v>
          </cell>
          <cell r="G23">
            <v>43</v>
          </cell>
          <cell r="H23">
            <v>9.7200000000000006</v>
          </cell>
          <cell r="J23">
            <v>20.16</v>
          </cell>
          <cell r="K23">
            <v>0</v>
          </cell>
        </row>
        <row r="24">
          <cell r="B24">
            <v>20.808333333333334</v>
          </cell>
          <cell r="C24">
            <v>31.3</v>
          </cell>
          <cell r="D24">
            <v>14.9</v>
          </cell>
          <cell r="E24">
            <v>73.333333333333329</v>
          </cell>
          <cell r="F24">
            <v>98</v>
          </cell>
          <cell r="G24">
            <v>38</v>
          </cell>
          <cell r="H24">
            <v>8.64</v>
          </cell>
          <cell r="J24">
            <v>16.2</v>
          </cell>
          <cell r="K24">
            <v>0</v>
          </cell>
        </row>
        <row r="25">
          <cell r="B25">
            <v>22.45</v>
          </cell>
          <cell r="C25">
            <v>32.5</v>
          </cell>
          <cell r="D25">
            <v>16.3</v>
          </cell>
          <cell r="E25">
            <v>72.708333333333329</v>
          </cell>
          <cell r="F25">
            <v>98</v>
          </cell>
          <cell r="G25">
            <v>33</v>
          </cell>
          <cell r="H25">
            <v>7.9200000000000008</v>
          </cell>
          <cell r="J25">
            <v>16.559999999999999</v>
          </cell>
          <cell r="K25">
            <v>0</v>
          </cell>
        </row>
        <row r="26">
          <cell r="B26">
            <v>23.520833333333332</v>
          </cell>
          <cell r="C26">
            <v>33.5</v>
          </cell>
          <cell r="D26">
            <v>16.100000000000001</v>
          </cell>
          <cell r="E26">
            <v>71.208333333333329</v>
          </cell>
          <cell r="F26">
            <v>97</v>
          </cell>
          <cell r="G26">
            <v>34</v>
          </cell>
          <cell r="H26">
            <v>6.84</v>
          </cell>
          <cell r="J26">
            <v>13.68</v>
          </cell>
          <cell r="K26">
            <v>0</v>
          </cell>
        </row>
        <row r="27">
          <cell r="B27">
            <v>24.220833333333331</v>
          </cell>
          <cell r="C27">
            <v>34.1</v>
          </cell>
          <cell r="D27">
            <v>18</v>
          </cell>
          <cell r="E27">
            <v>72.791666666666671</v>
          </cell>
          <cell r="F27">
            <v>98</v>
          </cell>
          <cell r="G27">
            <v>32</v>
          </cell>
          <cell r="H27">
            <v>9</v>
          </cell>
          <cell r="J27">
            <v>17.64</v>
          </cell>
          <cell r="K27">
            <v>0</v>
          </cell>
        </row>
        <row r="28">
          <cell r="B28">
            <v>24.316666666666666</v>
          </cell>
          <cell r="C28">
            <v>35.5</v>
          </cell>
          <cell r="D28">
            <v>16.7</v>
          </cell>
          <cell r="E28">
            <v>70.875</v>
          </cell>
          <cell r="F28">
            <v>99</v>
          </cell>
          <cell r="G28">
            <v>23</v>
          </cell>
          <cell r="H28">
            <v>10.8</v>
          </cell>
          <cell r="J28">
            <v>24.840000000000003</v>
          </cell>
          <cell r="K28">
            <v>0</v>
          </cell>
        </row>
        <row r="29">
          <cell r="B29">
            <v>24.016666666666666</v>
          </cell>
          <cell r="C29">
            <v>33.5</v>
          </cell>
          <cell r="D29">
            <v>17.2</v>
          </cell>
          <cell r="E29">
            <v>65.125</v>
          </cell>
          <cell r="F29">
            <v>88</v>
          </cell>
          <cell r="G29">
            <v>33</v>
          </cell>
          <cell r="H29">
            <v>11.879999999999999</v>
          </cell>
          <cell r="J29">
            <v>23.400000000000002</v>
          </cell>
          <cell r="K29">
            <v>0</v>
          </cell>
        </row>
        <row r="30">
          <cell r="B30">
            <v>25.508695652173909</v>
          </cell>
          <cell r="C30">
            <v>35.700000000000003</v>
          </cell>
          <cell r="D30">
            <v>17.3</v>
          </cell>
          <cell r="E30">
            <v>63.521739130434781</v>
          </cell>
          <cell r="F30">
            <v>96</v>
          </cell>
          <cell r="G30">
            <v>26</v>
          </cell>
          <cell r="H30">
            <v>11.16</v>
          </cell>
          <cell r="J30">
            <v>25.92</v>
          </cell>
          <cell r="K30">
            <v>0</v>
          </cell>
        </row>
        <row r="31">
          <cell r="B31">
            <v>26.058333333333337</v>
          </cell>
          <cell r="C31">
            <v>36</v>
          </cell>
          <cell r="D31">
            <v>17.399999999999999</v>
          </cell>
          <cell r="E31">
            <v>61.083333333333336</v>
          </cell>
          <cell r="F31">
            <v>97</v>
          </cell>
          <cell r="G31">
            <v>27</v>
          </cell>
          <cell r="H31">
            <v>12.24</v>
          </cell>
          <cell r="J31">
            <v>37.440000000000005</v>
          </cell>
          <cell r="K31">
            <v>0</v>
          </cell>
        </row>
        <row r="32">
          <cell r="B32">
            <v>19.679166666666671</v>
          </cell>
          <cell r="C32">
            <v>29.7</v>
          </cell>
          <cell r="D32">
            <v>16.399999999999999</v>
          </cell>
          <cell r="E32">
            <v>79.291666666666671</v>
          </cell>
          <cell r="F32">
            <v>91</v>
          </cell>
          <cell r="G32">
            <v>43</v>
          </cell>
          <cell r="H32">
            <v>18.720000000000002</v>
          </cell>
          <cell r="J32">
            <v>37.440000000000005</v>
          </cell>
          <cell r="K32">
            <v>0</v>
          </cell>
        </row>
        <row r="33">
          <cell r="B33">
            <v>17.320833333333336</v>
          </cell>
          <cell r="C33">
            <v>24.7</v>
          </cell>
          <cell r="D33">
            <v>11.4</v>
          </cell>
          <cell r="E33">
            <v>69.25</v>
          </cell>
          <cell r="F33">
            <v>92</v>
          </cell>
          <cell r="G33">
            <v>41</v>
          </cell>
          <cell r="H33">
            <v>12.96</v>
          </cell>
          <cell r="J33">
            <v>32.04</v>
          </cell>
          <cell r="K33">
            <v>0</v>
          </cell>
        </row>
        <row r="34">
          <cell r="B34">
            <v>18.487499999999997</v>
          </cell>
          <cell r="C34">
            <v>28.1</v>
          </cell>
          <cell r="D34">
            <v>12.1</v>
          </cell>
          <cell r="E34">
            <v>66.666666666666671</v>
          </cell>
          <cell r="F34">
            <v>96</v>
          </cell>
          <cell r="G34">
            <v>36</v>
          </cell>
          <cell r="H34">
            <v>11.16</v>
          </cell>
          <cell r="J34">
            <v>21.240000000000002</v>
          </cell>
          <cell r="K34">
            <v>0</v>
          </cell>
        </row>
        <row r="35">
          <cell r="B35">
            <v>22.333333333333332</v>
          </cell>
          <cell r="C35">
            <v>33.4</v>
          </cell>
          <cell r="D35">
            <v>14.6</v>
          </cell>
          <cell r="E35">
            <v>56.041666666666664</v>
          </cell>
          <cell r="F35">
            <v>91</v>
          </cell>
          <cell r="G35">
            <v>24</v>
          </cell>
          <cell r="H35">
            <v>12.6</v>
          </cell>
          <cell r="J35">
            <v>29.880000000000003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14.70833333333333</v>
          </cell>
          <cell r="C5">
            <v>20.3</v>
          </cell>
          <cell r="D5">
            <v>12.4</v>
          </cell>
          <cell r="E5">
            <v>87.478260869565219</v>
          </cell>
          <cell r="F5">
            <v>100</v>
          </cell>
          <cell r="G5">
            <v>68</v>
          </cell>
          <cell r="H5">
            <v>15.840000000000002</v>
          </cell>
          <cell r="J5">
            <v>28.8</v>
          </cell>
          <cell r="K5">
            <v>0.2</v>
          </cell>
        </row>
        <row r="6">
          <cell r="B6">
            <v>18.462500000000002</v>
          </cell>
          <cell r="C6">
            <v>27</v>
          </cell>
          <cell r="D6">
            <v>14</v>
          </cell>
          <cell r="E6">
            <v>75</v>
          </cell>
          <cell r="F6">
            <v>93</v>
          </cell>
          <cell r="G6">
            <v>37</v>
          </cell>
          <cell r="H6">
            <v>16.559999999999999</v>
          </cell>
          <cell r="J6">
            <v>29.16</v>
          </cell>
          <cell r="K6">
            <v>0</v>
          </cell>
        </row>
        <row r="7">
          <cell r="B7">
            <v>17.908333333333331</v>
          </cell>
          <cell r="C7">
            <v>25.3</v>
          </cell>
          <cell r="D7">
            <v>12.7</v>
          </cell>
          <cell r="E7">
            <v>79.375</v>
          </cell>
          <cell r="F7">
            <v>96</v>
          </cell>
          <cell r="G7">
            <v>50</v>
          </cell>
          <cell r="H7">
            <v>16.2</v>
          </cell>
          <cell r="J7">
            <v>33.840000000000003</v>
          </cell>
          <cell r="K7">
            <v>0</v>
          </cell>
        </row>
        <row r="8">
          <cell r="B8">
            <v>18.279166666666665</v>
          </cell>
          <cell r="C8">
            <v>26.5</v>
          </cell>
          <cell r="D8">
            <v>12.9</v>
          </cell>
          <cell r="E8">
            <v>74.958333333333329</v>
          </cell>
          <cell r="F8">
            <v>95</v>
          </cell>
          <cell r="G8">
            <v>39</v>
          </cell>
          <cell r="H8">
            <v>18.720000000000002</v>
          </cell>
          <cell r="J8">
            <v>33.840000000000003</v>
          </cell>
          <cell r="K8">
            <v>0</v>
          </cell>
        </row>
        <row r="9">
          <cell r="B9">
            <v>19.183333333333334</v>
          </cell>
          <cell r="C9">
            <v>26.9</v>
          </cell>
          <cell r="D9">
            <v>13.8</v>
          </cell>
          <cell r="E9">
            <v>67.041666666666671</v>
          </cell>
          <cell r="F9">
            <v>91</v>
          </cell>
          <cell r="G9">
            <v>31</v>
          </cell>
          <cell r="H9">
            <v>16.2</v>
          </cell>
          <cell r="J9">
            <v>29.16</v>
          </cell>
          <cell r="K9">
            <v>0</v>
          </cell>
        </row>
        <row r="10">
          <cell r="B10">
            <v>18.604166666666668</v>
          </cell>
          <cell r="C10">
            <v>26.8</v>
          </cell>
          <cell r="D10">
            <v>11.5</v>
          </cell>
          <cell r="E10">
            <v>60.541666666666664</v>
          </cell>
          <cell r="F10">
            <v>87</v>
          </cell>
          <cell r="G10">
            <v>32</v>
          </cell>
          <cell r="H10">
            <v>15.840000000000002</v>
          </cell>
          <cell r="J10">
            <v>25.92</v>
          </cell>
          <cell r="K10">
            <v>0</v>
          </cell>
        </row>
        <row r="11">
          <cell r="B11">
            <v>19.012500000000003</v>
          </cell>
          <cell r="C11">
            <v>27.6</v>
          </cell>
          <cell r="D11">
            <v>11.9</v>
          </cell>
          <cell r="E11">
            <v>60.583333333333336</v>
          </cell>
          <cell r="F11">
            <v>87</v>
          </cell>
          <cell r="G11">
            <v>30</v>
          </cell>
          <cell r="H11">
            <v>17.64</v>
          </cell>
          <cell r="J11">
            <v>23.759999999999998</v>
          </cell>
          <cell r="K11">
            <v>0</v>
          </cell>
        </row>
        <row r="12">
          <cell r="B12">
            <v>18.850000000000005</v>
          </cell>
          <cell r="C12">
            <v>27.4</v>
          </cell>
          <cell r="D12">
            <v>11</v>
          </cell>
          <cell r="E12">
            <v>62.833333333333336</v>
          </cell>
          <cell r="F12">
            <v>93</v>
          </cell>
          <cell r="G12">
            <v>29</v>
          </cell>
          <cell r="H12">
            <v>15.840000000000002</v>
          </cell>
          <cell r="J12">
            <v>29.880000000000003</v>
          </cell>
          <cell r="K12">
            <v>0</v>
          </cell>
        </row>
        <row r="13">
          <cell r="B13">
            <v>18.658333333333335</v>
          </cell>
          <cell r="C13">
            <v>27</v>
          </cell>
          <cell r="D13">
            <v>11.2</v>
          </cell>
          <cell r="E13">
            <v>64.375</v>
          </cell>
          <cell r="F13">
            <v>91</v>
          </cell>
          <cell r="G13">
            <v>31</v>
          </cell>
          <cell r="H13">
            <v>18.720000000000002</v>
          </cell>
          <cell r="J13">
            <v>29.880000000000003</v>
          </cell>
          <cell r="K13">
            <v>0</v>
          </cell>
        </row>
        <row r="14">
          <cell r="B14">
            <v>19.595833333333335</v>
          </cell>
          <cell r="C14">
            <v>27.8</v>
          </cell>
          <cell r="D14">
            <v>11.7</v>
          </cell>
          <cell r="E14">
            <v>61.166666666666664</v>
          </cell>
          <cell r="F14">
            <v>92</v>
          </cell>
          <cell r="G14">
            <v>29</v>
          </cell>
          <cell r="H14">
            <v>18</v>
          </cell>
          <cell r="J14">
            <v>29.880000000000003</v>
          </cell>
          <cell r="K14">
            <v>0</v>
          </cell>
        </row>
        <row r="15">
          <cell r="B15">
            <v>20.341666666666665</v>
          </cell>
          <cell r="C15">
            <v>27.9</v>
          </cell>
          <cell r="D15">
            <v>13.6</v>
          </cell>
          <cell r="E15">
            <v>50.333333333333336</v>
          </cell>
          <cell r="F15">
            <v>74</v>
          </cell>
          <cell r="G15">
            <v>24</v>
          </cell>
          <cell r="H15">
            <v>16.2</v>
          </cell>
          <cell r="J15">
            <v>28.08</v>
          </cell>
          <cell r="K15">
            <v>0</v>
          </cell>
        </row>
        <row r="16">
          <cell r="B16">
            <v>19.837500000000002</v>
          </cell>
          <cell r="C16">
            <v>27.2</v>
          </cell>
          <cell r="D16">
            <v>12.6</v>
          </cell>
          <cell r="E16">
            <v>51.125</v>
          </cell>
          <cell r="F16">
            <v>78</v>
          </cell>
          <cell r="G16">
            <v>28</v>
          </cell>
          <cell r="H16">
            <v>18.720000000000002</v>
          </cell>
          <cell r="J16">
            <v>36.36</v>
          </cell>
          <cell r="K16">
            <v>0</v>
          </cell>
        </row>
        <row r="17">
          <cell r="B17">
            <v>19.75</v>
          </cell>
          <cell r="C17">
            <v>28.2</v>
          </cell>
          <cell r="D17">
            <v>13</v>
          </cell>
          <cell r="E17">
            <v>57</v>
          </cell>
          <cell r="F17">
            <v>80</v>
          </cell>
          <cell r="G17">
            <v>29</v>
          </cell>
          <cell r="H17">
            <v>14.4</v>
          </cell>
          <cell r="J17">
            <v>27.720000000000002</v>
          </cell>
          <cell r="K17">
            <v>0</v>
          </cell>
        </row>
        <row r="18">
          <cell r="B18">
            <v>20.433333333333334</v>
          </cell>
          <cell r="C18">
            <v>29</v>
          </cell>
          <cell r="D18">
            <v>13.2</v>
          </cell>
          <cell r="E18">
            <v>57.666666666666664</v>
          </cell>
          <cell r="F18">
            <v>84</v>
          </cell>
          <cell r="G18">
            <v>26</v>
          </cell>
          <cell r="H18">
            <v>16.920000000000002</v>
          </cell>
          <cell r="J18">
            <v>23.400000000000002</v>
          </cell>
          <cell r="K18">
            <v>0</v>
          </cell>
        </row>
        <row r="19">
          <cell r="B19">
            <v>20.05</v>
          </cell>
          <cell r="C19">
            <v>28.9</v>
          </cell>
          <cell r="D19">
            <v>12.5</v>
          </cell>
          <cell r="E19">
            <v>53.125</v>
          </cell>
          <cell r="F19">
            <v>83</v>
          </cell>
          <cell r="G19">
            <v>24</v>
          </cell>
          <cell r="H19">
            <v>17.64</v>
          </cell>
          <cell r="J19">
            <v>28.08</v>
          </cell>
          <cell r="K19">
            <v>0</v>
          </cell>
        </row>
        <row r="20">
          <cell r="B20">
            <v>19.912499999999998</v>
          </cell>
          <cell r="C20">
            <v>28.9</v>
          </cell>
          <cell r="D20">
            <v>12.7</v>
          </cell>
          <cell r="E20">
            <v>52.166666666666664</v>
          </cell>
          <cell r="F20">
            <v>78</v>
          </cell>
          <cell r="G20">
            <v>26</v>
          </cell>
          <cell r="H20">
            <v>15.48</v>
          </cell>
          <cell r="J20">
            <v>30.96</v>
          </cell>
          <cell r="K20">
            <v>0</v>
          </cell>
        </row>
        <row r="21">
          <cell r="B21">
            <v>20.620833333333334</v>
          </cell>
          <cell r="C21">
            <v>29.3</v>
          </cell>
          <cell r="D21">
            <v>13.5</v>
          </cell>
          <cell r="E21">
            <v>51.291666666666664</v>
          </cell>
          <cell r="F21">
            <v>76</v>
          </cell>
          <cell r="G21">
            <v>23</v>
          </cell>
          <cell r="H21">
            <v>16.559999999999999</v>
          </cell>
          <cell r="J21">
            <v>23.400000000000002</v>
          </cell>
          <cell r="K21">
            <v>0</v>
          </cell>
        </row>
        <row r="22">
          <cell r="B22">
            <v>17.125000000000004</v>
          </cell>
          <cell r="C22">
            <v>25.3</v>
          </cell>
          <cell r="D22">
            <v>10.9</v>
          </cell>
          <cell r="E22">
            <v>69.166666666666671</v>
          </cell>
          <cell r="F22">
            <v>96</v>
          </cell>
          <cell r="G22">
            <v>40</v>
          </cell>
          <cell r="H22">
            <v>15.120000000000001</v>
          </cell>
          <cell r="J22">
            <v>26.64</v>
          </cell>
          <cell r="K22">
            <v>0</v>
          </cell>
        </row>
        <row r="23">
          <cell r="B23">
            <v>18.691666666666666</v>
          </cell>
          <cell r="C23">
            <v>28.8</v>
          </cell>
          <cell r="D23">
            <v>9.9</v>
          </cell>
          <cell r="E23">
            <v>60.75</v>
          </cell>
          <cell r="F23">
            <v>89</v>
          </cell>
          <cell r="G23">
            <v>28</v>
          </cell>
          <cell r="H23">
            <v>20.52</v>
          </cell>
          <cell r="J23">
            <v>33.119999999999997</v>
          </cell>
          <cell r="K23">
            <v>0</v>
          </cell>
        </row>
        <row r="24">
          <cell r="B24">
            <v>19.887499999999999</v>
          </cell>
          <cell r="C24">
            <v>28.9</v>
          </cell>
          <cell r="D24">
            <v>12.3</v>
          </cell>
          <cell r="E24">
            <v>58.625</v>
          </cell>
          <cell r="F24">
            <v>88</v>
          </cell>
          <cell r="G24">
            <v>27</v>
          </cell>
          <cell r="H24">
            <v>18.36</v>
          </cell>
          <cell r="J24">
            <v>29.880000000000003</v>
          </cell>
          <cell r="K24">
            <v>0</v>
          </cell>
        </row>
        <row r="25">
          <cell r="B25">
            <v>20.458333333333332</v>
          </cell>
          <cell r="C25">
            <v>29.5</v>
          </cell>
          <cell r="D25">
            <v>13</v>
          </cell>
          <cell r="E25">
            <v>53.916666666666664</v>
          </cell>
          <cell r="F25">
            <v>81</v>
          </cell>
          <cell r="G25">
            <v>25</v>
          </cell>
          <cell r="H25">
            <v>20.16</v>
          </cell>
          <cell r="J25">
            <v>29.880000000000003</v>
          </cell>
          <cell r="K25">
            <v>0</v>
          </cell>
        </row>
        <row r="26">
          <cell r="B26">
            <v>21.224999999999998</v>
          </cell>
          <cell r="C26">
            <v>30.7</v>
          </cell>
          <cell r="D26">
            <v>13.2</v>
          </cell>
          <cell r="E26">
            <v>52.375</v>
          </cell>
          <cell r="F26">
            <v>78</v>
          </cell>
          <cell r="G26">
            <v>24</v>
          </cell>
          <cell r="H26">
            <v>16.920000000000002</v>
          </cell>
          <cell r="J26">
            <v>31.680000000000003</v>
          </cell>
          <cell r="K26">
            <v>0</v>
          </cell>
        </row>
        <row r="27">
          <cell r="B27">
            <v>21.983333333333331</v>
          </cell>
          <cell r="C27">
            <v>30.5</v>
          </cell>
          <cell r="D27">
            <v>14.7</v>
          </cell>
          <cell r="E27">
            <v>51.375</v>
          </cell>
          <cell r="F27">
            <v>76</v>
          </cell>
          <cell r="G27">
            <v>25</v>
          </cell>
          <cell r="H27">
            <v>17.28</v>
          </cell>
          <cell r="J27">
            <v>27.36</v>
          </cell>
          <cell r="K27">
            <v>0</v>
          </cell>
        </row>
        <row r="28">
          <cell r="B28">
            <v>22.504166666666663</v>
          </cell>
          <cell r="C28">
            <v>31.3</v>
          </cell>
          <cell r="D28">
            <v>15.5</v>
          </cell>
          <cell r="E28">
            <v>51.125</v>
          </cell>
          <cell r="F28">
            <v>75</v>
          </cell>
          <cell r="G28">
            <v>25</v>
          </cell>
          <cell r="H28">
            <v>22.32</v>
          </cell>
          <cell r="J28">
            <v>30.6</v>
          </cell>
          <cell r="K28">
            <v>0</v>
          </cell>
        </row>
        <row r="29">
          <cell r="B29">
            <v>22.458333333333332</v>
          </cell>
          <cell r="C29">
            <v>32.1</v>
          </cell>
          <cell r="D29">
            <v>13.3</v>
          </cell>
          <cell r="E29">
            <v>50.125</v>
          </cell>
          <cell r="F29">
            <v>81</v>
          </cell>
          <cell r="G29">
            <v>20</v>
          </cell>
          <cell r="H29">
            <v>15.120000000000001</v>
          </cell>
          <cell r="J29">
            <v>26.28</v>
          </cell>
          <cell r="K29">
            <v>0</v>
          </cell>
        </row>
        <row r="30">
          <cell r="B30">
            <v>23.595833333333328</v>
          </cell>
          <cell r="C30">
            <v>33.1</v>
          </cell>
          <cell r="D30">
            <v>16.3</v>
          </cell>
          <cell r="E30">
            <v>46.041666666666664</v>
          </cell>
          <cell r="F30">
            <v>70</v>
          </cell>
          <cell r="G30">
            <v>21</v>
          </cell>
          <cell r="H30">
            <v>18.720000000000002</v>
          </cell>
          <cell r="J30">
            <v>32.76</v>
          </cell>
          <cell r="K30">
            <v>0</v>
          </cell>
        </row>
        <row r="31">
          <cell r="B31">
            <v>23.841666666666665</v>
          </cell>
          <cell r="C31">
            <v>32.5</v>
          </cell>
          <cell r="D31">
            <v>16.8</v>
          </cell>
          <cell r="E31">
            <v>44.125</v>
          </cell>
          <cell r="F31">
            <v>65</v>
          </cell>
          <cell r="G31">
            <v>21</v>
          </cell>
          <cell r="H31">
            <v>22.32</v>
          </cell>
          <cell r="J31">
            <v>40.680000000000007</v>
          </cell>
          <cell r="K31">
            <v>0</v>
          </cell>
        </row>
        <row r="32">
          <cell r="B32">
            <v>22.716666666666669</v>
          </cell>
          <cell r="C32">
            <v>30.7</v>
          </cell>
          <cell r="D32">
            <v>17.3</v>
          </cell>
          <cell r="E32">
            <v>55.041666666666664</v>
          </cell>
          <cell r="F32">
            <v>74</v>
          </cell>
          <cell r="G32">
            <v>35</v>
          </cell>
          <cell r="H32">
            <v>19.8</v>
          </cell>
          <cell r="J32">
            <v>38.880000000000003</v>
          </cell>
          <cell r="K32">
            <v>0</v>
          </cell>
        </row>
        <row r="33">
          <cell r="B33">
            <v>17.283333333333335</v>
          </cell>
          <cell r="C33">
            <v>23.9</v>
          </cell>
          <cell r="D33">
            <v>10.9</v>
          </cell>
          <cell r="E33">
            <v>71.166666666666671</v>
          </cell>
          <cell r="F33">
            <v>96</v>
          </cell>
          <cell r="G33">
            <v>40</v>
          </cell>
          <cell r="H33">
            <v>16.559999999999999</v>
          </cell>
          <cell r="J33">
            <v>35.28</v>
          </cell>
          <cell r="K33">
            <v>0</v>
          </cell>
        </row>
        <row r="34">
          <cell r="B34">
            <v>17.629166666666666</v>
          </cell>
          <cell r="C34">
            <v>28.4</v>
          </cell>
          <cell r="D34">
            <v>8.8000000000000007</v>
          </cell>
          <cell r="E34">
            <v>53.125</v>
          </cell>
          <cell r="F34">
            <v>87</v>
          </cell>
          <cell r="G34">
            <v>16</v>
          </cell>
          <cell r="H34">
            <v>21.240000000000002</v>
          </cell>
          <cell r="J34">
            <v>32.76</v>
          </cell>
          <cell r="K34">
            <v>0</v>
          </cell>
        </row>
        <row r="35">
          <cell r="B35">
            <v>20.020833333333332</v>
          </cell>
          <cell r="C35">
            <v>31.2</v>
          </cell>
          <cell r="D35">
            <v>10.9</v>
          </cell>
          <cell r="E35">
            <v>36.333333333333336</v>
          </cell>
          <cell r="F35">
            <v>58</v>
          </cell>
          <cell r="G35">
            <v>14</v>
          </cell>
          <cell r="H35">
            <v>28.08</v>
          </cell>
          <cell r="J35">
            <v>37.800000000000004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16.429166666666667</v>
          </cell>
          <cell r="C5">
            <v>20.100000000000001</v>
          </cell>
          <cell r="D5">
            <v>14.5</v>
          </cell>
          <cell r="E5">
            <v>76.166666666666671</v>
          </cell>
          <cell r="F5">
            <v>86</v>
          </cell>
          <cell r="G5">
            <v>62</v>
          </cell>
          <cell r="H5">
            <v>9.3600000000000012</v>
          </cell>
          <cell r="J5">
            <v>24.48</v>
          </cell>
          <cell r="K5">
            <v>0</v>
          </cell>
        </row>
        <row r="6">
          <cell r="B6">
            <v>17.658333333333335</v>
          </cell>
          <cell r="C6">
            <v>24.9</v>
          </cell>
          <cell r="D6">
            <v>12.4</v>
          </cell>
          <cell r="E6">
            <v>76.25</v>
          </cell>
          <cell r="F6">
            <v>96</v>
          </cell>
          <cell r="G6">
            <v>53</v>
          </cell>
          <cell r="H6">
            <v>12.24</v>
          </cell>
          <cell r="J6">
            <v>25.2</v>
          </cell>
          <cell r="K6">
            <v>0</v>
          </cell>
        </row>
        <row r="7">
          <cell r="B7">
            <v>18.704347826086956</v>
          </cell>
          <cell r="C7">
            <v>26.6</v>
          </cell>
          <cell r="D7">
            <v>13.1</v>
          </cell>
          <cell r="E7">
            <v>77.521739130434781</v>
          </cell>
          <cell r="F7">
            <v>97</v>
          </cell>
          <cell r="G7">
            <v>47</v>
          </cell>
          <cell r="H7">
            <v>10.8</v>
          </cell>
          <cell r="J7">
            <v>33.119999999999997</v>
          </cell>
          <cell r="K7">
            <v>0</v>
          </cell>
        </row>
        <row r="8">
          <cell r="B8">
            <v>19.720833333333335</v>
          </cell>
          <cell r="C8">
            <v>28.3</v>
          </cell>
          <cell r="D8">
            <v>13.1</v>
          </cell>
          <cell r="E8">
            <v>76.25</v>
          </cell>
          <cell r="F8">
            <v>98</v>
          </cell>
          <cell r="G8">
            <v>43</v>
          </cell>
          <cell r="H8">
            <v>11.16</v>
          </cell>
          <cell r="J8">
            <v>22.32</v>
          </cell>
          <cell r="K8">
            <v>0</v>
          </cell>
        </row>
        <row r="9">
          <cell r="B9">
            <v>20.120833333333334</v>
          </cell>
          <cell r="C9">
            <v>29.4</v>
          </cell>
          <cell r="D9">
            <v>14.3</v>
          </cell>
          <cell r="E9">
            <v>74.916666666666671</v>
          </cell>
          <cell r="F9">
            <v>96</v>
          </cell>
          <cell r="G9">
            <v>32</v>
          </cell>
          <cell r="H9">
            <v>8.2799999999999994</v>
          </cell>
          <cell r="J9">
            <v>18.36</v>
          </cell>
          <cell r="K9">
            <v>0</v>
          </cell>
        </row>
        <row r="10">
          <cell r="B10">
            <v>18.925000000000001</v>
          </cell>
          <cell r="C10">
            <v>29.2</v>
          </cell>
          <cell r="D10">
            <v>11.9</v>
          </cell>
          <cell r="E10">
            <v>74.333333333333329</v>
          </cell>
          <cell r="F10">
            <v>99</v>
          </cell>
          <cell r="G10">
            <v>28</v>
          </cell>
          <cell r="H10">
            <v>7.2</v>
          </cell>
          <cell r="J10">
            <v>17.28</v>
          </cell>
          <cell r="K10">
            <v>0</v>
          </cell>
        </row>
        <row r="11">
          <cell r="B11">
            <v>18.716666666666669</v>
          </cell>
          <cell r="C11">
            <v>29.3</v>
          </cell>
          <cell r="D11">
            <v>11.9</v>
          </cell>
          <cell r="E11">
            <v>73.083333333333329</v>
          </cell>
          <cell r="F11">
            <v>97</v>
          </cell>
          <cell r="G11">
            <v>28</v>
          </cell>
          <cell r="H11">
            <v>8.64</v>
          </cell>
          <cell r="J11">
            <v>16.559999999999999</v>
          </cell>
          <cell r="K11">
            <v>0</v>
          </cell>
        </row>
        <row r="12">
          <cell r="B12">
            <v>18.837500000000002</v>
          </cell>
          <cell r="C12">
            <v>28.8</v>
          </cell>
          <cell r="D12">
            <v>11.8</v>
          </cell>
          <cell r="E12">
            <v>72.541666666666671</v>
          </cell>
          <cell r="F12">
            <v>97</v>
          </cell>
          <cell r="G12">
            <v>31</v>
          </cell>
          <cell r="H12">
            <v>8.2799999999999994</v>
          </cell>
          <cell r="J12">
            <v>24.840000000000003</v>
          </cell>
          <cell r="K12">
            <v>0</v>
          </cell>
        </row>
        <row r="13">
          <cell r="B13">
            <v>18.400000000000002</v>
          </cell>
          <cell r="C13">
            <v>29.1</v>
          </cell>
          <cell r="D13">
            <v>11.6</v>
          </cell>
          <cell r="E13">
            <v>74.291666666666671</v>
          </cell>
          <cell r="F13">
            <v>98</v>
          </cell>
          <cell r="G13">
            <v>29</v>
          </cell>
          <cell r="H13">
            <v>9.7200000000000006</v>
          </cell>
          <cell r="J13">
            <v>21.96</v>
          </cell>
          <cell r="K13">
            <v>0</v>
          </cell>
        </row>
        <row r="14">
          <cell r="B14">
            <v>19.262499999999996</v>
          </cell>
          <cell r="C14">
            <v>30.2</v>
          </cell>
          <cell r="D14">
            <v>12</v>
          </cell>
          <cell r="E14">
            <v>71.041666666666671</v>
          </cell>
          <cell r="F14">
            <v>97</v>
          </cell>
          <cell r="G14">
            <v>24</v>
          </cell>
          <cell r="H14">
            <v>7.9200000000000008</v>
          </cell>
          <cell r="J14">
            <v>21.6</v>
          </cell>
          <cell r="K14">
            <v>0</v>
          </cell>
        </row>
        <row r="15">
          <cell r="B15">
            <v>19.191666666666666</v>
          </cell>
          <cell r="C15">
            <v>30.5</v>
          </cell>
          <cell r="D15">
            <v>12</v>
          </cell>
          <cell r="E15">
            <v>70.333333333333329</v>
          </cell>
          <cell r="F15">
            <v>96</v>
          </cell>
          <cell r="G15">
            <v>24</v>
          </cell>
          <cell r="H15">
            <v>6.12</v>
          </cell>
          <cell r="J15">
            <v>23.040000000000003</v>
          </cell>
          <cell r="K15">
            <v>0</v>
          </cell>
        </row>
        <row r="16">
          <cell r="B16">
            <v>19.366666666666664</v>
          </cell>
          <cell r="C16">
            <v>30.5</v>
          </cell>
          <cell r="D16">
            <v>11.4</v>
          </cell>
          <cell r="E16">
            <v>67.625</v>
          </cell>
          <cell r="F16">
            <v>97</v>
          </cell>
          <cell r="G16">
            <v>24</v>
          </cell>
          <cell r="H16">
            <v>6.12</v>
          </cell>
          <cell r="J16">
            <v>18.36</v>
          </cell>
          <cell r="K16">
            <v>0</v>
          </cell>
        </row>
        <row r="17">
          <cell r="B17">
            <v>19.266666666666669</v>
          </cell>
          <cell r="C17">
            <v>30.7</v>
          </cell>
          <cell r="D17">
            <v>11.3</v>
          </cell>
          <cell r="E17">
            <v>67.25</v>
          </cell>
          <cell r="F17">
            <v>94</v>
          </cell>
          <cell r="G17">
            <v>23</v>
          </cell>
          <cell r="H17">
            <v>7.2</v>
          </cell>
          <cell r="J17">
            <v>16.2</v>
          </cell>
          <cell r="K17">
            <v>0</v>
          </cell>
        </row>
        <row r="18">
          <cell r="B18">
            <v>19.808333333333334</v>
          </cell>
          <cell r="C18">
            <v>30.9</v>
          </cell>
          <cell r="D18">
            <v>12.2</v>
          </cell>
          <cell r="E18">
            <v>69.541666666666671</v>
          </cell>
          <cell r="F18">
            <v>97</v>
          </cell>
          <cell r="G18">
            <v>28</v>
          </cell>
          <cell r="H18">
            <v>7.2</v>
          </cell>
          <cell r="J18">
            <v>20.16</v>
          </cell>
          <cell r="K18">
            <v>0</v>
          </cell>
        </row>
        <row r="19">
          <cell r="B19">
            <v>19.987500000000001</v>
          </cell>
          <cell r="C19">
            <v>31.2</v>
          </cell>
          <cell r="D19">
            <v>12.1</v>
          </cell>
          <cell r="E19">
            <v>70.833333333333329</v>
          </cell>
          <cell r="F19">
            <v>98</v>
          </cell>
          <cell r="G19">
            <v>23</v>
          </cell>
          <cell r="H19">
            <v>8.2799999999999994</v>
          </cell>
          <cell r="J19">
            <v>21.96</v>
          </cell>
          <cell r="K19">
            <v>0</v>
          </cell>
        </row>
        <row r="20">
          <cell r="B20">
            <v>19.470833333333335</v>
          </cell>
          <cell r="C20">
            <v>31.4</v>
          </cell>
          <cell r="D20">
            <v>11.2</v>
          </cell>
          <cell r="E20">
            <v>68.5</v>
          </cell>
          <cell r="F20">
            <v>97</v>
          </cell>
          <cell r="G20">
            <v>24</v>
          </cell>
          <cell r="H20">
            <v>3.24</v>
          </cell>
          <cell r="J20">
            <v>9</v>
          </cell>
          <cell r="K20">
            <v>0</v>
          </cell>
        </row>
        <row r="21">
          <cell r="B21">
            <v>19.245833333333334</v>
          </cell>
          <cell r="C21">
            <v>28.8</v>
          </cell>
          <cell r="D21">
            <v>11.4</v>
          </cell>
          <cell r="E21">
            <v>71.375</v>
          </cell>
          <cell r="F21">
            <v>96</v>
          </cell>
          <cell r="G21">
            <v>35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18.737500000000001</v>
          </cell>
          <cell r="C22">
            <v>26</v>
          </cell>
          <cell r="D22">
            <v>13.4</v>
          </cell>
          <cell r="E22">
            <v>65.833333333333329</v>
          </cell>
          <cell r="F22">
            <v>95</v>
          </cell>
          <cell r="G22">
            <v>35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18.083333333333332</v>
          </cell>
          <cell r="C23">
            <v>29.6</v>
          </cell>
          <cell r="D23">
            <v>11.1</v>
          </cell>
          <cell r="E23">
            <v>70.75</v>
          </cell>
          <cell r="F23">
            <v>95</v>
          </cell>
          <cell r="G23">
            <v>31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20.029166666666669</v>
          </cell>
          <cell r="C24">
            <v>30.9</v>
          </cell>
          <cell r="D24">
            <v>13.1</v>
          </cell>
          <cell r="E24">
            <v>70.625</v>
          </cell>
          <cell r="F24">
            <v>95</v>
          </cell>
          <cell r="G24">
            <v>27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19.837500000000002</v>
          </cell>
          <cell r="C25">
            <v>32.200000000000003</v>
          </cell>
          <cell r="D25">
            <v>12.5</v>
          </cell>
          <cell r="E25">
            <v>70.75</v>
          </cell>
          <cell r="F25">
            <v>96</v>
          </cell>
          <cell r="G25">
            <v>25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21.025000000000002</v>
          </cell>
          <cell r="C26">
            <v>32.700000000000003</v>
          </cell>
          <cell r="D26">
            <v>13</v>
          </cell>
          <cell r="E26">
            <v>68.166666666666671</v>
          </cell>
          <cell r="F26">
            <v>98</v>
          </cell>
          <cell r="G26">
            <v>24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21.375</v>
          </cell>
          <cell r="C27">
            <v>33.4</v>
          </cell>
          <cell r="D27">
            <v>13.3</v>
          </cell>
          <cell r="E27">
            <v>68.625</v>
          </cell>
          <cell r="F27">
            <v>98</v>
          </cell>
          <cell r="G27">
            <v>24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21.420833333333334</v>
          </cell>
          <cell r="C28">
            <v>34.1</v>
          </cell>
          <cell r="D28">
            <v>13</v>
          </cell>
          <cell r="E28">
            <v>66.25</v>
          </cell>
          <cell r="F28">
            <v>97</v>
          </cell>
          <cell r="G28">
            <v>20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21.929166666666664</v>
          </cell>
          <cell r="C29">
            <v>34.700000000000003</v>
          </cell>
          <cell r="D29">
            <v>13.5</v>
          </cell>
          <cell r="E29">
            <v>65.916666666666671</v>
          </cell>
          <cell r="F29">
            <v>96</v>
          </cell>
          <cell r="G29">
            <v>23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22.766666666666662</v>
          </cell>
          <cell r="C30">
            <v>34.5</v>
          </cell>
          <cell r="D30">
            <v>14.7</v>
          </cell>
          <cell r="E30">
            <v>65.833333333333329</v>
          </cell>
          <cell r="F30">
            <v>94</v>
          </cell>
          <cell r="G30">
            <v>25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23.633333333333336</v>
          </cell>
          <cell r="C31">
            <v>35.9</v>
          </cell>
          <cell r="D31">
            <v>14.8</v>
          </cell>
          <cell r="E31">
            <v>62.75</v>
          </cell>
          <cell r="F31">
            <v>95</v>
          </cell>
          <cell r="G31">
            <v>20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21.523529411764706</v>
          </cell>
          <cell r="C32">
            <v>29.5</v>
          </cell>
          <cell r="D32">
            <v>16.399999999999999</v>
          </cell>
          <cell r="E32">
            <v>71.470588235294116</v>
          </cell>
          <cell r="F32">
            <v>92</v>
          </cell>
          <cell r="G32">
            <v>46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22.18888888888889</v>
          </cell>
          <cell r="C33">
            <v>26.7</v>
          </cell>
          <cell r="D33">
            <v>16.7</v>
          </cell>
          <cell r="E33">
            <v>47.222222222222221</v>
          </cell>
          <cell r="F33">
            <v>73</v>
          </cell>
          <cell r="G33">
            <v>31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18.462500000000002</v>
          </cell>
          <cell r="C34">
            <v>30</v>
          </cell>
          <cell r="D34">
            <v>9.8000000000000007</v>
          </cell>
          <cell r="E34">
            <v>59.958333333333336</v>
          </cell>
          <cell r="F34">
            <v>91</v>
          </cell>
          <cell r="G34">
            <v>18</v>
          </cell>
          <cell r="H34" t="str">
            <v>*</v>
          </cell>
          <cell r="J34" t="str">
            <v>*</v>
          </cell>
          <cell r="K34">
            <v>0</v>
          </cell>
        </row>
        <row r="35">
          <cell r="B35">
            <v>20.349999999999998</v>
          </cell>
          <cell r="C35">
            <v>33.1</v>
          </cell>
          <cell r="D35">
            <v>12.1</v>
          </cell>
          <cell r="E35">
            <v>49.583333333333336</v>
          </cell>
          <cell r="F35">
            <v>75</v>
          </cell>
          <cell r="G35">
            <v>15</v>
          </cell>
          <cell r="H35" t="str">
            <v>*</v>
          </cell>
          <cell r="J35" t="str">
            <v>*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10.575000000000001</v>
          </cell>
          <cell r="C5">
            <v>15.5</v>
          </cell>
          <cell r="D5">
            <v>8</v>
          </cell>
          <cell r="E5">
            <v>70.791666666666671</v>
          </cell>
          <cell r="F5">
            <v>85</v>
          </cell>
          <cell r="G5">
            <v>43</v>
          </cell>
          <cell r="H5">
            <v>16.559999999999999</v>
          </cell>
          <cell r="J5">
            <v>35.64</v>
          </cell>
          <cell r="K5">
            <v>0</v>
          </cell>
        </row>
        <row r="6">
          <cell r="B6">
            <v>12.016666666666666</v>
          </cell>
          <cell r="C6">
            <v>20.100000000000001</v>
          </cell>
          <cell r="D6">
            <v>6.4</v>
          </cell>
          <cell r="E6">
            <v>64.291666666666671</v>
          </cell>
          <cell r="F6">
            <v>80</v>
          </cell>
          <cell r="G6">
            <v>51</v>
          </cell>
          <cell r="H6">
            <v>12.96</v>
          </cell>
          <cell r="J6">
            <v>26.28</v>
          </cell>
          <cell r="K6">
            <v>0</v>
          </cell>
        </row>
        <row r="7">
          <cell r="B7">
            <v>13.991666666666667</v>
          </cell>
          <cell r="C7">
            <v>21.8</v>
          </cell>
          <cell r="D7">
            <v>8.6999999999999993</v>
          </cell>
          <cell r="E7">
            <v>66.833333333333329</v>
          </cell>
          <cell r="F7">
            <v>79</v>
          </cell>
          <cell r="G7">
            <v>52</v>
          </cell>
          <cell r="H7">
            <v>11.16</v>
          </cell>
          <cell r="J7">
            <v>21.240000000000002</v>
          </cell>
          <cell r="K7">
            <v>0.2</v>
          </cell>
        </row>
        <row r="8">
          <cell r="B8">
            <v>16.887499999999999</v>
          </cell>
          <cell r="C8">
            <v>23.1</v>
          </cell>
          <cell r="D8">
            <v>11.7</v>
          </cell>
          <cell r="E8">
            <v>72.375</v>
          </cell>
          <cell r="F8">
            <v>93</v>
          </cell>
          <cell r="G8">
            <v>47</v>
          </cell>
          <cell r="H8">
            <v>16.559999999999999</v>
          </cell>
          <cell r="J8">
            <v>31.319999999999997</v>
          </cell>
          <cell r="K8">
            <v>0</v>
          </cell>
        </row>
        <row r="9">
          <cell r="B9">
            <v>18.170833333333334</v>
          </cell>
          <cell r="C9">
            <v>25.2</v>
          </cell>
          <cell r="D9">
            <v>11.3</v>
          </cell>
          <cell r="E9">
            <v>68.416666666666671</v>
          </cell>
          <cell r="F9">
            <v>95</v>
          </cell>
          <cell r="G9">
            <v>42</v>
          </cell>
          <cell r="H9">
            <v>12.6</v>
          </cell>
          <cell r="J9">
            <v>23.400000000000002</v>
          </cell>
          <cell r="K9">
            <v>0</v>
          </cell>
        </row>
        <row r="10">
          <cell r="B10">
            <v>19.816666666666666</v>
          </cell>
          <cell r="C10">
            <v>26.2</v>
          </cell>
          <cell r="D10">
            <v>11.8</v>
          </cell>
          <cell r="E10">
            <v>55.791666666666664</v>
          </cell>
          <cell r="F10">
            <v>88</v>
          </cell>
          <cell r="G10">
            <v>30</v>
          </cell>
          <cell r="H10">
            <v>16.2</v>
          </cell>
          <cell r="J10">
            <v>27.36</v>
          </cell>
          <cell r="K10">
            <v>0</v>
          </cell>
        </row>
        <row r="11">
          <cell r="B11">
            <v>19.195833333333333</v>
          </cell>
          <cell r="C11">
            <v>26</v>
          </cell>
          <cell r="D11">
            <v>11.8</v>
          </cell>
          <cell r="E11">
            <v>58.708333333333336</v>
          </cell>
          <cell r="F11">
            <v>88</v>
          </cell>
          <cell r="G11">
            <v>35</v>
          </cell>
          <cell r="H11">
            <v>16.2</v>
          </cell>
          <cell r="J11">
            <v>28.08</v>
          </cell>
          <cell r="K11">
            <v>0</v>
          </cell>
        </row>
        <row r="12">
          <cell r="B12">
            <v>18.795833333333331</v>
          </cell>
          <cell r="C12">
            <v>25.3</v>
          </cell>
          <cell r="D12">
            <v>10.6</v>
          </cell>
          <cell r="E12">
            <v>61.375</v>
          </cell>
          <cell r="F12">
            <v>94</v>
          </cell>
          <cell r="G12">
            <v>34</v>
          </cell>
          <cell r="H12">
            <v>9.7200000000000006</v>
          </cell>
          <cell r="J12">
            <v>20.52</v>
          </cell>
          <cell r="K12">
            <v>0</v>
          </cell>
        </row>
        <row r="13">
          <cell r="B13">
            <v>18.683333333333334</v>
          </cell>
          <cell r="C13">
            <v>24.2</v>
          </cell>
          <cell r="D13">
            <v>12.9</v>
          </cell>
          <cell r="E13">
            <v>55.083333333333336</v>
          </cell>
          <cell r="F13">
            <v>80</v>
          </cell>
          <cell r="G13">
            <v>34</v>
          </cell>
          <cell r="H13">
            <v>13.68</v>
          </cell>
          <cell r="J13">
            <v>26.64</v>
          </cell>
          <cell r="K13">
            <v>0</v>
          </cell>
        </row>
        <row r="14">
          <cell r="B14">
            <v>18.445833333333336</v>
          </cell>
          <cell r="C14">
            <v>26.5</v>
          </cell>
          <cell r="D14">
            <v>9.1999999999999993</v>
          </cell>
          <cell r="E14">
            <v>56.208333333333336</v>
          </cell>
          <cell r="F14">
            <v>85</v>
          </cell>
          <cell r="G14">
            <v>33</v>
          </cell>
          <cell r="H14">
            <v>11.16</v>
          </cell>
          <cell r="J14">
            <v>25.2</v>
          </cell>
          <cell r="K14">
            <v>0</v>
          </cell>
        </row>
        <row r="15">
          <cell r="B15">
            <v>20.462500000000002</v>
          </cell>
          <cell r="C15">
            <v>26.9</v>
          </cell>
          <cell r="D15">
            <v>12.9</v>
          </cell>
          <cell r="E15">
            <v>57.625</v>
          </cell>
          <cell r="F15">
            <v>88</v>
          </cell>
          <cell r="G15">
            <v>30</v>
          </cell>
          <cell r="H15">
            <v>17.64</v>
          </cell>
          <cell r="J15">
            <v>29.16</v>
          </cell>
          <cell r="K15">
            <v>0</v>
          </cell>
        </row>
        <row r="16">
          <cell r="B16">
            <v>22.254166666666663</v>
          </cell>
          <cell r="C16">
            <v>27.5</v>
          </cell>
          <cell r="D16">
            <v>16.2</v>
          </cell>
          <cell r="E16">
            <v>47</v>
          </cell>
          <cell r="F16">
            <v>71</v>
          </cell>
          <cell r="G16">
            <v>27</v>
          </cell>
          <cell r="H16">
            <v>16.2</v>
          </cell>
          <cell r="J16">
            <v>29.52</v>
          </cell>
          <cell r="K16">
            <v>0</v>
          </cell>
        </row>
        <row r="17">
          <cell r="B17">
            <v>21.479166666666668</v>
          </cell>
          <cell r="C17">
            <v>27.5</v>
          </cell>
          <cell r="D17">
            <v>14.7</v>
          </cell>
          <cell r="E17">
            <v>47.375</v>
          </cell>
          <cell r="F17">
            <v>75</v>
          </cell>
          <cell r="G17">
            <v>29</v>
          </cell>
          <cell r="H17">
            <v>12.24</v>
          </cell>
          <cell r="J17">
            <v>25.92</v>
          </cell>
          <cell r="K17">
            <v>0</v>
          </cell>
        </row>
        <row r="18">
          <cell r="B18">
            <v>22.033333333333331</v>
          </cell>
          <cell r="C18">
            <v>28.2</v>
          </cell>
          <cell r="D18">
            <v>16.600000000000001</v>
          </cell>
          <cell r="E18">
            <v>53.625</v>
          </cell>
          <cell r="F18">
            <v>77</v>
          </cell>
          <cell r="G18">
            <v>31</v>
          </cell>
          <cell r="H18">
            <v>16.2</v>
          </cell>
          <cell r="J18">
            <v>34.92</v>
          </cell>
          <cell r="K18">
            <v>0</v>
          </cell>
        </row>
        <row r="19">
          <cell r="B19">
            <v>22.795833333333334</v>
          </cell>
          <cell r="C19">
            <v>29.7</v>
          </cell>
          <cell r="D19">
            <v>17.3</v>
          </cell>
          <cell r="E19">
            <v>53.666666666666664</v>
          </cell>
          <cell r="F19">
            <v>77</v>
          </cell>
          <cell r="G19">
            <v>27</v>
          </cell>
          <cell r="H19">
            <v>16.559999999999999</v>
          </cell>
          <cell r="J19">
            <v>33.480000000000004</v>
          </cell>
          <cell r="K19">
            <v>0</v>
          </cell>
        </row>
        <row r="20">
          <cell r="B20">
            <v>22.191666666666663</v>
          </cell>
          <cell r="C20">
            <v>29.6</v>
          </cell>
          <cell r="D20">
            <v>15.3</v>
          </cell>
          <cell r="E20">
            <v>47.5</v>
          </cell>
          <cell r="F20">
            <v>70</v>
          </cell>
          <cell r="G20">
            <v>22</v>
          </cell>
          <cell r="H20">
            <v>12.6</v>
          </cell>
          <cell r="J20">
            <v>28.8</v>
          </cell>
          <cell r="K20">
            <v>0</v>
          </cell>
        </row>
        <row r="21">
          <cell r="B21">
            <v>17.587500000000002</v>
          </cell>
          <cell r="C21">
            <v>24.2</v>
          </cell>
          <cell r="D21">
            <v>13.6</v>
          </cell>
          <cell r="E21">
            <v>63.708333333333336</v>
          </cell>
          <cell r="F21">
            <v>92</v>
          </cell>
          <cell r="G21">
            <v>38</v>
          </cell>
          <cell r="H21">
            <v>15.840000000000002</v>
          </cell>
          <cell r="J21">
            <v>38.159999999999997</v>
          </cell>
          <cell r="K21">
            <v>0</v>
          </cell>
        </row>
        <row r="22">
          <cell r="B22">
            <v>11.795833333333334</v>
          </cell>
          <cell r="C22">
            <v>19.100000000000001</v>
          </cell>
          <cell r="D22">
            <v>5.4</v>
          </cell>
          <cell r="E22">
            <v>67.875</v>
          </cell>
          <cell r="F22">
            <v>90</v>
          </cell>
          <cell r="G22">
            <v>43</v>
          </cell>
          <cell r="H22">
            <v>15.840000000000002</v>
          </cell>
          <cell r="J22">
            <v>31.319999999999997</v>
          </cell>
          <cell r="K22">
            <v>0</v>
          </cell>
        </row>
        <row r="23">
          <cell r="B23">
            <v>15.950000000000001</v>
          </cell>
          <cell r="C23">
            <v>24.8</v>
          </cell>
          <cell r="D23">
            <v>9.3000000000000007</v>
          </cell>
          <cell r="E23">
            <v>56.625</v>
          </cell>
          <cell r="F23">
            <v>85</v>
          </cell>
          <cell r="G23">
            <v>20</v>
          </cell>
          <cell r="H23">
            <v>10.8</v>
          </cell>
          <cell r="J23">
            <v>22.32</v>
          </cell>
          <cell r="K23">
            <v>0</v>
          </cell>
        </row>
        <row r="24">
          <cell r="B24">
            <v>18.904166666666665</v>
          </cell>
          <cell r="C24">
            <v>25.5</v>
          </cell>
          <cell r="D24">
            <v>12.2</v>
          </cell>
          <cell r="E24">
            <v>48.083333333333336</v>
          </cell>
          <cell r="F24">
            <v>68</v>
          </cell>
          <cell r="G24">
            <v>36</v>
          </cell>
          <cell r="H24">
            <v>9.7200000000000006</v>
          </cell>
          <cell r="J24">
            <v>20.88</v>
          </cell>
          <cell r="K24">
            <v>0</v>
          </cell>
        </row>
        <row r="25">
          <cell r="B25">
            <v>21.287499999999998</v>
          </cell>
          <cell r="C25">
            <v>28.9</v>
          </cell>
          <cell r="D25">
            <v>14.9</v>
          </cell>
          <cell r="E25">
            <v>51.916666666666664</v>
          </cell>
          <cell r="F25">
            <v>75</v>
          </cell>
          <cell r="G25">
            <v>28</v>
          </cell>
          <cell r="H25">
            <v>11.879999999999999</v>
          </cell>
          <cell r="J25">
            <v>23.040000000000003</v>
          </cell>
          <cell r="K25">
            <v>0</v>
          </cell>
        </row>
        <row r="26">
          <cell r="B26">
            <v>22.654166666666669</v>
          </cell>
          <cell r="C26">
            <v>29.4</v>
          </cell>
          <cell r="D26">
            <v>16</v>
          </cell>
          <cell r="E26">
            <v>48.5</v>
          </cell>
          <cell r="F26">
            <v>72</v>
          </cell>
          <cell r="G26">
            <v>28</v>
          </cell>
          <cell r="H26">
            <v>14.04</v>
          </cell>
          <cell r="J26">
            <v>27.720000000000002</v>
          </cell>
          <cell r="K26">
            <v>0</v>
          </cell>
        </row>
        <row r="27">
          <cell r="B27">
            <v>23.225000000000005</v>
          </cell>
          <cell r="C27">
            <v>29.5</v>
          </cell>
          <cell r="D27">
            <v>15.9</v>
          </cell>
          <cell r="E27">
            <v>48.958333333333336</v>
          </cell>
          <cell r="F27">
            <v>77</v>
          </cell>
          <cell r="G27">
            <v>29</v>
          </cell>
          <cell r="H27">
            <v>14.76</v>
          </cell>
          <cell r="J27">
            <v>26.64</v>
          </cell>
          <cell r="K27">
            <v>0</v>
          </cell>
        </row>
        <row r="28">
          <cell r="B28">
            <v>21.804166666666671</v>
          </cell>
          <cell r="C28">
            <v>31.4</v>
          </cell>
          <cell r="D28">
            <v>16.8</v>
          </cell>
          <cell r="E28">
            <v>56.875</v>
          </cell>
          <cell r="F28">
            <v>77</v>
          </cell>
          <cell r="G28">
            <v>25</v>
          </cell>
          <cell r="H28">
            <v>20.52</v>
          </cell>
          <cell r="J28">
            <v>44.28</v>
          </cell>
          <cell r="K28">
            <v>0</v>
          </cell>
        </row>
        <row r="29">
          <cell r="B29">
            <v>19.912500000000001</v>
          </cell>
          <cell r="C29">
            <v>29.7</v>
          </cell>
          <cell r="D29">
            <v>13.3</v>
          </cell>
          <cell r="E29">
            <v>66.333333333333329</v>
          </cell>
          <cell r="F29">
            <v>92</v>
          </cell>
          <cell r="G29">
            <v>32</v>
          </cell>
          <cell r="H29">
            <v>19.8</v>
          </cell>
          <cell r="J29">
            <v>35.64</v>
          </cell>
          <cell r="K29">
            <v>0</v>
          </cell>
        </row>
        <row r="30">
          <cell r="B30">
            <v>23.420833333333334</v>
          </cell>
          <cell r="C30">
            <v>30.8</v>
          </cell>
          <cell r="D30">
            <v>18</v>
          </cell>
          <cell r="E30">
            <v>55.625</v>
          </cell>
          <cell r="F30">
            <v>76</v>
          </cell>
          <cell r="G30">
            <v>30</v>
          </cell>
          <cell r="H30">
            <v>17.28</v>
          </cell>
          <cell r="J30">
            <v>38.519999999999996</v>
          </cell>
          <cell r="K30">
            <v>0</v>
          </cell>
        </row>
        <row r="31">
          <cell r="B31">
            <v>23.683333333333334</v>
          </cell>
          <cell r="C31">
            <v>32.799999999999997</v>
          </cell>
          <cell r="D31">
            <v>17.8</v>
          </cell>
          <cell r="E31">
            <v>56.458333333333336</v>
          </cell>
          <cell r="F31">
            <v>91</v>
          </cell>
          <cell r="G31">
            <v>25</v>
          </cell>
          <cell r="H31">
            <v>24.48</v>
          </cell>
          <cell r="J31">
            <v>61.92</v>
          </cell>
          <cell r="K31">
            <v>2.2000000000000002</v>
          </cell>
        </row>
        <row r="32">
          <cell r="B32">
            <v>15.545833333333329</v>
          </cell>
          <cell r="C32">
            <v>19.399999999999999</v>
          </cell>
          <cell r="D32">
            <v>12.5</v>
          </cell>
          <cell r="E32">
            <v>86.952380952380949</v>
          </cell>
          <cell r="F32">
            <v>100</v>
          </cell>
          <cell r="G32">
            <v>69</v>
          </cell>
          <cell r="H32">
            <v>24.12</v>
          </cell>
          <cell r="J32">
            <v>67.680000000000007</v>
          </cell>
          <cell r="K32">
            <v>16</v>
          </cell>
        </row>
        <row r="33">
          <cell r="B33">
            <v>13.279166666666667</v>
          </cell>
          <cell r="C33">
            <v>20</v>
          </cell>
          <cell r="D33">
            <v>8.8000000000000007</v>
          </cell>
          <cell r="E33">
            <v>74.25</v>
          </cell>
          <cell r="F33">
            <v>100</v>
          </cell>
          <cell r="G33">
            <v>32</v>
          </cell>
          <cell r="H33">
            <v>16.2</v>
          </cell>
          <cell r="J33">
            <v>30.240000000000002</v>
          </cell>
          <cell r="K33">
            <v>0</v>
          </cell>
        </row>
        <row r="34">
          <cell r="B34">
            <v>15.479166666666666</v>
          </cell>
          <cell r="C34">
            <v>23.9</v>
          </cell>
          <cell r="D34">
            <v>8.5</v>
          </cell>
          <cell r="E34">
            <v>56.833333333333336</v>
          </cell>
          <cell r="F34">
            <v>81</v>
          </cell>
          <cell r="G34">
            <v>27</v>
          </cell>
          <cell r="H34">
            <v>12.96</v>
          </cell>
          <cell r="J34">
            <v>29.52</v>
          </cell>
          <cell r="K34">
            <v>0</v>
          </cell>
        </row>
        <row r="35">
          <cell r="B35">
            <v>18.479166666666668</v>
          </cell>
          <cell r="C35">
            <v>26</v>
          </cell>
          <cell r="D35">
            <v>12.9</v>
          </cell>
          <cell r="E35">
            <v>44.041666666666664</v>
          </cell>
          <cell r="F35">
            <v>62</v>
          </cell>
          <cell r="G35">
            <v>23</v>
          </cell>
          <cell r="H35">
            <v>22.68</v>
          </cell>
          <cell r="J35">
            <v>43.2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12.0875</v>
          </cell>
          <cell r="C5">
            <v>16.899999999999999</v>
          </cell>
          <cell r="D5">
            <v>9.5</v>
          </cell>
          <cell r="E5">
            <v>67.625</v>
          </cell>
          <cell r="F5">
            <v>77</v>
          </cell>
          <cell r="G5">
            <v>50</v>
          </cell>
          <cell r="H5">
            <v>12.6</v>
          </cell>
          <cell r="J5">
            <v>33.119999999999997</v>
          </cell>
          <cell r="K5">
            <v>0</v>
          </cell>
        </row>
        <row r="6">
          <cell r="B6">
            <v>14.124999999999998</v>
          </cell>
          <cell r="C6">
            <v>22.2</v>
          </cell>
          <cell r="D6">
            <v>8.6</v>
          </cell>
          <cell r="E6">
            <v>62.083333333333336</v>
          </cell>
          <cell r="F6">
            <v>76</v>
          </cell>
          <cell r="G6">
            <v>51</v>
          </cell>
          <cell r="H6">
            <v>10.08</v>
          </cell>
          <cell r="J6">
            <v>23.400000000000002</v>
          </cell>
          <cell r="K6">
            <v>0</v>
          </cell>
        </row>
        <row r="7">
          <cell r="B7">
            <v>14.891666666666671</v>
          </cell>
          <cell r="C7">
            <v>23</v>
          </cell>
          <cell r="D7">
            <v>8.1</v>
          </cell>
          <cell r="E7">
            <v>67.958333333333329</v>
          </cell>
          <cell r="F7">
            <v>84</v>
          </cell>
          <cell r="G7">
            <v>52</v>
          </cell>
          <cell r="H7">
            <v>11.16</v>
          </cell>
          <cell r="J7">
            <v>20.16</v>
          </cell>
          <cell r="K7">
            <v>0</v>
          </cell>
        </row>
        <row r="8">
          <cell r="B8">
            <v>16.725000000000001</v>
          </cell>
          <cell r="C8">
            <v>24.9</v>
          </cell>
          <cell r="D8">
            <v>11.4</v>
          </cell>
          <cell r="E8">
            <v>72.541666666666671</v>
          </cell>
          <cell r="F8">
            <v>90</v>
          </cell>
          <cell r="G8">
            <v>44</v>
          </cell>
          <cell r="H8">
            <v>18.36</v>
          </cell>
          <cell r="J8">
            <v>30.240000000000002</v>
          </cell>
          <cell r="K8">
            <v>0</v>
          </cell>
        </row>
        <row r="9">
          <cell r="B9">
            <v>17.737500000000001</v>
          </cell>
          <cell r="C9">
            <v>26.6</v>
          </cell>
          <cell r="D9">
            <v>10.5</v>
          </cell>
          <cell r="E9">
            <v>69.833333333333329</v>
          </cell>
          <cell r="F9">
            <v>92</v>
          </cell>
          <cell r="G9">
            <v>39</v>
          </cell>
          <cell r="H9">
            <v>14.76</v>
          </cell>
          <cell r="J9">
            <v>26.28</v>
          </cell>
          <cell r="K9">
            <v>0</v>
          </cell>
        </row>
        <row r="10">
          <cell r="B10">
            <v>17.912500000000001</v>
          </cell>
          <cell r="C10">
            <v>27.6</v>
          </cell>
          <cell r="D10">
            <v>9.6</v>
          </cell>
          <cell r="E10">
            <v>64.791666666666671</v>
          </cell>
          <cell r="F10">
            <v>92</v>
          </cell>
          <cell r="G10">
            <v>27</v>
          </cell>
          <cell r="H10">
            <v>12.6</v>
          </cell>
          <cell r="J10">
            <v>22.68</v>
          </cell>
          <cell r="K10">
            <v>0</v>
          </cell>
        </row>
        <row r="11">
          <cell r="B11">
            <v>18.425000000000001</v>
          </cell>
          <cell r="C11">
            <v>27.6</v>
          </cell>
          <cell r="D11">
            <v>9.6999999999999993</v>
          </cell>
          <cell r="E11">
            <v>62.25</v>
          </cell>
          <cell r="F11">
            <v>90</v>
          </cell>
          <cell r="G11">
            <v>37</v>
          </cell>
          <cell r="H11">
            <v>15.120000000000001</v>
          </cell>
          <cell r="J11">
            <v>26.28</v>
          </cell>
          <cell r="K11">
            <v>0</v>
          </cell>
        </row>
        <row r="12">
          <cell r="B12">
            <v>18.020833333333329</v>
          </cell>
          <cell r="C12">
            <v>27</v>
          </cell>
          <cell r="D12">
            <v>9.6</v>
          </cell>
          <cell r="E12">
            <v>64</v>
          </cell>
          <cell r="F12">
            <v>92</v>
          </cell>
          <cell r="G12">
            <v>31</v>
          </cell>
          <cell r="H12">
            <v>10.8</v>
          </cell>
          <cell r="J12">
            <v>19.079999999999998</v>
          </cell>
          <cell r="K12">
            <v>0</v>
          </cell>
        </row>
        <row r="13">
          <cell r="B13">
            <v>17.466666666666665</v>
          </cell>
          <cell r="C13">
            <v>25.8</v>
          </cell>
          <cell r="D13">
            <v>10.3</v>
          </cell>
          <cell r="E13">
            <v>61.625</v>
          </cell>
          <cell r="F13">
            <v>88</v>
          </cell>
          <cell r="G13">
            <v>29</v>
          </cell>
          <cell r="H13">
            <v>14.4</v>
          </cell>
          <cell r="J13">
            <v>28.8</v>
          </cell>
          <cell r="K13">
            <v>0</v>
          </cell>
        </row>
        <row r="14">
          <cell r="B14">
            <v>18.349999999999998</v>
          </cell>
          <cell r="C14">
            <v>28.3</v>
          </cell>
          <cell r="D14">
            <v>9.9</v>
          </cell>
          <cell r="E14">
            <v>61.458333333333336</v>
          </cell>
          <cell r="F14">
            <v>89</v>
          </cell>
          <cell r="G14">
            <v>33</v>
          </cell>
          <cell r="H14">
            <v>14.04</v>
          </cell>
          <cell r="J14">
            <v>25.56</v>
          </cell>
          <cell r="K14">
            <v>0</v>
          </cell>
        </row>
        <row r="15">
          <cell r="B15">
            <v>20.108333333333331</v>
          </cell>
          <cell r="C15">
            <v>29</v>
          </cell>
          <cell r="D15">
            <v>12.5</v>
          </cell>
          <cell r="E15">
            <v>61.416666666666664</v>
          </cell>
          <cell r="F15">
            <v>90</v>
          </cell>
          <cell r="G15">
            <v>28</v>
          </cell>
          <cell r="H15">
            <v>12.6</v>
          </cell>
          <cell r="J15">
            <v>21.6</v>
          </cell>
          <cell r="K15">
            <v>0</v>
          </cell>
        </row>
        <row r="16">
          <cell r="B16">
            <v>22.545833333333338</v>
          </cell>
          <cell r="C16">
            <v>29.9</v>
          </cell>
          <cell r="D16">
            <v>15.3</v>
          </cell>
          <cell r="E16">
            <v>48.041666666666664</v>
          </cell>
          <cell r="F16">
            <v>73</v>
          </cell>
          <cell r="G16">
            <v>25</v>
          </cell>
          <cell r="H16">
            <v>17.28</v>
          </cell>
          <cell r="J16">
            <v>32.04</v>
          </cell>
          <cell r="K16">
            <v>0</v>
          </cell>
        </row>
        <row r="17">
          <cell r="B17">
            <v>21.320833333333336</v>
          </cell>
          <cell r="C17">
            <v>29.4</v>
          </cell>
          <cell r="D17">
            <v>13.8</v>
          </cell>
          <cell r="E17">
            <v>51.833333333333336</v>
          </cell>
          <cell r="F17">
            <v>78</v>
          </cell>
          <cell r="G17">
            <v>28</v>
          </cell>
          <cell r="H17">
            <v>14.76</v>
          </cell>
          <cell r="J17">
            <v>29.52</v>
          </cell>
          <cell r="K17">
            <v>0</v>
          </cell>
        </row>
        <row r="18">
          <cell r="B18">
            <v>22.162499999999998</v>
          </cell>
          <cell r="C18">
            <v>30</v>
          </cell>
          <cell r="D18">
            <v>14.8</v>
          </cell>
          <cell r="E18">
            <v>55.416666666666664</v>
          </cell>
          <cell r="F18">
            <v>83</v>
          </cell>
          <cell r="G18">
            <v>31</v>
          </cell>
          <cell r="H18">
            <v>14.76</v>
          </cell>
          <cell r="J18">
            <v>25.56</v>
          </cell>
          <cell r="K18">
            <v>0</v>
          </cell>
        </row>
        <row r="19">
          <cell r="B19">
            <v>22.745833333333337</v>
          </cell>
          <cell r="C19">
            <v>30.4</v>
          </cell>
          <cell r="D19">
            <v>14.8</v>
          </cell>
          <cell r="E19">
            <v>56</v>
          </cell>
          <cell r="F19">
            <v>86</v>
          </cell>
          <cell r="G19">
            <v>30</v>
          </cell>
          <cell r="H19">
            <v>20.16</v>
          </cell>
          <cell r="J19">
            <v>34.92</v>
          </cell>
          <cell r="K19">
            <v>0</v>
          </cell>
        </row>
        <row r="20">
          <cell r="B20">
            <v>21.233333333333338</v>
          </cell>
          <cell r="C20">
            <v>31.1</v>
          </cell>
          <cell r="D20">
            <v>12.4</v>
          </cell>
          <cell r="E20">
            <v>53.166666666666664</v>
          </cell>
          <cell r="F20">
            <v>85</v>
          </cell>
          <cell r="G20">
            <v>26</v>
          </cell>
          <cell r="H20">
            <v>20.52</v>
          </cell>
          <cell r="J20">
            <v>33.480000000000004</v>
          </cell>
          <cell r="K20">
            <v>0</v>
          </cell>
        </row>
        <row r="21">
          <cell r="B21">
            <v>17.654166666666665</v>
          </cell>
          <cell r="C21">
            <v>22.1</v>
          </cell>
          <cell r="D21">
            <v>12.6</v>
          </cell>
          <cell r="E21">
            <v>66.041666666666671</v>
          </cell>
          <cell r="F21">
            <v>84</v>
          </cell>
          <cell r="G21">
            <v>46</v>
          </cell>
          <cell r="H21">
            <v>16.920000000000002</v>
          </cell>
          <cell r="J21">
            <v>32.4</v>
          </cell>
          <cell r="K21">
            <v>0</v>
          </cell>
        </row>
        <row r="22">
          <cell r="B22">
            <v>12.758333333333335</v>
          </cell>
          <cell r="C22">
            <v>20.3</v>
          </cell>
          <cell r="D22">
            <v>4.0999999999999996</v>
          </cell>
          <cell r="E22">
            <v>64.375</v>
          </cell>
          <cell r="F22">
            <v>93</v>
          </cell>
          <cell r="G22">
            <v>39</v>
          </cell>
          <cell r="H22">
            <v>16.920000000000002</v>
          </cell>
          <cell r="J22">
            <v>32.4</v>
          </cell>
          <cell r="K22">
            <v>0</v>
          </cell>
        </row>
        <row r="23">
          <cell r="B23">
            <v>14.058333333333332</v>
          </cell>
          <cell r="C23">
            <v>26.1</v>
          </cell>
          <cell r="D23">
            <v>4.5</v>
          </cell>
          <cell r="E23">
            <v>65.75</v>
          </cell>
          <cell r="F23">
            <v>93</v>
          </cell>
          <cell r="G23">
            <v>25</v>
          </cell>
          <cell r="H23">
            <v>11.16</v>
          </cell>
          <cell r="J23">
            <v>24.840000000000003</v>
          </cell>
          <cell r="K23">
            <v>0</v>
          </cell>
        </row>
        <row r="24">
          <cell r="B24">
            <v>17.129166666666666</v>
          </cell>
          <cell r="C24">
            <v>26.7</v>
          </cell>
          <cell r="D24">
            <v>9.3000000000000007</v>
          </cell>
          <cell r="E24">
            <v>60.458333333333336</v>
          </cell>
          <cell r="F24">
            <v>87</v>
          </cell>
          <cell r="G24">
            <v>34</v>
          </cell>
          <cell r="H24">
            <v>12.96</v>
          </cell>
          <cell r="J24">
            <v>22.68</v>
          </cell>
          <cell r="K24">
            <v>0</v>
          </cell>
        </row>
        <row r="25">
          <cell r="B25">
            <v>20.174999999999997</v>
          </cell>
          <cell r="C25">
            <v>29.7</v>
          </cell>
          <cell r="D25">
            <v>11.6</v>
          </cell>
          <cell r="E25">
            <v>56.375</v>
          </cell>
          <cell r="F25">
            <v>87</v>
          </cell>
          <cell r="G25">
            <v>31</v>
          </cell>
          <cell r="H25">
            <v>10.44</v>
          </cell>
          <cell r="J25">
            <v>24.48</v>
          </cell>
          <cell r="K25">
            <v>0</v>
          </cell>
        </row>
        <row r="26">
          <cell r="B26">
            <v>20.916666666666664</v>
          </cell>
          <cell r="C26">
            <v>30.7</v>
          </cell>
          <cell r="D26">
            <v>10.7</v>
          </cell>
          <cell r="E26">
            <v>57.916666666666664</v>
          </cell>
          <cell r="F26">
            <v>91</v>
          </cell>
          <cell r="G26">
            <v>28</v>
          </cell>
          <cell r="J26">
            <v>23.040000000000003</v>
          </cell>
          <cell r="K26">
            <v>0</v>
          </cell>
        </row>
        <row r="27">
          <cell r="B27">
            <v>21.829166666666669</v>
          </cell>
          <cell r="C27">
            <v>31.1</v>
          </cell>
          <cell r="D27">
            <v>13.7</v>
          </cell>
          <cell r="E27">
            <v>58.625</v>
          </cell>
          <cell r="F27">
            <v>86</v>
          </cell>
          <cell r="G27">
            <v>31</v>
          </cell>
          <cell r="H27">
            <v>15.840000000000002</v>
          </cell>
          <cell r="J27">
            <v>29.16</v>
          </cell>
          <cell r="K27">
            <v>0</v>
          </cell>
        </row>
        <row r="28">
          <cell r="B28">
            <v>20.416666666666664</v>
          </cell>
          <cell r="C28">
            <v>31.1</v>
          </cell>
          <cell r="D28">
            <v>12.9</v>
          </cell>
          <cell r="E28">
            <v>62.125</v>
          </cell>
          <cell r="F28">
            <v>89</v>
          </cell>
          <cell r="G28">
            <v>33</v>
          </cell>
          <cell r="H28">
            <v>24.840000000000003</v>
          </cell>
          <cell r="J28">
            <v>50.04</v>
          </cell>
          <cell r="K28">
            <v>0</v>
          </cell>
        </row>
        <row r="29">
          <cell r="B29">
            <v>21</v>
          </cell>
          <cell r="C29">
            <v>30.5</v>
          </cell>
          <cell r="D29">
            <v>15</v>
          </cell>
          <cell r="E29">
            <v>61.75</v>
          </cell>
          <cell r="F29">
            <v>81</v>
          </cell>
          <cell r="G29">
            <v>36</v>
          </cell>
          <cell r="H29">
            <v>20.16</v>
          </cell>
          <cell r="J29">
            <v>44.28</v>
          </cell>
          <cell r="K29">
            <v>0</v>
          </cell>
        </row>
        <row r="30">
          <cell r="B30">
            <v>22.920833333333338</v>
          </cell>
          <cell r="C30">
            <v>32.1</v>
          </cell>
          <cell r="D30">
            <v>16.2</v>
          </cell>
          <cell r="E30">
            <v>56.708333333333336</v>
          </cell>
          <cell r="F30">
            <v>80</v>
          </cell>
          <cell r="G30">
            <v>31</v>
          </cell>
          <cell r="H30">
            <v>20.52</v>
          </cell>
          <cell r="J30">
            <v>37.080000000000005</v>
          </cell>
          <cell r="K30">
            <v>0</v>
          </cell>
        </row>
        <row r="31">
          <cell r="B31">
            <v>23.854166666666668</v>
          </cell>
          <cell r="C31">
            <v>35.299999999999997</v>
          </cell>
          <cell r="D31">
            <v>16.7</v>
          </cell>
          <cell r="E31">
            <v>55.666666666666664</v>
          </cell>
          <cell r="F31">
            <v>91</v>
          </cell>
          <cell r="G31">
            <v>25</v>
          </cell>
          <cell r="H31">
            <v>34.200000000000003</v>
          </cell>
          <cell r="J31">
            <v>57.6</v>
          </cell>
          <cell r="K31">
            <v>3</v>
          </cell>
        </row>
        <row r="32">
          <cell r="B32">
            <v>17.033333333333328</v>
          </cell>
          <cell r="C32">
            <v>20.3</v>
          </cell>
          <cell r="D32">
            <v>14</v>
          </cell>
          <cell r="E32">
            <v>81.333333333333329</v>
          </cell>
          <cell r="F32">
            <v>93</v>
          </cell>
          <cell r="G32">
            <v>64</v>
          </cell>
          <cell r="H32">
            <v>14.4</v>
          </cell>
          <cell r="J32">
            <v>39.96</v>
          </cell>
          <cell r="K32">
            <v>5.6000000000000005</v>
          </cell>
        </row>
        <row r="33">
          <cell r="B33">
            <v>14.112499999999997</v>
          </cell>
          <cell r="C33">
            <v>21.4</v>
          </cell>
          <cell r="D33">
            <v>7</v>
          </cell>
          <cell r="E33">
            <v>68.583333333333329</v>
          </cell>
          <cell r="F33">
            <v>95</v>
          </cell>
          <cell r="G33">
            <v>31</v>
          </cell>
          <cell r="H33">
            <v>13.32</v>
          </cell>
          <cell r="J33">
            <v>39.6</v>
          </cell>
          <cell r="K33">
            <v>0</v>
          </cell>
        </row>
        <row r="34">
          <cell r="B34">
            <v>14.312500000000002</v>
          </cell>
          <cell r="C34">
            <v>25.7</v>
          </cell>
          <cell r="D34">
            <v>5.5</v>
          </cell>
          <cell r="E34">
            <v>62.125</v>
          </cell>
          <cell r="F34">
            <v>93</v>
          </cell>
          <cell r="G34">
            <v>25</v>
          </cell>
          <cell r="H34">
            <v>13.68</v>
          </cell>
          <cell r="J34">
            <v>31.319999999999997</v>
          </cell>
          <cell r="K34">
            <v>0</v>
          </cell>
        </row>
        <row r="35">
          <cell r="B35">
            <v>17.987500000000001</v>
          </cell>
          <cell r="C35">
            <v>27.9</v>
          </cell>
          <cell r="D35">
            <v>10.4</v>
          </cell>
          <cell r="E35">
            <v>48.375</v>
          </cell>
          <cell r="F35">
            <v>73</v>
          </cell>
          <cell r="G35">
            <v>22</v>
          </cell>
          <cell r="H35">
            <v>19.8</v>
          </cell>
          <cell r="J35">
            <v>40.32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9.1750000000000007</v>
          </cell>
          <cell r="C5">
            <v>11.5</v>
          </cell>
          <cell r="D5">
            <v>7.3</v>
          </cell>
          <cell r="E5">
            <v>72.625</v>
          </cell>
          <cell r="F5">
            <v>83</v>
          </cell>
          <cell r="G5">
            <v>60</v>
          </cell>
          <cell r="H5">
            <v>19.440000000000001</v>
          </cell>
          <cell r="J5">
            <v>33.480000000000004</v>
          </cell>
          <cell r="K5">
            <v>0.4</v>
          </cell>
        </row>
        <row r="6">
          <cell r="B6">
            <v>11.875</v>
          </cell>
          <cell r="C6">
            <v>20.3</v>
          </cell>
          <cell r="D6">
            <v>5.8</v>
          </cell>
          <cell r="E6">
            <v>63.416666666666664</v>
          </cell>
          <cell r="F6">
            <v>89</v>
          </cell>
          <cell r="G6">
            <v>35</v>
          </cell>
          <cell r="H6">
            <v>8.2799999999999994</v>
          </cell>
          <cell r="J6">
            <v>20.16</v>
          </cell>
          <cell r="K6">
            <v>0</v>
          </cell>
        </row>
        <row r="7">
          <cell r="B7">
            <v>13.071428571428569</v>
          </cell>
          <cell r="C7">
            <v>22.2</v>
          </cell>
          <cell r="D7">
            <v>5.5</v>
          </cell>
          <cell r="E7">
            <v>71.904761904761898</v>
          </cell>
          <cell r="F7">
            <v>94</v>
          </cell>
          <cell r="G7">
            <v>51</v>
          </cell>
          <cell r="H7">
            <v>14.04</v>
          </cell>
          <cell r="J7">
            <v>23.040000000000003</v>
          </cell>
          <cell r="K7">
            <v>0</v>
          </cell>
        </row>
        <row r="8">
          <cell r="B8">
            <v>14.9</v>
          </cell>
          <cell r="C8">
            <v>23.3</v>
          </cell>
          <cell r="D8">
            <v>7.4</v>
          </cell>
          <cell r="E8">
            <v>77.375</v>
          </cell>
          <cell r="F8">
            <v>99</v>
          </cell>
          <cell r="G8">
            <v>46</v>
          </cell>
          <cell r="H8">
            <v>18</v>
          </cell>
          <cell r="J8">
            <v>29.52</v>
          </cell>
          <cell r="K8">
            <v>0.2</v>
          </cell>
        </row>
        <row r="9">
          <cell r="B9">
            <v>15.417391304347827</v>
          </cell>
          <cell r="C9">
            <v>25.9</v>
          </cell>
          <cell r="D9">
            <v>7.3</v>
          </cell>
          <cell r="E9">
            <v>76.260869565217391</v>
          </cell>
          <cell r="F9">
            <v>99</v>
          </cell>
          <cell r="G9">
            <v>41</v>
          </cell>
          <cell r="H9">
            <v>10.8</v>
          </cell>
          <cell r="J9">
            <v>23.759999999999998</v>
          </cell>
          <cell r="K9">
            <v>0</v>
          </cell>
        </row>
        <row r="10">
          <cell r="B10">
            <v>17.339130434782611</v>
          </cell>
          <cell r="C10">
            <v>26.6</v>
          </cell>
          <cell r="D10">
            <v>8.5</v>
          </cell>
          <cell r="E10">
            <v>67.913043478260875</v>
          </cell>
          <cell r="F10">
            <v>97</v>
          </cell>
          <cell r="G10">
            <v>36</v>
          </cell>
          <cell r="H10">
            <v>12.96</v>
          </cell>
          <cell r="J10">
            <v>25.56</v>
          </cell>
          <cell r="K10">
            <v>0.2</v>
          </cell>
        </row>
        <row r="11">
          <cell r="B11">
            <v>18.056521739130435</v>
          </cell>
          <cell r="C11">
            <v>26.1</v>
          </cell>
          <cell r="D11">
            <v>9.4</v>
          </cell>
          <cell r="E11">
            <v>60.826086956521742</v>
          </cell>
          <cell r="F11">
            <v>91</v>
          </cell>
          <cell r="G11">
            <v>37</v>
          </cell>
          <cell r="H11">
            <v>15.120000000000001</v>
          </cell>
          <cell r="J11">
            <v>26.28</v>
          </cell>
          <cell r="K11">
            <v>0</v>
          </cell>
        </row>
        <row r="12">
          <cell r="B12">
            <v>16.545833333333334</v>
          </cell>
          <cell r="C12">
            <v>26</v>
          </cell>
          <cell r="D12">
            <v>7.8</v>
          </cell>
          <cell r="E12">
            <v>71.25</v>
          </cell>
          <cell r="F12">
            <v>99</v>
          </cell>
          <cell r="G12">
            <v>36</v>
          </cell>
          <cell r="H12">
            <v>9.3600000000000012</v>
          </cell>
          <cell r="J12">
            <v>21.6</v>
          </cell>
          <cell r="K12">
            <v>0</v>
          </cell>
        </row>
        <row r="13">
          <cell r="B13">
            <v>16.324999999999999</v>
          </cell>
          <cell r="C13">
            <v>25.4</v>
          </cell>
          <cell r="D13">
            <v>8.1</v>
          </cell>
          <cell r="E13">
            <v>70.375</v>
          </cell>
          <cell r="F13">
            <v>99</v>
          </cell>
          <cell r="G13">
            <v>32</v>
          </cell>
          <cell r="H13">
            <v>19.8</v>
          </cell>
          <cell r="J13">
            <v>30.96</v>
          </cell>
          <cell r="K13">
            <v>0</v>
          </cell>
        </row>
        <row r="14">
          <cell r="B14">
            <v>15.94166666666667</v>
          </cell>
          <cell r="C14">
            <v>26.7</v>
          </cell>
          <cell r="D14">
            <v>6</v>
          </cell>
          <cell r="E14">
            <v>70.041666666666671</v>
          </cell>
          <cell r="F14">
            <v>97</v>
          </cell>
          <cell r="G14">
            <v>36</v>
          </cell>
          <cell r="H14">
            <v>15.120000000000001</v>
          </cell>
          <cell r="J14">
            <v>30.6</v>
          </cell>
          <cell r="K14">
            <v>0</v>
          </cell>
        </row>
        <row r="15">
          <cell r="B15">
            <v>19.0625</v>
          </cell>
          <cell r="C15">
            <v>28</v>
          </cell>
          <cell r="D15">
            <v>11.3</v>
          </cell>
          <cell r="E15">
            <v>64.75</v>
          </cell>
          <cell r="F15">
            <v>95</v>
          </cell>
          <cell r="G15">
            <v>29</v>
          </cell>
          <cell r="H15">
            <v>13.32</v>
          </cell>
          <cell r="J15">
            <v>22.68</v>
          </cell>
          <cell r="K15">
            <v>0</v>
          </cell>
        </row>
        <row r="16">
          <cell r="B16">
            <v>21.333333333333332</v>
          </cell>
          <cell r="C16">
            <v>28.5</v>
          </cell>
          <cell r="D16">
            <v>14.5</v>
          </cell>
          <cell r="E16">
            <v>53.916666666666664</v>
          </cell>
          <cell r="F16">
            <v>78</v>
          </cell>
          <cell r="G16">
            <v>28</v>
          </cell>
          <cell r="H16">
            <v>12.6</v>
          </cell>
          <cell r="J16">
            <v>29.880000000000003</v>
          </cell>
          <cell r="K16">
            <v>0</v>
          </cell>
        </row>
        <row r="17">
          <cell r="B17">
            <v>21.345833333333335</v>
          </cell>
          <cell r="C17">
            <v>28.8</v>
          </cell>
          <cell r="D17">
            <v>14.6</v>
          </cell>
          <cell r="E17">
            <v>53.541666666666664</v>
          </cell>
          <cell r="F17">
            <v>89</v>
          </cell>
          <cell r="G17">
            <v>26</v>
          </cell>
          <cell r="H17">
            <v>24.12</v>
          </cell>
          <cell r="J17">
            <v>37.080000000000005</v>
          </cell>
          <cell r="K17">
            <v>0</v>
          </cell>
        </row>
        <row r="18">
          <cell r="B18">
            <v>19.387499999999999</v>
          </cell>
          <cell r="C18">
            <v>28.6</v>
          </cell>
          <cell r="D18">
            <v>11.7</v>
          </cell>
          <cell r="E18">
            <v>65.541666666666671</v>
          </cell>
          <cell r="F18">
            <v>93</v>
          </cell>
          <cell r="G18">
            <v>31</v>
          </cell>
          <cell r="H18">
            <v>15.120000000000001</v>
          </cell>
          <cell r="J18">
            <v>27.720000000000002</v>
          </cell>
          <cell r="K18">
            <v>0</v>
          </cell>
        </row>
        <row r="19">
          <cell r="B19">
            <v>22.637499999999992</v>
          </cell>
          <cell r="C19">
            <v>29.8</v>
          </cell>
          <cell r="D19">
            <v>17</v>
          </cell>
          <cell r="E19">
            <v>57.291666666666664</v>
          </cell>
          <cell r="F19">
            <v>81</v>
          </cell>
          <cell r="G19">
            <v>30</v>
          </cell>
          <cell r="H19">
            <v>33.480000000000004</v>
          </cell>
          <cell r="J19">
            <v>46.440000000000005</v>
          </cell>
          <cell r="K19">
            <v>0</v>
          </cell>
        </row>
        <row r="20">
          <cell r="B20">
            <v>22.295833333333334</v>
          </cell>
          <cell r="C20">
            <v>30</v>
          </cell>
          <cell r="D20">
            <v>16</v>
          </cell>
          <cell r="E20">
            <v>53.75</v>
          </cell>
          <cell r="F20">
            <v>77</v>
          </cell>
          <cell r="G20">
            <v>29</v>
          </cell>
          <cell r="H20">
            <v>27.36</v>
          </cell>
          <cell r="J20">
            <v>42.480000000000004</v>
          </cell>
          <cell r="K20">
            <v>0</v>
          </cell>
        </row>
        <row r="21">
          <cell r="B21">
            <v>15.726086956521739</v>
          </cell>
          <cell r="C21">
            <v>22.2</v>
          </cell>
          <cell r="D21">
            <v>10</v>
          </cell>
          <cell r="F21">
            <v>93</v>
          </cell>
          <cell r="G21">
            <v>50</v>
          </cell>
          <cell r="H21">
            <v>18</v>
          </cell>
          <cell r="J21">
            <v>36.36</v>
          </cell>
          <cell r="K21">
            <v>0</v>
          </cell>
        </row>
        <row r="22">
          <cell r="B22">
            <v>11.04166666666667</v>
          </cell>
          <cell r="C22">
            <v>20.2</v>
          </cell>
          <cell r="D22">
            <v>3.7</v>
          </cell>
          <cell r="E22">
            <v>75.25</v>
          </cell>
          <cell r="F22">
            <v>98</v>
          </cell>
          <cell r="G22">
            <v>42</v>
          </cell>
          <cell r="H22">
            <v>17.28</v>
          </cell>
          <cell r="J22">
            <v>29.880000000000003</v>
          </cell>
          <cell r="K22">
            <v>0</v>
          </cell>
        </row>
        <row r="23">
          <cell r="B23">
            <v>12.804166666666667</v>
          </cell>
          <cell r="C23">
            <v>25.5</v>
          </cell>
          <cell r="D23">
            <v>1.1000000000000001</v>
          </cell>
          <cell r="E23">
            <v>72.5</v>
          </cell>
          <cell r="F23">
            <v>99</v>
          </cell>
          <cell r="G23">
            <v>31</v>
          </cell>
          <cell r="H23">
            <v>15.120000000000001</v>
          </cell>
          <cell r="J23">
            <v>28.08</v>
          </cell>
          <cell r="K23">
            <v>0.2</v>
          </cell>
        </row>
        <row r="24">
          <cell r="B24">
            <v>16.158333333333335</v>
          </cell>
          <cell r="C24">
            <v>26.9</v>
          </cell>
          <cell r="D24">
            <v>7.9</v>
          </cell>
          <cell r="E24">
            <v>66.75</v>
          </cell>
          <cell r="F24">
            <v>94</v>
          </cell>
          <cell r="G24">
            <v>32</v>
          </cell>
          <cell r="H24">
            <v>20.16</v>
          </cell>
          <cell r="J24">
            <v>33.840000000000003</v>
          </cell>
          <cell r="K24">
            <v>0</v>
          </cell>
        </row>
        <row r="25">
          <cell r="B25">
            <v>18.191666666666666</v>
          </cell>
          <cell r="C25">
            <v>28.6</v>
          </cell>
          <cell r="D25">
            <v>8.6999999999999993</v>
          </cell>
          <cell r="E25">
            <v>64.125</v>
          </cell>
          <cell r="F25">
            <v>95</v>
          </cell>
          <cell r="G25">
            <v>36</v>
          </cell>
          <cell r="H25">
            <v>20.16</v>
          </cell>
          <cell r="J25">
            <v>27.36</v>
          </cell>
          <cell r="K25">
            <v>0</v>
          </cell>
        </row>
        <row r="26">
          <cell r="B26">
            <v>20.125</v>
          </cell>
          <cell r="C26">
            <v>30.4</v>
          </cell>
          <cell r="D26">
            <v>9.9</v>
          </cell>
          <cell r="E26">
            <v>63.75</v>
          </cell>
          <cell r="F26">
            <v>97</v>
          </cell>
          <cell r="G26">
            <v>32</v>
          </cell>
          <cell r="H26">
            <v>17.28</v>
          </cell>
          <cell r="J26">
            <v>24.12</v>
          </cell>
          <cell r="K26">
            <v>0</v>
          </cell>
        </row>
        <row r="27">
          <cell r="B27">
            <v>20.608333333333331</v>
          </cell>
          <cell r="C27">
            <v>30.7</v>
          </cell>
          <cell r="D27">
            <v>12.1</v>
          </cell>
          <cell r="E27">
            <v>63.291666666666664</v>
          </cell>
          <cell r="F27">
            <v>93</v>
          </cell>
          <cell r="G27">
            <v>29</v>
          </cell>
          <cell r="H27">
            <v>19.440000000000001</v>
          </cell>
          <cell r="J27">
            <v>33.840000000000003</v>
          </cell>
          <cell r="K27">
            <v>0</v>
          </cell>
        </row>
        <row r="28">
          <cell r="B28">
            <v>19</v>
          </cell>
          <cell r="C28">
            <v>22.4</v>
          </cell>
          <cell r="D28">
            <v>16.600000000000001</v>
          </cell>
          <cell r="E28">
            <v>68.791666666666671</v>
          </cell>
          <cell r="F28">
            <v>87</v>
          </cell>
          <cell r="G28">
            <v>53</v>
          </cell>
          <cell r="H28">
            <v>27.36</v>
          </cell>
          <cell r="J28">
            <v>46.800000000000004</v>
          </cell>
          <cell r="K28">
            <v>0.4</v>
          </cell>
        </row>
        <row r="29">
          <cell r="B29">
            <v>20.056521739130435</v>
          </cell>
          <cell r="C29">
            <v>28.8</v>
          </cell>
          <cell r="D29">
            <v>13.9</v>
          </cell>
          <cell r="E29">
            <v>70.652173913043484</v>
          </cell>
          <cell r="F29">
            <v>94</v>
          </cell>
          <cell r="G29">
            <v>40</v>
          </cell>
          <cell r="H29">
            <v>27.720000000000002</v>
          </cell>
          <cell r="J29">
            <v>43.56</v>
          </cell>
          <cell r="K29">
            <v>2</v>
          </cell>
        </row>
        <row r="30">
          <cell r="B30">
            <v>22.179166666666664</v>
          </cell>
          <cell r="C30">
            <v>29.6</v>
          </cell>
          <cell r="D30">
            <v>17.399999999999999</v>
          </cell>
          <cell r="E30">
            <v>59.208333333333336</v>
          </cell>
          <cell r="F30">
            <v>75</v>
          </cell>
          <cell r="G30">
            <v>36</v>
          </cell>
          <cell r="H30">
            <v>30.6</v>
          </cell>
          <cell r="J30">
            <v>48.96</v>
          </cell>
          <cell r="K30">
            <v>0</v>
          </cell>
        </row>
        <row r="31">
          <cell r="B31">
            <v>21.334782608695651</v>
          </cell>
          <cell r="C31">
            <v>32.5</v>
          </cell>
          <cell r="D31">
            <v>15.9</v>
          </cell>
          <cell r="E31">
            <v>68.826086956521735</v>
          </cell>
          <cell r="F31">
            <v>97</v>
          </cell>
          <cell r="G31">
            <v>31</v>
          </cell>
          <cell r="H31">
            <v>36</v>
          </cell>
          <cell r="J31">
            <v>60.12</v>
          </cell>
          <cell r="K31">
            <v>18.600000000000001</v>
          </cell>
        </row>
        <row r="32">
          <cell r="B32">
            <v>15.08333333333333</v>
          </cell>
          <cell r="C32">
            <v>19.2</v>
          </cell>
          <cell r="D32">
            <v>12.2</v>
          </cell>
          <cell r="E32">
            <v>86.208333333333329</v>
          </cell>
          <cell r="F32">
            <v>96</v>
          </cell>
          <cell r="G32">
            <v>71</v>
          </cell>
          <cell r="H32">
            <v>17.28</v>
          </cell>
          <cell r="J32">
            <v>37.440000000000005</v>
          </cell>
          <cell r="K32">
            <v>0.60000000000000009</v>
          </cell>
        </row>
        <row r="33">
          <cell r="B33">
            <v>12.721739130434784</v>
          </cell>
          <cell r="C33">
            <v>18.899999999999999</v>
          </cell>
          <cell r="D33">
            <v>7.8</v>
          </cell>
          <cell r="E33">
            <v>78.782608695652172</v>
          </cell>
          <cell r="F33">
            <v>99</v>
          </cell>
          <cell r="G33">
            <v>43</v>
          </cell>
          <cell r="H33">
            <v>15.120000000000001</v>
          </cell>
          <cell r="J33">
            <v>23.400000000000002</v>
          </cell>
          <cell r="K33">
            <v>0</v>
          </cell>
        </row>
        <row r="34">
          <cell r="B34">
            <v>13.45833333333333</v>
          </cell>
          <cell r="C34">
            <v>24</v>
          </cell>
          <cell r="D34">
            <v>3.7</v>
          </cell>
          <cell r="E34">
            <v>68.958333333333329</v>
          </cell>
          <cell r="F34">
            <v>98</v>
          </cell>
          <cell r="G34">
            <v>27</v>
          </cell>
          <cell r="H34">
            <v>15.840000000000002</v>
          </cell>
          <cell r="J34">
            <v>35.64</v>
          </cell>
          <cell r="K34">
            <v>0.2</v>
          </cell>
        </row>
        <row r="35">
          <cell r="B35">
            <v>17.241666666666667</v>
          </cell>
          <cell r="C35">
            <v>26.2</v>
          </cell>
          <cell r="D35">
            <v>10.199999999999999</v>
          </cell>
          <cell r="E35">
            <v>52.541666666666664</v>
          </cell>
          <cell r="F35">
            <v>77</v>
          </cell>
          <cell r="G35">
            <v>28</v>
          </cell>
          <cell r="H35">
            <v>30.6</v>
          </cell>
          <cell r="J35">
            <v>45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12.074999999999998</v>
          </cell>
          <cell r="C5">
            <v>16.8</v>
          </cell>
          <cell r="D5">
            <v>9.3000000000000007</v>
          </cell>
          <cell r="E5">
            <v>65.291666666666671</v>
          </cell>
          <cell r="F5">
            <v>79</v>
          </cell>
          <cell r="G5">
            <v>42</v>
          </cell>
          <cell r="H5">
            <v>11.520000000000001</v>
          </cell>
          <cell r="J5">
            <v>32.04</v>
          </cell>
          <cell r="K5">
            <v>0</v>
          </cell>
        </row>
        <row r="6">
          <cell r="B6">
            <v>14.016666666666667</v>
          </cell>
          <cell r="C6">
            <v>21.8</v>
          </cell>
          <cell r="D6">
            <v>8.4</v>
          </cell>
          <cell r="E6">
            <v>56.833333333333336</v>
          </cell>
          <cell r="F6">
            <v>70</v>
          </cell>
          <cell r="G6">
            <v>46</v>
          </cell>
          <cell r="H6">
            <v>12.96</v>
          </cell>
          <cell r="J6">
            <v>28.08</v>
          </cell>
          <cell r="K6">
            <v>0</v>
          </cell>
        </row>
        <row r="7">
          <cell r="B7">
            <v>15.460869565217395</v>
          </cell>
          <cell r="C7">
            <v>23.1</v>
          </cell>
          <cell r="D7">
            <v>8.3000000000000007</v>
          </cell>
          <cell r="E7">
            <v>61.565217391304351</v>
          </cell>
          <cell r="F7">
            <v>93</v>
          </cell>
          <cell r="G7">
            <v>47</v>
          </cell>
          <cell r="H7">
            <v>11.520000000000001</v>
          </cell>
          <cell r="J7">
            <v>25.56</v>
          </cell>
          <cell r="K7">
            <v>0</v>
          </cell>
        </row>
        <row r="8">
          <cell r="B8">
            <v>16.962499999999999</v>
          </cell>
          <cell r="C8">
            <v>24.3</v>
          </cell>
          <cell r="D8">
            <v>11.5</v>
          </cell>
          <cell r="E8">
            <v>76.333333333333329</v>
          </cell>
          <cell r="F8">
            <v>100</v>
          </cell>
          <cell r="G8">
            <v>45</v>
          </cell>
          <cell r="H8">
            <v>14.04</v>
          </cell>
          <cell r="J8">
            <v>30.240000000000002</v>
          </cell>
          <cell r="K8">
            <v>0</v>
          </cell>
        </row>
        <row r="9">
          <cell r="B9">
            <v>18.45</v>
          </cell>
          <cell r="C9">
            <v>26.1</v>
          </cell>
          <cell r="D9">
            <v>11.3</v>
          </cell>
          <cell r="E9">
            <v>70.75</v>
          </cell>
          <cell r="F9">
            <v>100</v>
          </cell>
          <cell r="G9">
            <v>42</v>
          </cell>
          <cell r="H9">
            <v>11.879999999999999</v>
          </cell>
          <cell r="J9">
            <v>25.2</v>
          </cell>
          <cell r="K9">
            <v>0</v>
          </cell>
        </row>
        <row r="10">
          <cell r="B10">
            <v>19.508333333333329</v>
          </cell>
          <cell r="C10">
            <v>28.1</v>
          </cell>
          <cell r="D10">
            <v>11.4</v>
          </cell>
          <cell r="E10">
            <v>61.416666666666664</v>
          </cell>
          <cell r="F10">
            <v>100</v>
          </cell>
          <cell r="G10">
            <v>31</v>
          </cell>
          <cell r="H10">
            <v>8.2799999999999994</v>
          </cell>
          <cell r="J10">
            <v>20.88</v>
          </cell>
          <cell r="K10">
            <v>0</v>
          </cell>
        </row>
        <row r="11">
          <cell r="B11">
            <v>19.012499999999999</v>
          </cell>
          <cell r="C11">
            <v>26.9</v>
          </cell>
          <cell r="D11">
            <v>11</v>
          </cell>
          <cell r="E11">
            <v>62.666666666666664</v>
          </cell>
          <cell r="F11">
            <v>100</v>
          </cell>
          <cell r="G11">
            <v>37</v>
          </cell>
          <cell r="H11">
            <v>10.08</v>
          </cell>
          <cell r="J11">
            <v>25.92</v>
          </cell>
          <cell r="K11">
            <v>0</v>
          </cell>
        </row>
        <row r="12">
          <cell r="B12">
            <v>19.425000000000001</v>
          </cell>
          <cell r="C12">
            <v>27.4</v>
          </cell>
          <cell r="D12">
            <v>11.7</v>
          </cell>
          <cell r="E12">
            <v>63.291666666666664</v>
          </cell>
          <cell r="F12">
            <v>100</v>
          </cell>
          <cell r="G12">
            <v>33</v>
          </cell>
          <cell r="H12">
            <v>10.08</v>
          </cell>
          <cell r="J12">
            <v>19.8</v>
          </cell>
          <cell r="K12">
            <v>0</v>
          </cell>
        </row>
        <row r="13">
          <cell r="B13">
            <v>18.469565217391303</v>
          </cell>
          <cell r="C13">
            <v>25.4</v>
          </cell>
          <cell r="D13">
            <v>10.5</v>
          </cell>
          <cell r="E13">
            <v>57.304347826086953</v>
          </cell>
          <cell r="F13">
            <v>95</v>
          </cell>
          <cell r="G13">
            <v>33</v>
          </cell>
          <cell r="H13">
            <v>13.32</v>
          </cell>
          <cell r="J13">
            <v>27.720000000000002</v>
          </cell>
          <cell r="K13">
            <v>0</v>
          </cell>
        </row>
        <row r="14">
          <cell r="B14">
            <v>18.374999999999996</v>
          </cell>
          <cell r="C14">
            <v>28</v>
          </cell>
          <cell r="D14">
            <v>9.5</v>
          </cell>
          <cell r="E14">
            <v>60.166666666666664</v>
          </cell>
          <cell r="F14">
            <v>100</v>
          </cell>
          <cell r="G14">
            <v>35</v>
          </cell>
          <cell r="H14">
            <v>10.08</v>
          </cell>
          <cell r="J14">
            <v>24.12</v>
          </cell>
          <cell r="K14">
            <v>0</v>
          </cell>
        </row>
        <row r="15">
          <cell r="B15">
            <v>20.578260869565216</v>
          </cell>
          <cell r="C15">
            <v>28.2</v>
          </cell>
          <cell r="D15">
            <v>14.2</v>
          </cell>
          <cell r="E15">
            <v>60.869565217391305</v>
          </cell>
          <cell r="F15">
            <v>100</v>
          </cell>
          <cell r="G15">
            <v>31</v>
          </cell>
          <cell r="H15">
            <v>11.16</v>
          </cell>
          <cell r="J15">
            <v>26.64</v>
          </cell>
          <cell r="K15">
            <v>0</v>
          </cell>
        </row>
        <row r="16">
          <cell r="B16">
            <v>22.645833333333332</v>
          </cell>
          <cell r="C16">
            <v>29.3</v>
          </cell>
          <cell r="D16">
            <v>16.899999999999999</v>
          </cell>
          <cell r="E16">
            <v>48.458333333333336</v>
          </cell>
          <cell r="F16">
            <v>66</v>
          </cell>
          <cell r="G16">
            <v>27</v>
          </cell>
          <cell r="H16">
            <v>10.08</v>
          </cell>
          <cell r="J16">
            <v>28.8</v>
          </cell>
          <cell r="K16">
            <v>0</v>
          </cell>
        </row>
        <row r="17">
          <cell r="B17">
            <v>21.458333333333332</v>
          </cell>
          <cell r="C17">
            <v>28.8</v>
          </cell>
          <cell r="D17">
            <v>14.1</v>
          </cell>
          <cell r="E17">
            <v>50.375</v>
          </cell>
          <cell r="F17">
            <v>79</v>
          </cell>
          <cell r="G17">
            <v>26</v>
          </cell>
          <cell r="H17">
            <v>10.8</v>
          </cell>
          <cell r="J17">
            <v>26.64</v>
          </cell>
          <cell r="K17">
            <v>0</v>
          </cell>
        </row>
        <row r="18">
          <cell r="B18">
            <v>21.749999999999996</v>
          </cell>
          <cell r="C18">
            <v>29.4</v>
          </cell>
          <cell r="D18">
            <v>14.6</v>
          </cell>
          <cell r="E18">
            <v>57.25</v>
          </cell>
          <cell r="F18">
            <v>95</v>
          </cell>
          <cell r="G18">
            <v>31</v>
          </cell>
          <cell r="H18">
            <v>9.7200000000000006</v>
          </cell>
          <cell r="J18">
            <v>25.56</v>
          </cell>
          <cell r="K18">
            <v>0</v>
          </cell>
        </row>
        <row r="19">
          <cell r="B19">
            <v>22.858333333333334</v>
          </cell>
          <cell r="C19">
            <v>30.7</v>
          </cell>
          <cell r="D19">
            <v>16.899999999999999</v>
          </cell>
          <cell r="E19">
            <v>57.208333333333336</v>
          </cell>
          <cell r="F19">
            <v>86</v>
          </cell>
          <cell r="G19">
            <v>28</v>
          </cell>
          <cell r="H19">
            <v>14.4</v>
          </cell>
          <cell r="J19">
            <v>38.880000000000003</v>
          </cell>
          <cell r="K19">
            <v>0</v>
          </cell>
        </row>
        <row r="20">
          <cell r="B20">
            <v>21.991666666666671</v>
          </cell>
          <cell r="C20">
            <v>31.2</v>
          </cell>
          <cell r="D20">
            <v>13.4</v>
          </cell>
          <cell r="E20">
            <v>51.791666666666664</v>
          </cell>
          <cell r="F20">
            <v>83</v>
          </cell>
          <cell r="G20">
            <v>25</v>
          </cell>
          <cell r="H20">
            <v>11.16</v>
          </cell>
          <cell r="J20">
            <v>25.56</v>
          </cell>
          <cell r="K20">
            <v>0</v>
          </cell>
        </row>
        <row r="21">
          <cell r="B21">
            <v>18.504166666666666</v>
          </cell>
          <cell r="C21">
            <v>23.1</v>
          </cell>
          <cell r="D21">
            <v>14.7</v>
          </cell>
          <cell r="E21">
            <v>62.666666666666664</v>
          </cell>
          <cell r="F21">
            <v>92</v>
          </cell>
          <cell r="G21">
            <v>44</v>
          </cell>
          <cell r="H21">
            <v>16.559999999999999</v>
          </cell>
          <cell r="J21">
            <v>35.64</v>
          </cell>
          <cell r="K21">
            <v>0</v>
          </cell>
        </row>
        <row r="22">
          <cell r="B22">
            <v>12.899999999999999</v>
          </cell>
          <cell r="C22">
            <v>21</v>
          </cell>
          <cell r="D22">
            <v>4.3</v>
          </cell>
          <cell r="E22">
            <v>64.958333333333329</v>
          </cell>
          <cell r="F22">
            <v>100</v>
          </cell>
          <cell r="G22">
            <v>38</v>
          </cell>
          <cell r="H22">
            <v>13.68</v>
          </cell>
          <cell r="J22">
            <v>28.8</v>
          </cell>
          <cell r="K22">
            <v>0</v>
          </cell>
        </row>
        <row r="23">
          <cell r="B23">
            <v>14.774999999999997</v>
          </cell>
          <cell r="C23">
            <v>25.4</v>
          </cell>
          <cell r="D23">
            <v>5.9</v>
          </cell>
          <cell r="E23">
            <v>66.458333333333329</v>
          </cell>
          <cell r="F23">
            <v>100</v>
          </cell>
          <cell r="G23">
            <v>26</v>
          </cell>
          <cell r="H23">
            <v>10.44</v>
          </cell>
          <cell r="J23">
            <v>23.400000000000002</v>
          </cell>
          <cell r="K23">
            <v>0</v>
          </cell>
        </row>
        <row r="24">
          <cell r="B24">
            <v>17.943478260869568</v>
          </cell>
          <cell r="C24">
            <v>27.3</v>
          </cell>
          <cell r="D24">
            <v>10.9</v>
          </cell>
          <cell r="E24">
            <v>54.956521739130437</v>
          </cell>
          <cell r="F24">
            <v>80</v>
          </cell>
          <cell r="G24">
            <v>35</v>
          </cell>
          <cell r="H24">
            <v>11.16</v>
          </cell>
          <cell r="J24">
            <v>21.6</v>
          </cell>
          <cell r="K24">
            <v>0</v>
          </cell>
        </row>
        <row r="25">
          <cell r="B25">
            <v>21.454166666666666</v>
          </cell>
          <cell r="C25">
            <v>30.2</v>
          </cell>
          <cell r="D25">
            <v>12.5</v>
          </cell>
          <cell r="E25">
            <v>53.75</v>
          </cell>
          <cell r="F25">
            <v>93</v>
          </cell>
          <cell r="G25">
            <v>26</v>
          </cell>
          <cell r="H25">
            <v>9.7200000000000006</v>
          </cell>
          <cell r="J25">
            <v>23.040000000000003</v>
          </cell>
          <cell r="K25">
            <v>0</v>
          </cell>
        </row>
        <row r="26">
          <cell r="B26">
            <v>22.516666666666669</v>
          </cell>
          <cell r="C26">
            <v>31.2</v>
          </cell>
          <cell r="D26">
            <v>14.1</v>
          </cell>
          <cell r="E26">
            <v>51.5</v>
          </cell>
          <cell r="F26">
            <v>80</v>
          </cell>
          <cell r="G26">
            <v>29</v>
          </cell>
          <cell r="H26">
            <v>8.2799999999999994</v>
          </cell>
          <cell r="J26">
            <v>22.68</v>
          </cell>
          <cell r="K26">
            <v>0</v>
          </cell>
        </row>
        <row r="27">
          <cell r="B27">
            <v>23.179166666666664</v>
          </cell>
          <cell r="C27">
            <v>30.8</v>
          </cell>
          <cell r="D27">
            <v>15.6</v>
          </cell>
          <cell r="E27">
            <v>52.75</v>
          </cell>
          <cell r="F27">
            <v>85</v>
          </cell>
          <cell r="G27">
            <v>31</v>
          </cell>
          <cell r="H27">
            <v>10.44</v>
          </cell>
          <cell r="J27">
            <v>23.400000000000002</v>
          </cell>
          <cell r="K27">
            <v>0</v>
          </cell>
        </row>
        <row r="28">
          <cell r="B28">
            <v>22.05</v>
          </cell>
          <cell r="C28">
            <v>32.299999999999997</v>
          </cell>
          <cell r="D28">
            <v>16</v>
          </cell>
          <cell r="E28">
            <v>58</v>
          </cell>
          <cell r="F28">
            <v>81</v>
          </cell>
          <cell r="G28">
            <v>28</v>
          </cell>
          <cell r="H28">
            <v>20.88</v>
          </cell>
          <cell r="J28">
            <v>45.36</v>
          </cell>
          <cell r="K28">
            <v>0</v>
          </cell>
        </row>
        <row r="29">
          <cell r="B29">
            <v>20.425000000000001</v>
          </cell>
          <cell r="C29">
            <v>30.9</v>
          </cell>
          <cell r="D29">
            <v>12.8</v>
          </cell>
          <cell r="E29">
            <v>68.583333333333329</v>
          </cell>
          <cell r="F29">
            <v>100</v>
          </cell>
          <cell r="G29">
            <v>34</v>
          </cell>
          <cell r="H29">
            <v>13.68</v>
          </cell>
          <cell r="J29">
            <v>33.840000000000003</v>
          </cell>
          <cell r="K29">
            <v>0</v>
          </cell>
        </row>
        <row r="30">
          <cell r="B30">
            <v>23.316666666666666</v>
          </cell>
          <cell r="C30">
            <v>32.200000000000003</v>
          </cell>
          <cell r="D30">
            <v>17.100000000000001</v>
          </cell>
          <cell r="E30">
            <v>58.958333333333336</v>
          </cell>
          <cell r="F30">
            <v>82</v>
          </cell>
          <cell r="G30">
            <v>32</v>
          </cell>
          <cell r="H30">
            <v>13.32</v>
          </cell>
          <cell r="J30">
            <v>29.880000000000003</v>
          </cell>
          <cell r="K30">
            <v>0</v>
          </cell>
        </row>
        <row r="31">
          <cell r="B31">
            <v>23.875</v>
          </cell>
          <cell r="C31">
            <v>34.299999999999997</v>
          </cell>
          <cell r="D31">
            <v>15.5</v>
          </cell>
          <cell r="E31">
            <v>60.208333333333336</v>
          </cell>
          <cell r="F31">
            <v>100</v>
          </cell>
          <cell r="G31">
            <v>26</v>
          </cell>
          <cell r="H31">
            <v>31.680000000000003</v>
          </cell>
          <cell r="J31">
            <v>59.4</v>
          </cell>
          <cell r="K31">
            <v>5</v>
          </cell>
        </row>
        <row r="32">
          <cell r="B32">
            <v>16.845833333333328</v>
          </cell>
          <cell r="C32">
            <v>20.8</v>
          </cell>
          <cell r="D32">
            <v>13.7</v>
          </cell>
          <cell r="E32">
            <v>89.416666666666671</v>
          </cell>
          <cell r="F32">
            <v>100</v>
          </cell>
          <cell r="G32">
            <v>66</v>
          </cell>
          <cell r="H32">
            <v>18.36</v>
          </cell>
          <cell r="J32">
            <v>38.519999999999996</v>
          </cell>
          <cell r="K32">
            <v>5.8000000000000007</v>
          </cell>
        </row>
        <row r="33">
          <cell r="B33">
            <v>14.604166666666664</v>
          </cell>
          <cell r="C33">
            <v>21.7</v>
          </cell>
          <cell r="D33">
            <v>8.6999999999999993</v>
          </cell>
          <cell r="E33">
            <v>71.833333333333329</v>
          </cell>
          <cell r="F33">
            <v>100</v>
          </cell>
          <cell r="G33">
            <v>32</v>
          </cell>
          <cell r="H33">
            <v>14.04</v>
          </cell>
          <cell r="J33">
            <v>30.96</v>
          </cell>
          <cell r="K33">
            <v>0</v>
          </cell>
        </row>
        <row r="34">
          <cell r="B34">
            <v>15.845833333333337</v>
          </cell>
          <cell r="C34">
            <v>24.9</v>
          </cell>
          <cell r="D34">
            <v>6.6</v>
          </cell>
          <cell r="E34">
            <v>58.25</v>
          </cell>
          <cell r="F34">
            <v>100</v>
          </cell>
          <cell r="G34">
            <v>28</v>
          </cell>
          <cell r="H34">
            <v>12.6</v>
          </cell>
          <cell r="J34">
            <v>25.92</v>
          </cell>
          <cell r="K34">
            <v>0</v>
          </cell>
        </row>
        <row r="35">
          <cell r="B35">
            <v>17.833333333333336</v>
          </cell>
          <cell r="C35">
            <v>27.4</v>
          </cell>
          <cell r="D35">
            <v>10.8</v>
          </cell>
          <cell r="E35">
            <v>49.875</v>
          </cell>
          <cell r="F35">
            <v>73</v>
          </cell>
          <cell r="G35">
            <v>24</v>
          </cell>
          <cell r="H35">
            <v>15.48</v>
          </cell>
          <cell r="J35">
            <v>36.72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9.7956521739130427</v>
          </cell>
          <cell r="C5">
            <v>12.4</v>
          </cell>
          <cell r="D5">
            <v>8</v>
          </cell>
          <cell r="E5">
            <v>77.869565217391298</v>
          </cell>
          <cell r="F5">
            <v>88</v>
          </cell>
          <cell r="G5">
            <v>67</v>
          </cell>
          <cell r="H5">
            <v>1.4400000000000002</v>
          </cell>
          <cell r="J5">
            <v>33.119999999999997</v>
          </cell>
          <cell r="K5">
            <v>0</v>
          </cell>
        </row>
        <row r="6">
          <cell r="B6">
            <v>13.763157894736842</v>
          </cell>
          <cell r="C6">
            <v>20.7</v>
          </cell>
          <cell r="D6">
            <v>8</v>
          </cell>
          <cell r="E6">
            <v>62.94736842105263</v>
          </cell>
          <cell r="F6">
            <v>82</v>
          </cell>
          <cell r="G6">
            <v>42</v>
          </cell>
          <cell r="H6">
            <v>0</v>
          </cell>
          <cell r="J6">
            <v>20.52</v>
          </cell>
          <cell r="K6">
            <v>0</v>
          </cell>
        </row>
        <row r="7">
          <cell r="B7">
            <v>13.859999999999996</v>
          </cell>
          <cell r="C7">
            <v>20.6</v>
          </cell>
          <cell r="D7">
            <v>8</v>
          </cell>
          <cell r="E7">
            <v>77.315789473684205</v>
          </cell>
          <cell r="F7">
            <v>95</v>
          </cell>
          <cell r="G7">
            <v>61</v>
          </cell>
          <cell r="H7">
            <v>0</v>
          </cell>
          <cell r="J7">
            <v>12.24</v>
          </cell>
          <cell r="K7">
            <v>0</v>
          </cell>
        </row>
        <row r="8">
          <cell r="B8">
            <v>14.978260869565215</v>
          </cell>
          <cell r="C8">
            <v>21.8</v>
          </cell>
          <cell r="D8">
            <v>9.6999999999999993</v>
          </cell>
          <cell r="E8">
            <v>74.6875</v>
          </cell>
          <cell r="F8">
            <v>100</v>
          </cell>
          <cell r="G8">
            <v>51</v>
          </cell>
          <cell r="H8">
            <v>0</v>
          </cell>
          <cell r="J8">
            <v>20.88</v>
          </cell>
          <cell r="K8">
            <v>0</v>
          </cell>
        </row>
        <row r="9">
          <cell r="B9">
            <v>16.287499999999998</v>
          </cell>
          <cell r="C9">
            <v>25.3</v>
          </cell>
          <cell r="D9">
            <v>8.6</v>
          </cell>
          <cell r="E9">
            <v>72</v>
          </cell>
          <cell r="F9">
            <v>100</v>
          </cell>
          <cell r="G9">
            <v>44</v>
          </cell>
          <cell r="H9">
            <v>0</v>
          </cell>
          <cell r="J9">
            <v>0</v>
          </cell>
          <cell r="K9">
            <v>0.2</v>
          </cell>
        </row>
        <row r="10">
          <cell r="B10">
            <v>17.858333333333331</v>
          </cell>
          <cell r="C10">
            <v>25.4</v>
          </cell>
          <cell r="D10">
            <v>10.7</v>
          </cell>
          <cell r="E10">
            <v>64.869565217391298</v>
          </cell>
          <cell r="F10">
            <v>100</v>
          </cell>
          <cell r="G10">
            <v>39</v>
          </cell>
          <cell r="H10">
            <v>0.72000000000000008</v>
          </cell>
          <cell r="J10">
            <v>20.52</v>
          </cell>
          <cell r="K10">
            <v>0</v>
          </cell>
        </row>
        <row r="11">
          <cell r="B11">
            <v>17.333333333333332</v>
          </cell>
          <cell r="C11">
            <v>24.3</v>
          </cell>
          <cell r="D11">
            <v>11.4</v>
          </cell>
          <cell r="E11">
            <v>64.083333333333329</v>
          </cell>
          <cell r="F11">
            <v>83</v>
          </cell>
          <cell r="G11">
            <v>42</v>
          </cell>
          <cell r="H11">
            <v>0.36000000000000004</v>
          </cell>
          <cell r="J11">
            <v>19.440000000000001</v>
          </cell>
          <cell r="K11">
            <v>0</v>
          </cell>
        </row>
        <row r="12">
          <cell r="B12">
            <v>16.870833333333334</v>
          </cell>
          <cell r="C12">
            <v>24.6</v>
          </cell>
          <cell r="D12">
            <v>8.6999999999999993</v>
          </cell>
          <cell r="E12">
            <v>63.736842105263158</v>
          </cell>
          <cell r="F12">
            <v>91</v>
          </cell>
          <cell r="G12">
            <v>37</v>
          </cell>
          <cell r="H12">
            <v>0</v>
          </cell>
          <cell r="J12">
            <v>16.920000000000002</v>
          </cell>
          <cell r="K12">
            <v>0</v>
          </cell>
        </row>
        <row r="13">
          <cell r="B13">
            <v>16.837500000000002</v>
          </cell>
          <cell r="C13">
            <v>24.3</v>
          </cell>
          <cell r="D13">
            <v>10</v>
          </cell>
          <cell r="E13">
            <v>66.181818181818187</v>
          </cell>
          <cell r="F13">
            <v>100</v>
          </cell>
          <cell r="G13">
            <v>30</v>
          </cell>
          <cell r="H13">
            <v>1.4400000000000002</v>
          </cell>
          <cell r="J13">
            <v>22.32</v>
          </cell>
          <cell r="K13">
            <v>0</v>
          </cell>
        </row>
        <row r="14">
          <cell r="B14">
            <v>17.117391304347827</v>
          </cell>
          <cell r="C14">
            <v>25.6</v>
          </cell>
          <cell r="D14">
            <v>9.3000000000000007</v>
          </cell>
          <cell r="E14">
            <v>65.714285714285708</v>
          </cell>
          <cell r="F14">
            <v>100</v>
          </cell>
          <cell r="G14">
            <v>40</v>
          </cell>
          <cell r="H14">
            <v>0</v>
          </cell>
          <cell r="J14">
            <v>19.440000000000001</v>
          </cell>
          <cell r="K14">
            <v>0</v>
          </cell>
        </row>
        <row r="15">
          <cell r="B15">
            <v>19.574999999999999</v>
          </cell>
          <cell r="C15">
            <v>26.3</v>
          </cell>
          <cell r="D15">
            <v>13.9</v>
          </cell>
          <cell r="E15">
            <v>64.541666666666671</v>
          </cell>
          <cell r="F15">
            <v>97</v>
          </cell>
          <cell r="G15">
            <v>36</v>
          </cell>
          <cell r="H15">
            <v>1.08</v>
          </cell>
          <cell r="J15">
            <v>20.52</v>
          </cell>
          <cell r="K15">
            <v>0</v>
          </cell>
        </row>
        <row r="16">
          <cell r="B16">
            <v>21.454166666666662</v>
          </cell>
          <cell r="C16">
            <v>27.5</v>
          </cell>
          <cell r="D16">
            <v>15.8</v>
          </cell>
          <cell r="E16">
            <v>52.583333333333336</v>
          </cell>
          <cell r="F16">
            <v>76</v>
          </cell>
          <cell r="G16">
            <v>31</v>
          </cell>
          <cell r="H16">
            <v>0.36000000000000004</v>
          </cell>
          <cell r="J16">
            <v>21.6</v>
          </cell>
          <cell r="K16">
            <v>0</v>
          </cell>
        </row>
        <row r="17">
          <cell r="B17">
            <v>21.441666666666666</v>
          </cell>
          <cell r="C17">
            <v>27.5</v>
          </cell>
          <cell r="D17">
            <v>17.100000000000001</v>
          </cell>
          <cell r="E17">
            <v>52.958333333333336</v>
          </cell>
          <cell r="F17">
            <v>69</v>
          </cell>
          <cell r="G17">
            <v>26</v>
          </cell>
          <cell r="H17">
            <v>1.4400000000000002</v>
          </cell>
          <cell r="J17">
            <v>23.040000000000003</v>
          </cell>
          <cell r="K17">
            <v>0</v>
          </cell>
        </row>
        <row r="18">
          <cell r="B18">
            <v>19.945833333333336</v>
          </cell>
          <cell r="C18">
            <v>27.2</v>
          </cell>
          <cell r="D18">
            <v>13.1</v>
          </cell>
          <cell r="E18">
            <v>64.25</v>
          </cell>
          <cell r="F18">
            <v>96</v>
          </cell>
          <cell r="G18">
            <v>38</v>
          </cell>
          <cell r="H18">
            <v>0.72000000000000008</v>
          </cell>
          <cell r="J18">
            <v>19.8</v>
          </cell>
          <cell r="K18">
            <v>0</v>
          </cell>
        </row>
        <row r="19">
          <cell r="B19">
            <v>21.970833333333331</v>
          </cell>
          <cell r="C19">
            <v>28.2</v>
          </cell>
          <cell r="D19">
            <v>17.899999999999999</v>
          </cell>
          <cell r="E19">
            <v>61.083333333333336</v>
          </cell>
          <cell r="F19">
            <v>79</v>
          </cell>
          <cell r="G19">
            <v>36</v>
          </cell>
          <cell r="H19">
            <v>8.2799999999999994</v>
          </cell>
          <cell r="J19">
            <v>38.519999999999996</v>
          </cell>
          <cell r="K19">
            <v>0</v>
          </cell>
        </row>
        <row r="20">
          <cell r="B20">
            <v>21.179166666666667</v>
          </cell>
          <cell r="C20">
            <v>28.5</v>
          </cell>
          <cell r="D20">
            <v>16.100000000000001</v>
          </cell>
          <cell r="E20">
            <v>56.625</v>
          </cell>
          <cell r="F20">
            <v>77</v>
          </cell>
          <cell r="G20">
            <v>32</v>
          </cell>
          <cell r="H20">
            <v>5.4</v>
          </cell>
          <cell r="J20">
            <v>32.04</v>
          </cell>
          <cell r="K20">
            <v>0</v>
          </cell>
        </row>
        <row r="21">
          <cell r="B21">
            <v>17.016666666666666</v>
          </cell>
          <cell r="C21">
            <v>22.5</v>
          </cell>
          <cell r="D21">
            <v>13.2</v>
          </cell>
          <cell r="E21">
            <v>64.625</v>
          </cell>
          <cell r="F21">
            <v>94</v>
          </cell>
          <cell r="G21">
            <v>47</v>
          </cell>
          <cell r="H21">
            <v>11.879999999999999</v>
          </cell>
          <cell r="J21">
            <v>34.200000000000003</v>
          </cell>
          <cell r="K21">
            <v>0</v>
          </cell>
        </row>
        <row r="22">
          <cell r="B22">
            <v>13.252631578947367</v>
          </cell>
          <cell r="C22">
            <v>19.899999999999999</v>
          </cell>
          <cell r="D22">
            <v>7.2</v>
          </cell>
          <cell r="E22">
            <v>67</v>
          </cell>
          <cell r="F22">
            <v>90</v>
          </cell>
          <cell r="G22">
            <v>44</v>
          </cell>
          <cell r="H22">
            <v>13.68</v>
          </cell>
          <cell r="J22">
            <v>32.4</v>
          </cell>
          <cell r="K22">
            <v>0</v>
          </cell>
        </row>
        <row r="23">
          <cell r="B23">
            <v>15.620000000000001</v>
          </cell>
          <cell r="C23">
            <v>23.3</v>
          </cell>
          <cell r="D23">
            <v>5.7</v>
          </cell>
          <cell r="E23">
            <v>64.222222222222229</v>
          </cell>
          <cell r="F23">
            <v>100</v>
          </cell>
          <cell r="G23">
            <v>37</v>
          </cell>
          <cell r="H23">
            <v>0.72000000000000008</v>
          </cell>
          <cell r="J23">
            <v>21.96</v>
          </cell>
          <cell r="K23">
            <v>0</v>
          </cell>
        </row>
        <row r="24">
          <cell r="B24">
            <v>17.095833333333331</v>
          </cell>
          <cell r="C24">
            <v>25.8</v>
          </cell>
          <cell r="D24">
            <v>9.3000000000000007</v>
          </cell>
          <cell r="E24">
            <v>65.083333333333329</v>
          </cell>
          <cell r="F24">
            <v>100</v>
          </cell>
          <cell r="G24">
            <v>33</v>
          </cell>
          <cell r="H24">
            <v>0.36000000000000004</v>
          </cell>
          <cell r="J24">
            <v>15.48</v>
          </cell>
          <cell r="K24">
            <v>0</v>
          </cell>
        </row>
        <row r="25">
          <cell r="B25">
            <v>18.829166666666669</v>
          </cell>
          <cell r="C25">
            <v>27.3</v>
          </cell>
          <cell r="D25">
            <v>11.2</v>
          </cell>
          <cell r="E25">
            <v>61.208333333333336</v>
          </cell>
          <cell r="F25">
            <v>90</v>
          </cell>
          <cell r="G25">
            <v>36</v>
          </cell>
          <cell r="H25">
            <v>0</v>
          </cell>
          <cell r="J25">
            <v>10.8</v>
          </cell>
          <cell r="K25">
            <v>0</v>
          </cell>
        </row>
        <row r="26">
          <cell r="B26">
            <v>20.754166666666666</v>
          </cell>
          <cell r="C26">
            <v>29.2</v>
          </cell>
          <cell r="D26">
            <v>12.5</v>
          </cell>
          <cell r="E26">
            <v>61.291666666666664</v>
          </cell>
          <cell r="F26">
            <v>95</v>
          </cell>
          <cell r="G26">
            <v>34</v>
          </cell>
          <cell r="H26">
            <v>0.72000000000000008</v>
          </cell>
          <cell r="J26">
            <v>15.120000000000001</v>
          </cell>
          <cell r="K26">
            <v>0</v>
          </cell>
        </row>
        <row r="27">
          <cell r="B27">
            <v>21.487499999999997</v>
          </cell>
          <cell r="C27">
            <v>29.5</v>
          </cell>
          <cell r="D27">
            <v>13.7</v>
          </cell>
          <cell r="E27">
            <v>58.458333333333336</v>
          </cell>
          <cell r="F27">
            <v>97</v>
          </cell>
          <cell r="G27">
            <v>30</v>
          </cell>
          <cell r="H27">
            <v>1.4400000000000002</v>
          </cell>
          <cell r="J27">
            <v>24.12</v>
          </cell>
          <cell r="K27">
            <v>0</v>
          </cell>
        </row>
        <row r="28">
          <cell r="B28">
            <v>17.895833333333329</v>
          </cell>
          <cell r="C28">
            <v>23</v>
          </cell>
          <cell r="D28">
            <v>15.5</v>
          </cell>
          <cell r="E28">
            <v>74.454545454545453</v>
          </cell>
          <cell r="F28">
            <v>100</v>
          </cell>
          <cell r="G28">
            <v>50</v>
          </cell>
          <cell r="H28">
            <v>33.480000000000004</v>
          </cell>
          <cell r="J28">
            <v>52.2</v>
          </cell>
          <cell r="K28">
            <v>2.8000000000000003</v>
          </cell>
        </row>
        <row r="29">
          <cell r="B29">
            <v>19.095833333333335</v>
          </cell>
          <cell r="C29">
            <v>27.7</v>
          </cell>
          <cell r="D29">
            <v>13.1</v>
          </cell>
          <cell r="E29">
            <v>66.1875</v>
          </cell>
          <cell r="F29">
            <v>100</v>
          </cell>
          <cell r="G29">
            <v>41</v>
          </cell>
          <cell r="H29">
            <v>7.2</v>
          </cell>
          <cell r="J29">
            <v>36</v>
          </cell>
          <cell r="K29">
            <v>0</v>
          </cell>
        </row>
        <row r="30">
          <cell r="B30">
            <v>20.875000000000004</v>
          </cell>
          <cell r="C30">
            <v>28.4</v>
          </cell>
          <cell r="D30">
            <v>15.1</v>
          </cell>
          <cell r="E30">
            <v>64.666666666666671</v>
          </cell>
          <cell r="F30">
            <v>91</v>
          </cell>
          <cell r="G30">
            <v>36</v>
          </cell>
          <cell r="H30">
            <v>11.16</v>
          </cell>
          <cell r="J30">
            <v>36</v>
          </cell>
          <cell r="K30">
            <v>0</v>
          </cell>
        </row>
        <row r="31">
          <cell r="B31">
            <v>21.412500000000005</v>
          </cell>
          <cell r="C31">
            <v>33.1</v>
          </cell>
          <cell r="D31">
            <v>16.600000000000001</v>
          </cell>
          <cell r="E31">
            <v>62</v>
          </cell>
          <cell r="F31">
            <v>100</v>
          </cell>
          <cell r="G31">
            <v>27</v>
          </cell>
          <cell r="H31">
            <v>24.12</v>
          </cell>
          <cell r="J31">
            <v>61.92</v>
          </cell>
          <cell r="K31">
            <v>19</v>
          </cell>
        </row>
        <row r="32">
          <cell r="B32">
            <v>15.445833333333335</v>
          </cell>
          <cell r="C32">
            <v>19.100000000000001</v>
          </cell>
          <cell r="D32">
            <v>13.3</v>
          </cell>
          <cell r="E32">
            <v>84.466666666666669</v>
          </cell>
          <cell r="F32">
            <v>100</v>
          </cell>
          <cell r="G32">
            <v>73</v>
          </cell>
          <cell r="H32">
            <v>5.04</v>
          </cell>
          <cell r="J32">
            <v>35.28</v>
          </cell>
          <cell r="K32">
            <v>2.4000000000000004</v>
          </cell>
        </row>
        <row r="33">
          <cell r="B33">
            <v>13.129166666666668</v>
          </cell>
          <cell r="C33">
            <v>19.100000000000001</v>
          </cell>
          <cell r="D33">
            <v>8.6999999999999993</v>
          </cell>
          <cell r="E33">
            <v>70.764705882352942</v>
          </cell>
          <cell r="F33">
            <v>100</v>
          </cell>
          <cell r="G33">
            <v>42</v>
          </cell>
          <cell r="H33">
            <v>0</v>
          </cell>
          <cell r="J33">
            <v>22.68</v>
          </cell>
          <cell r="K33">
            <v>0</v>
          </cell>
        </row>
        <row r="34">
          <cell r="B34">
            <v>14.923809523809522</v>
          </cell>
          <cell r="C34">
            <v>22.9</v>
          </cell>
          <cell r="D34">
            <v>6.2</v>
          </cell>
          <cell r="E34">
            <v>61.95</v>
          </cell>
          <cell r="F34">
            <v>97</v>
          </cell>
          <cell r="G34">
            <v>28</v>
          </cell>
          <cell r="H34">
            <v>1.4400000000000002</v>
          </cell>
          <cell r="J34">
            <v>25.56</v>
          </cell>
          <cell r="K34">
            <v>0</v>
          </cell>
        </row>
        <row r="35">
          <cell r="B35">
            <v>16.178260869565214</v>
          </cell>
          <cell r="C35">
            <v>25.3</v>
          </cell>
          <cell r="D35">
            <v>8.5</v>
          </cell>
          <cell r="E35">
            <v>58.391304347826086</v>
          </cell>
          <cell r="F35">
            <v>87</v>
          </cell>
          <cell r="G35">
            <v>27</v>
          </cell>
          <cell r="H35">
            <v>10.8</v>
          </cell>
          <cell r="J35">
            <v>37.080000000000005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12.108333333333334</v>
          </cell>
          <cell r="C5">
            <v>16.8</v>
          </cell>
          <cell r="D5">
            <v>9.4</v>
          </cell>
          <cell r="E5">
            <v>71.875</v>
          </cell>
          <cell r="F5">
            <v>79</v>
          </cell>
          <cell r="G5">
            <v>58</v>
          </cell>
          <cell r="H5">
            <v>18.720000000000002</v>
          </cell>
          <cell r="J5">
            <v>36</v>
          </cell>
          <cell r="K5">
            <v>0</v>
          </cell>
        </row>
        <row r="6">
          <cell r="B6">
            <v>13.870833333333332</v>
          </cell>
          <cell r="C6">
            <v>20.8</v>
          </cell>
          <cell r="D6">
            <v>9.1999999999999993</v>
          </cell>
          <cell r="E6">
            <v>66.791666666666671</v>
          </cell>
          <cell r="F6">
            <v>72</v>
          </cell>
          <cell r="G6">
            <v>59</v>
          </cell>
          <cell r="H6">
            <v>19.079999999999998</v>
          </cell>
          <cell r="J6">
            <v>31.680000000000003</v>
          </cell>
          <cell r="K6">
            <v>0</v>
          </cell>
        </row>
        <row r="7">
          <cell r="B7">
            <v>15.962499999999999</v>
          </cell>
          <cell r="C7">
            <v>22.1</v>
          </cell>
          <cell r="D7">
            <v>11.3</v>
          </cell>
          <cell r="E7">
            <v>68.25</v>
          </cell>
          <cell r="F7">
            <v>83</v>
          </cell>
          <cell r="G7">
            <v>52</v>
          </cell>
          <cell r="H7">
            <v>14.04</v>
          </cell>
          <cell r="J7">
            <v>25.56</v>
          </cell>
          <cell r="K7">
            <v>0</v>
          </cell>
        </row>
        <row r="8">
          <cell r="B8">
            <v>16.824999999999999</v>
          </cell>
          <cell r="C8">
            <v>23.9</v>
          </cell>
          <cell r="D8">
            <v>11.4</v>
          </cell>
          <cell r="E8">
            <v>71.625</v>
          </cell>
          <cell r="F8">
            <v>91</v>
          </cell>
          <cell r="G8">
            <v>45</v>
          </cell>
          <cell r="H8">
            <v>11.520000000000001</v>
          </cell>
          <cell r="J8">
            <v>28.08</v>
          </cell>
          <cell r="K8">
            <v>0</v>
          </cell>
        </row>
        <row r="9">
          <cell r="B9">
            <v>18.633333333333333</v>
          </cell>
          <cell r="C9">
            <v>26.4</v>
          </cell>
          <cell r="D9">
            <v>13.3</v>
          </cell>
          <cell r="E9">
            <v>66.708333333333329</v>
          </cell>
          <cell r="F9">
            <v>88</v>
          </cell>
          <cell r="G9">
            <v>38</v>
          </cell>
          <cell r="H9">
            <v>11.16</v>
          </cell>
          <cell r="J9">
            <v>22.32</v>
          </cell>
          <cell r="K9">
            <v>0</v>
          </cell>
        </row>
        <row r="10">
          <cell r="B10">
            <v>19.645833333333336</v>
          </cell>
          <cell r="C10">
            <v>26.9</v>
          </cell>
          <cell r="D10">
            <v>13.2</v>
          </cell>
          <cell r="E10">
            <v>55.333333333333336</v>
          </cell>
          <cell r="F10">
            <v>83</v>
          </cell>
          <cell r="G10">
            <v>27</v>
          </cell>
          <cell r="H10">
            <v>10.08</v>
          </cell>
          <cell r="J10">
            <v>23.759999999999998</v>
          </cell>
          <cell r="K10">
            <v>0</v>
          </cell>
        </row>
        <row r="11">
          <cell r="B11">
            <v>18.95</v>
          </cell>
          <cell r="C11">
            <v>26.3</v>
          </cell>
          <cell r="D11">
            <v>13.4</v>
          </cell>
          <cell r="E11">
            <v>59.541666666666664</v>
          </cell>
          <cell r="F11">
            <v>81</v>
          </cell>
          <cell r="G11">
            <v>36</v>
          </cell>
          <cell r="H11">
            <v>10.8</v>
          </cell>
          <cell r="J11">
            <v>23.400000000000002</v>
          </cell>
          <cell r="K11">
            <v>0</v>
          </cell>
        </row>
        <row r="12">
          <cell r="B12">
            <v>19.475000000000001</v>
          </cell>
          <cell r="C12">
            <v>25.5</v>
          </cell>
          <cell r="D12">
            <v>14.5</v>
          </cell>
          <cell r="E12">
            <v>57.458333333333336</v>
          </cell>
          <cell r="F12">
            <v>77</v>
          </cell>
          <cell r="G12">
            <v>30</v>
          </cell>
          <cell r="H12">
            <v>9.3600000000000012</v>
          </cell>
          <cell r="J12">
            <v>20.88</v>
          </cell>
          <cell r="K12">
            <v>0</v>
          </cell>
        </row>
        <row r="13">
          <cell r="B13">
            <v>18.704166666666666</v>
          </cell>
          <cell r="C13">
            <v>24.8</v>
          </cell>
          <cell r="D13">
            <v>13.5</v>
          </cell>
          <cell r="E13">
            <v>55.083333333333336</v>
          </cell>
          <cell r="F13">
            <v>79</v>
          </cell>
          <cell r="G13">
            <v>29</v>
          </cell>
          <cell r="H13">
            <v>10.8</v>
          </cell>
          <cell r="J13">
            <v>27.36</v>
          </cell>
          <cell r="K13">
            <v>0</v>
          </cell>
        </row>
        <row r="14">
          <cell r="B14">
            <v>19.008333333333333</v>
          </cell>
          <cell r="C14">
            <v>27.4</v>
          </cell>
          <cell r="D14">
            <v>13.4</v>
          </cell>
          <cell r="E14">
            <v>59.541666666666664</v>
          </cell>
          <cell r="F14">
            <v>87</v>
          </cell>
          <cell r="G14">
            <v>32</v>
          </cell>
          <cell r="H14">
            <v>12.96</v>
          </cell>
          <cell r="J14">
            <v>25.56</v>
          </cell>
          <cell r="K14">
            <v>0</v>
          </cell>
        </row>
        <row r="15">
          <cell r="B15">
            <v>20.8125</v>
          </cell>
          <cell r="C15">
            <v>27.8</v>
          </cell>
          <cell r="D15">
            <v>15.9</v>
          </cell>
          <cell r="E15">
            <v>58.583333333333336</v>
          </cell>
          <cell r="F15">
            <v>82</v>
          </cell>
          <cell r="G15">
            <v>30</v>
          </cell>
          <cell r="H15">
            <v>11.879999999999999</v>
          </cell>
          <cell r="J15">
            <v>24.840000000000003</v>
          </cell>
          <cell r="K15">
            <v>0</v>
          </cell>
        </row>
        <row r="16">
          <cell r="B16">
            <v>22.116666666666664</v>
          </cell>
          <cell r="C16">
            <v>28.8</v>
          </cell>
          <cell r="D16">
            <v>16.3</v>
          </cell>
          <cell r="E16">
            <v>49.291666666666664</v>
          </cell>
          <cell r="F16">
            <v>69</v>
          </cell>
          <cell r="G16">
            <v>27</v>
          </cell>
          <cell r="H16">
            <v>12.6</v>
          </cell>
          <cell r="J16">
            <v>28.08</v>
          </cell>
          <cell r="K16">
            <v>0</v>
          </cell>
        </row>
        <row r="17">
          <cell r="B17">
            <v>22.120833333333337</v>
          </cell>
          <cell r="C17">
            <v>28.6</v>
          </cell>
          <cell r="D17">
            <v>17.2</v>
          </cell>
          <cell r="E17">
            <v>48.5</v>
          </cell>
          <cell r="F17">
            <v>68</v>
          </cell>
          <cell r="G17">
            <v>27</v>
          </cell>
          <cell r="H17">
            <v>12.24</v>
          </cell>
          <cell r="J17">
            <v>24.48</v>
          </cell>
          <cell r="K17">
            <v>0</v>
          </cell>
        </row>
        <row r="18">
          <cell r="B18">
            <v>21.720833333333335</v>
          </cell>
          <cell r="C18">
            <v>28.9</v>
          </cell>
          <cell r="D18">
            <v>16.899999999999999</v>
          </cell>
          <cell r="E18">
            <v>57.75</v>
          </cell>
          <cell r="F18">
            <v>77</v>
          </cell>
          <cell r="G18">
            <v>33</v>
          </cell>
          <cell r="H18">
            <v>11.16</v>
          </cell>
          <cell r="J18">
            <v>21.96</v>
          </cell>
          <cell r="K18">
            <v>0</v>
          </cell>
        </row>
        <row r="19">
          <cell r="B19">
            <v>23.120833333333334</v>
          </cell>
          <cell r="C19">
            <v>29.4</v>
          </cell>
          <cell r="D19">
            <v>17.600000000000001</v>
          </cell>
          <cell r="E19">
            <v>53.458333333333336</v>
          </cell>
          <cell r="F19">
            <v>78</v>
          </cell>
          <cell r="G19">
            <v>27</v>
          </cell>
          <cell r="H19">
            <v>14.76</v>
          </cell>
          <cell r="J19">
            <v>29.880000000000003</v>
          </cell>
          <cell r="K19">
            <v>0</v>
          </cell>
        </row>
        <row r="20">
          <cell r="B20">
            <v>22.3125</v>
          </cell>
          <cell r="C20">
            <v>29.8</v>
          </cell>
          <cell r="D20">
            <v>15.9</v>
          </cell>
          <cell r="E20">
            <v>46.666666666666664</v>
          </cell>
          <cell r="F20">
            <v>67</v>
          </cell>
          <cell r="G20">
            <v>25</v>
          </cell>
          <cell r="H20">
            <v>14.04</v>
          </cell>
          <cell r="J20">
            <v>27.36</v>
          </cell>
          <cell r="K20">
            <v>0</v>
          </cell>
        </row>
        <row r="21">
          <cell r="B21">
            <v>19.425000000000001</v>
          </cell>
          <cell r="C21">
            <v>24</v>
          </cell>
          <cell r="D21">
            <v>15.2</v>
          </cell>
          <cell r="E21">
            <v>57.041666666666664</v>
          </cell>
          <cell r="F21">
            <v>67</v>
          </cell>
          <cell r="G21">
            <v>38</v>
          </cell>
          <cell r="H21">
            <v>22.68</v>
          </cell>
          <cell r="J21">
            <v>39.96</v>
          </cell>
          <cell r="K21">
            <v>0</v>
          </cell>
        </row>
        <row r="22">
          <cell r="B22">
            <v>13.562500000000002</v>
          </cell>
          <cell r="C22">
            <v>19.3</v>
          </cell>
          <cell r="D22">
            <v>7</v>
          </cell>
          <cell r="E22">
            <v>61.375</v>
          </cell>
          <cell r="F22">
            <v>88</v>
          </cell>
          <cell r="G22">
            <v>38</v>
          </cell>
          <cell r="H22">
            <v>18.720000000000002</v>
          </cell>
          <cell r="J22">
            <v>36.72</v>
          </cell>
          <cell r="K22">
            <v>0</v>
          </cell>
        </row>
        <row r="23">
          <cell r="B23">
            <v>16.604166666666668</v>
          </cell>
          <cell r="C23">
            <v>25.4</v>
          </cell>
          <cell r="D23">
            <v>9.8000000000000007</v>
          </cell>
          <cell r="E23">
            <v>56.25</v>
          </cell>
          <cell r="F23">
            <v>85</v>
          </cell>
          <cell r="G23">
            <v>21</v>
          </cell>
          <cell r="H23">
            <v>10.44</v>
          </cell>
          <cell r="J23">
            <v>20.88</v>
          </cell>
          <cell r="K23">
            <v>0</v>
          </cell>
        </row>
        <row r="24">
          <cell r="B24">
            <v>19.183333333333334</v>
          </cell>
          <cell r="C24">
            <v>26.8</v>
          </cell>
          <cell r="D24">
            <v>12.9</v>
          </cell>
          <cell r="E24">
            <v>49.708333333333336</v>
          </cell>
          <cell r="F24">
            <v>71</v>
          </cell>
          <cell r="G24">
            <v>31</v>
          </cell>
          <cell r="H24">
            <v>10.44</v>
          </cell>
          <cell r="J24">
            <v>20.88</v>
          </cell>
          <cell r="K24">
            <v>0</v>
          </cell>
        </row>
        <row r="25">
          <cell r="B25">
            <v>21.112499999999997</v>
          </cell>
          <cell r="C25">
            <v>28.9</v>
          </cell>
          <cell r="D25">
            <v>14.8</v>
          </cell>
          <cell r="E25">
            <v>51.833333333333336</v>
          </cell>
          <cell r="F25">
            <v>76</v>
          </cell>
          <cell r="G25">
            <v>29</v>
          </cell>
          <cell r="H25">
            <v>9</v>
          </cell>
          <cell r="J25">
            <v>19.8</v>
          </cell>
          <cell r="K25">
            <v>0</v>
          </cell>
        </row>
        <row r="26">
          <cell r="B26">
            <v>22.362500000000001</v>
          </cell>
          <cell r="C26">
            <v>30.8</v>
          </cell>
          <cell r="D26">
            <v>15.2</v>
          </cell>
          <cell r="E26">
            <v>50.416666666666664</v>
          </cell>
          <cell r="F26">
            <v>75</v>
          </cell>
          <cell r="G26">
            <v>25</v>
          </cell>
          <cell r="H26">
            <v>9.7200000000000006</v>
          </cell>
          <cell r="J26">
            <v>19.8</v>
          </cell>
          <cell r="K26">
            <v>0</v>
          </cell>
        </row>
        <row r="27">
          <cell r="B27">
            <v>23.775000000000002</v>
          </cell>
          <cell r="C27">
            <v>31</v>
          </cell>
          <cell r="D27">
            <v>18.899999999999999</v>
          </cell>
          <cell r="E27">
            <v>46.166666666666664</v>
          </cell>
          <cell r="F27">
            <v>62</v>
          </cell>
          <cell r="G27">
            <v>27</v>
          </cell>
          <cell r="H27">
            <v>9.3600000000000012</v>
          </cell>
          <cell r="J27">
            <v>22.32</v>
          </cell>
          <cell r="K27">
            <v>0</v>
          </cell>
        </row>
        <row r="28">
          <cell r="B28">
            <v>22.120833333333334</v>
          </cell>
          <cell r="C28">
            <v>30.5</v>
          </cell>
          <cell r="D28">
            <v>16.899999999999999</v>
          </cell>
          <cell r="E28">
            <v>52.125</v>
          </cell>
          <cell r="F28">
            <v>68</v>
          </cell>
          <cell r="G28">
            <v>29</v>
          </cell>
          <cell r="H28">
            <v>20.52</v>
          </cell>
          <cell r="J28">
            <v>41.76</v>
          </cell>
          <cell r="K28">
            <v>0</v>
          </cell>
        </row>
        <row r="29">
          <cell r="B29">
            <v>20.330434782608698</v>
          </cell>
          <cell r="C29">
            <v>29.6</v>
          </cell>
          <cell r="D29">
            <v>14.7</v>
          </cell>
          <cell r="E29">
            <v>63.608695652173914</v>
          </cell>
          <cell r="F29">
            <v>85</v>
          </cell>
          <cell r="G29">
            <v>34</v>
          </cell>
          <cell r="H29">
            <v>17.64</v>
          </cell>
          <cell r="J29">
            <v>32.76</v>
          </cell>
          <cell r="K29">
            <v>0</v>
          </cell>
        </row>
        <row r="30">
          <cell r="B30">
            <v>23.495833333333334</v>
          </cell>
          <cell r="C30">
            <v>30.8</v>
          </cell>
          <cell r="D30">
            <v>16.8</v>
          </cell>
          <cell r="E30">
            <v>52.708333333333336</v>
          </cell>
          <cell r="F30">
            <v>78</v>
          </cell>
          <cell r="G30">
            <v>29</v>
          </cell>
          <cell r="H30">
            <v>15.840000000000002</v>
          </cell>
          <cell r="J30">
            <v>32.04</v>
          </cell>
          <cell r="K30">
            <v>0</v>
          </cell>
        </row>
        <row r="31">
          <cell r="B31">
            <v>25.099999999999998</v>
          </cell>
          <cell r="C31">
            <v>33.9</v>
          </cell>
          <cell r="D31">
            <v>18.8</v>
          </cell>
          <cell r="E31">
            <v>48</v>
          </cell>
          <cell r="F31">
            <v>89</v>
          </cell>
          <cell r="G31">
            <v>22</v>
          </cell>
          <cell r="H31">
            <v>28.08</v>
          </cell>
          <cell r="J31">
            <v>60.12</v>
          </cell>
          <cell r="K31">
            <v>2.6</v>
          </cell>
        </row>
        <row r="32">
          <cell r="B32">
            <v>17.591666666666665</v>
          </cell>
          <cell r="C32">
            <v>20.8</v>
          </cell>
          <cell r="D32">
            <v>14.4</v>
          </cell>
          <cell r="E32">
            <v>80.25</v>
          </cell>
          <cell r="F32">
            <v>93</v>
          </cell>
          <cell r="G32">
            <v>61</v>
          </cell>
          <cell r="H32">
            <v>16.2</v>
          </cell>
          <cell r="J32">
            <v>60.480000000000004</v>
          </cell>
          <cell r="K32">
            <v>9.8000000000000007</v>
          </cell>
        </row>
        <row r="33">
          <cell r="B33">
            <v>14.616666666666667</v>
          </cell>
          <cell r="C33">
            <v>20.9</v>
          </cell>
          <cell r="D33">
            <v>9.8000000000000007</v>
          </cell>
          <cell r="E33">
            <v>67.291666666666671</v>
          </cell>
          <cell r="F33">
            <v>93</v>
          </cell>
          <cell r="G33">
            <v>27</v>
          </cell>
          <cell r="H33">
            <v>19.8</v>
          </cell>
          <cell r="J33">
            <v>33.480000000000004</v>
          </cell>
          <cell r="K33">
            <v>0</v>
          </cell>
        </row>
        <row r="34">
          <cell r="B34">
            <v>16.283333333333331</v>
          </cell>
          <cell r="C34">
            <v>25</v>
          </cell>
          <cell r="D34">
            <v>9.4</v>
          </cell>
          <cell r="E34">
            <v>54.583333333333336</v>
          </cell>
          <cell r="F34">
            <v>84</v>
          </cell>
          <cell r="G34">
            <v>22</v>
          </cell>
          <cell r="H34">
            <v>11.16</v>
          </cell>
          <cell r="J34">
            <v>25.56</v>
          </cell>
          <cell r="K34">
            <v>0</v>
          </cell>
        </row>
        <row r="35">
          <cell r="B35">
            <v>17.862500000000001</v>
          </cell>
          <cell r="C35">
            <v>26.9</v>
          </cell>
          <cell r="D35">
            <v>11.5</v>
          </cell>
          <cell r="E35">
            <v>48.333333333333336</v>
          </cell>
          <cell r="F35">
            <v>73</v>
          </cell>
          <cell r="G35">
            <v>22</v>
          </cell>
          <cell r="H35">
            <v>16.2</v>
          </cell>
          <cell r="J35">
            <v>34.56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>
            <v>64.416666666666671</v>
          </cell>
          <cell r="F5">
            <v>78</v>
          </cell>
          <cell r="G5">
            <v>44</v>
          </cell>
          <cell r="H5">
            <v>6.12</v>
          </cell>
          <cell r="J5">
            <v>19.8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>
            <v>54.625</v>
          </cell>
          <cell r="F6">
            <v>76</v>
          </cell>
          <cell r="G6">
            <v>32</v>
          </cell>
          <cell r="H6">
            <v>9.3600000000000012</v>
          </cell>
          <cell r="J6">
            <v>21.96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>
            <v>62.739130434782609</v>
          </cell>
          <cell r="F7">
            <v>94</v>
          </cell>
          <cell r="G7">
            <v>38</v>
          </cell>
          <cell r="H7">
            <v>4.6800000000000006</v>
          </cell>
          <cell r="J7">
            <v>14.4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>
            <v>62.166666666666664</v>
          </cell>
          <cell r="F8">
            <v>96</v>
          </cell>
          <cell r="G8">
            <v>39</v>
          </cell>
          <cell r="H8">
            <v>9.7200000000000006</v>
          </cell>
          <cell r="J8">
            <v>22.32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>
            <v>61.842105263157897</v>
          </cell>
          <cell r="F9">
            <v>95</v>
          </cell>
          <cell r="G9">
            <v>34</v>
          </cell>
          <cell r="H9">
            <v>7.2</v>
          </cell>
          <cell r="J9">
            <v>17.28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>
            <v>57</v>
          </cell>
          <cell r="F10">
            <v>89</v>
          </cell>
          <cell r="G10">
            <v>25</v>
          </cell>
          <cell r="H10">
            <v>9.7200000000000006</v>
          </cell>
          <cell r="J10">
            <v>18.720000000000002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>
            <v>56.647058823529413</v>
          </cell>
          <cell r="F11">
            <v>99</v>
          </cell>
          <cell r="G11">
            <v>26</v>
          </cell>
          <cell r="H11">
            <v>5.4</v>
          </cell>
          <cell r="J11">
            <v>15.48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>
            <v>57.631578947368418</v>
          </cell>
          <cell r="F12">
            <v>94</v>
          </cell>
          <cell r="G12">
            <v>25</v>
          </cell>
          <cell r="H12">
            <v>7.2</v>
          </cell>
          <cell r="J12">
            <v>19.440000000000001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>
            <v>58.333333333333336</v>
          </cell>
          <cell r="F13">
            <v>91</v>
          </cell>
          <cell r="G13">
            <v>26</v>
          </cell>
          <cell r="H13">
            <v>10.08</v>
          </cell>
          <cell r="J13">
            <v>21.240000000000002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>
            <v>53.875</v>
          </cell>
          <cell r="F14">
            <v>88</v>
          </cell>
          <cell r="G14">
            <v>27</v>
          </cell>
          <cell r="H14">
            <v>7.2</v>
          </cell>
          <cell r="J14">
            <v>16.559999999999999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>
            <v>60.291666666666664</v>
          </cell>
          <cell r="F15">
            <v>84</v>
          </cell>
          <cell r="G15">
            <v>28</v>
          </cell>
          <cell r="H15">
            <v>7.2</v>
          </cell>
          <cell r="J15">
            <v>16.920000000000002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>
            <v>55.375</v>
          </cell>
          <cell r="F16">
            <v>87</v>
          </cell>
          <cell r="G16">
            <v>22</v>
          </cell>
          <cell r="H16">
            <v>12.6</v>
          </cell>
          <cell r="J16">
            <v>28.08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>
            <v>58.75</v>
          </cell>
          <cell r="F17">
            <v>87</v>
          </cell>
          <cell r="G17">
            <v>20</v>
          </cell>
          <cell r="H17">
            <v>10.44</v>
          </cell>
          <cell r="J17">
            <v>19.079999999999998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>
            <v>58.541666666666664</v>
          </cell>
          <cell r="F18">
            <v>90</v>
          </cell>
          <cell r="G18">
            <v>27</v>
          </cell>
          <cell r="H18">
            <v>11.520000000000001</v>
          </cell>
          <cell r="J18">
            <v>25.56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>
            <v>60.458333333333336</v>
          </cell>
          <cell r="F19">
            <v>90</v>
          </cell>
          <cell r="G19">
            <v>25</v>
          </cell>
          <cell r="H19">
            <v>14.76</v>
          </cell>
          <cell r="J19">
            <v>31.319999999999997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>
            <v>55.333333333333336</v>
          </cell>
          <cell r="F20">
            <v>87</v>
          </cell>
          <cell r="G20">
            <v>26</v>
          </cell>
          <cell r="H20">
            <v>11.879999999999999</v>
          </cell>
          <cell r="J20">
            <v>27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>
            <v>68.125</v>
          </cell>
          <cell r="F21">
            <v>94</v>
          </cell>
          <cell r="G21">
            <v>44</v>
          </cell>
          <cell r="H21">
            <v>10.8</v>
          </cell>
          <cell r="J21">
            <v>31.680000000000003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>
            <v>58.761904761904759</v>
          </cell>
          <cell r="F22">
            <v>100</v>
          </cell>
          <cell r="G22">
            <v>31</v>
          </cell>
          <cell r="H22">
            <v>5.4</v>
          </cell>
          <cell r="J22">
            <v>18.36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>
            <v>60.263157894736842</v>
          </cell>
          <cell r="F23">
            <v>87</v>
          </cell>
          <cell r="G23">
            <v>30</v>
          </cell>
          <cell r="H23">
            <v>8.64</v>
          </cell>
          <cell r="J23">
            <v>15.840000000000002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>
            <v>62.18181818181818</v>
          </cell>
          <cell r="F24">
            <v>88</v>
          </cell>
          <cell r="G24">
            <v>30</v>
          </cell>
          <cell r="H24">
            <v>10.44</v>
          </cell>
          <cell r="J24">
            <v>18.720000000000002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>
            <v>61.208333333333336</v>
          </cell>
          <cell r="F25">
            <v>91</v>
          </cell>
          <cell r="G25">
            <v>26</v>
          </cell>
          <cell r="H25">
            <v>8.2799999999999994</v>
          </cell>
          <cell r="J25">
            <v>20.52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>
            <v>62.208333333333336</v>
          </cell>
          <cell r="F26">
            <v>95</v>
          </cell>
          <cell r="G26">
            <v>27</v>
          </cell>
          <cell r="H26">
            <v>7.2</v>
          </cell>
          <cell r="J26">
            <v>16.920000000000002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>
            <v>59.608695652173914</v>
          </cell>
          <cell r="F27">
            <v>100</v>
          </cell>
          <cell r="G27">
            <v>26</v>
          </cell>
          <cell r="H27">
            <v>10.08</v>
          </cell>
          <cell r="J27">
            <v>22.32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>
            <v>54</v>
          </cell>
          <cell r="F28">
            <v>89</v>
          </cell>
          <cell r="G28">
            <v>22</v>
          </cell>
          <cell r="H28">
            <v>12.6</v>
          </cell>
          <cell r="J28">
            <v>29.52</v>
          </cell>
          <cell r="K28">
            <v>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>
            <v>54.25</v>
          </cell>
          <cell r="F29">
            <v>73</v>
          </cell>
          <cell r="G29">
            <v>28</v>
          </cell>
          <cell r="H29">
            <v>10.44</v>
          </cell>
          <cell r="J29">
            <v>29.52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>
            <v>53.625</v>
          </cell>
          <cell r="F30">
            <v>85</v>
          </cell>
          <cell r="G30">
            <v>24</v>
          </cell>
          <cell r="H30">
            <v>14.76</v>
          </cell>
          <cell r="J30">
            <v>29.52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>
            <v>59.291666666666664</v>
          </cell>
          <cell r="F31">
            <v>99</v>
          </cell>
          <cell r="G31">
            <v>28</v>
          </cell>
          <cell r="H31">
            <v>16.920000000000002</v>
          </cell>
          <cell r="J31">
            <v>54</v>
          </cell>
          <cell r="K31">
            <v>1.8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>
            <v>76.461538461538467</v>
          </cell>
          <cell r="F32">
            <v>82</v>
          </cell>
          <cell r="G32">
            <v>66</v>
          </cell>
          <cell r="H32">
            <v>11.879999999999999</v>
          </cell>
          <cell r="J32">
            <v>29.52</v>
          </cell>
          <cell r="K32">
            <v>8.5999999999999979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>
            <v>60.916666666666664</v>
          </cell>
          <cell r="F33">
            <v>85</v>
          </cell>
          <cell r="G33">
            <v>29</v>
          </cell>
          <cell r="H33">
            <v>6.84</v>
          </cell>
          <cell r="J33">
            <v>23.400000000000002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>
            <v>55.416666666666664</v>
          </cell>
          <cell r="F34">
            <v>89</v>
          </cell>
          <cell r="G34">
            <v>20</v>
          </cell>
          <cell r="H34">
            <v>11.16</v>
          </cell>
          <cell r="J34">
            <v>24.12</v>
          </cell>
          <cell r="K34">
            <v>0</v>
          </cell>
        </row>
        <row r="35">
          <cell r="C35" t="str">
            <v>*</v>
          </cell>
          <cell r="D35" t="str">
            <v>*</v>
          </cell>
          <cell r="E35">
            <v>43.208333333333336</v>
          </cell>
          <cell r="F35">
            <v>82</v>
          </cell>
          <cell r="G35">
            <v>18</v>
          </cell>
          <cell r="H35">
            <v>12.96</v>
          </cell>
          <cell r="J35">
            <v>28.08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9.7083333333333304</v>
          </cell>
          <cell r="C5">
            <v>14.6</v>
          </cell>
          <cell r="D5">
            <v>7.3</v>
          </cell>
          <cell r="E5">
            <v>70.125</v>
          </cell>
          <cell r="F5">
            <v>85</v>
          </cell>
          <cell r="G5">
            <v>45</v>
          </cell>
          <cell r="H5">
            <v>12.96</v>
          </cell>
          <cell r="J5">
            <v>33.480000000000004</v>
          </cell>
          <cell r="K5">
            <v>0</v>
          </cell>
        </row>
        <row r="6">
          <cell r="B6">
            <v>11.574999999999998</v>
          </cell>
          <cell r="C6">
            <v>20.8</v>
          </cell>
          <cell r="D6">
            <v>6</v>
          </cell>
          <cell r="E6">
            <v>59.625</v>
          </cell>
          <cell r="F6">
            <v>77</v>
          </cell>
          <cell r="G6">
            <v>35</v>
          </cell>
          <cell r="H6">
            <v>10.08</v>
          </cell>
          <cell r="J6">
            <v>29.52</v>
          </cell>
          <cell r="K6">
            <v>0</v>
          </cell>
        </row>
        <row r="7">
          <cell r="B7">
            <v>13.575000000000003</v>
          </cell>
          <cell r="C7">
            <v>22.8</v>
          </cell>
          <cell r="D7">
            <v>7.6</v>
          </cell>
          <cell r="E7">
            <v>65.375</v>
          </cell>
          <cell r="F7">
            <v>87</v>
          </cell>
          <cell r="G7">
            <v>45</v>
          </cell>
          <cell r="H7">
            <v>10.08</v>
          </cell>
          <cell r="J7">
            <v>23.400000000000002</v>
          </cell>
          <cell r="K7">
            <v>0</v>
          </cell>
        </row>
        <row r="8">
          <cell r="B8">
            <v>15.433333333333332</v>
          </cell>
          <cell r="C8">
            <v>23.6</v>
          </cell>
          <cell r="D8">
            <v>9.9</v>
          </cell>
          <cell r="E8">
            <v>78.541666666666671</v>
          </cell>
          <cell r="F8">
            <v>98</v>
          </cell>
          <cell r="G8">
            <v>47</v>
          </cell>
          <cell r="H8">
            <v>20.52</v>
          </cell>
          <cell r="J8">
            <v>32.4</v>
          </cell>
          <cell r="K8">
            <v>0</v>
          </cell>
        </row>
        <row r="9">
          <cell r="B9">
            <v>16.324999999999996</v>
          </cell>
          <cell r="C9">
            <v>25.1</v>
          </cell>
          <cell r="D9">
            <v>10.8</v>
          </cell>
          <cell r="E9">
            <v>76.25</v>
          </cell>
          <cell r="F9">
            <v>97</v>
          </cell>
          <cell r="G9">
            <v>45</v>
          </cell>
          <cell r="H9">
            <v>16.559999999999999</v>
          </cell>
          <cell r="J9">
            <v>26.28</v>
          </cell>
          <cell r="K9">
            <v>0</v>
          </cell>
        </row>
        <row r="10">
          <cell r="B10">
            <v>17.329166666666669</v>
          </cell>
          <cell r="C10">
            <v>26.4</v>
          </cell>
          <cell r="D10">
            <v>8.8000000000000007</v>
          </cell>
          <cell r="E10">
            <v>68.208333333333329</v>
          </cell>
          <cell r="F10">
            <v>99</v>
          </cell>
          <cell r="G10">
            <v>33</v>
          </cell>
          <cell r="H10">
            <v>15.48</v>
          </cell>
          <cell r="J10">
            <v>26.28</v>
          </cell>
          <cell r="K10">
            <v>0</v>
          </cell>
        </row>
        <row r="11">
          <cell r="B11">
            <v>16.775000000000002</v>
          </cell>
          <cell r="C11">
            <v>26.1</v>
          </cell>
          <cell r="D11">
            <v>8.4</v>
          </cell>
          <cell r="E11">
            <v>67.041666666666671</v>
          </cell>
          <cell r="F11">
            <v>97</v>
          </cell>
          <cell r="G11">
            <v>36</v>
          </cell>
          <cell r="H11">
            <v>13.68</v>
          </cell>
          <cell r="J11">
            <v>27.36</v>
          </cell>
          <cell r="K11">
            <v>0</v>
          </cell>
        </row>
        <row r="12">
          <cell r="B12">
            <v>16.645833333333336</v>
          </cell>
          <cell r="C12">
            <v>25.8</v>
          </cell>
          <cell r="D12">
            <v>8.5</v>
          </cell>
          <cell r="E12">
            <v>69.583333333333329</v>
          </cell>
          <cell r="F12">
            <v>99</v>
          </cell>
          <cell r="G12">
            <v>34</v>
          </cell>
          <cell r="H12">
            <v>14.04</v>
          </cell>
          <cell r="J12">
            <v>22.68</v>
          </cell>
          <cell r="K12">
            <v>0</v>
          </cell>
        </row>
        <row r="13">
          <cell r="B13">
            <v>17.087499999999999</v>
          </cell>
          <cell r="C13">
            <v>25</v>
          </cell>
          <cell r="D13">
            <v>9.5</v>
          </cell>
          <cell r="E13">
            <v>61.083333333333336</v>
          </cell>
          <cell r="F13">
            <v>93</v>
          </cell>
          <cell r="G13">
            <v>33</v>
          </cell>
          <cell r="H13">
            <v>16.559999999999999</v>
          </cell>
          <cell r="J13">
            <v>34.92</v>
          </cell>
          <cell r="K13">
            <v>0</v>
          </cell>
        </row>
        <row r="14">
          <cell r="B14">
            <v>16.304166666666664</v>
          </cell>
          <cell r="C14">
            <v>26.6</v>
          </cell>
          <cell r="D14">
            <v>7</v>
          </cell>
          <cell r="E14">
            <v>65.333333333333329</v>
          </cell>
          <cell r="F14">
            <v>95</v>
          </cell>
          <cell r="G14">
            <v>36</v>
          </cell>
          <cell r="H14">
            <v>12.96</v>
          </cell>
          <cell r="J14">
            <v>28.08</v>
          </cell>
          <cell r="K14">
            <v>0</v>
          </cell>
        </row>
        <row r="15">
          <cell r="B15">
            <v>18.591666666666665</v>
          </cell>
          <cell r="C15">
            <v>26.6</v>
          </cell>
          <cell r="D15">
            <v>11.5</v>
          </cell>
          <cell r="E15">
            <v>65.291666666666671</v>
          </cell>
          <cell r="F15">
            <v>92</v>
          </cell>
          <cell r="G15">
            <v>34</v>
          </cell>
          <cell r="H15">
            <v>12.96</v>
          </cell>
          <cell r="J15">
            <v>25.2</v>
          </cell>
          <cell r="K15">
            <v>0</v>
          </cell>
        </row>
        <row r="16">
          <cell r="B16">
            <v>19.966666666666665</v>
          </cell>
          <cell r="C16">
            <v>28.2</v>
          </cell>
          <cell r="D16">
            <v>14.2</v>
          </cell>
          <cell r="E16">
            <v>54.416666666666664</v>
          </cell>
          <cell r="F16">
            <v>75</v>
          </cell>
          <cell r="G16">
            <v>29</v>
          </cell>
          <cell r="H16">
            <v>14.4</v>
          </cell>
          <cell r="J16">
            <v>49.32</v>
          </cell>
          <cell r="K16">
            <v>0</v>
          </cell>
        </row>
        <row r="17">
          <cell r="B17">
            <v>19.2</v>
          </cell>
          <cell r="C17">
            <v>27.6</v>
          </cell>
          <cell r="D17">
            <v>13.1</v>
          </cell>
          <cell r="E17">
            <v>58.208333333333336</v>
          </cell>
          <cell r="F17">
            <v>86</v>
          </cell>
          <cell r="G17">
            <v>31</v>
          </cell>
          <cell r="H17">
            <v>12.96</v>
          </cell>
          <cell r="J17">
            <v>27.720000000000002</v>
          </cell>
          <cell r="K17">
            <v>0</v>
          </cell>
        </row>
        <row r="18">
          <cell r="B18">
            <v>19.8</v>
          </cell>
          <cell r="C18">
            <v>29</v>
          </cell>
          <cell r="D18">
            <v>11.7</v>
          </cell>
          <cell r="E18">
            <v>61.333333333333336</v>
          </cell>
          <cell r="F18">
            <v>93</v>
          </cell>
          <cell r="G18">
            <v>31</v>
          </cell>
          <cell r="H18">
            <v>17.64</v>
          </cell>
          <cell r="J18">
            <v>29.16</v>
          </cell>
          <cell r="K18">
            <v>0</v>
          </cell>
        </row>
        <row r="19">
          <cell r="B19">
            <v>21.5625</v>
          </cell>
          <cell r="C19">
            <v>29.5</v>
          </cell>
          <cell r="D19">
            <v>14.9</v>
          </cell>
          <cell r="E19">
            <v>58.5</v>
          </cell>
          <cell r="F19">
            <v>88</v>
          </cell>
          <cell r="G19">
            <v>30</v>
          </cell>
          <cell r="H19">
            <v>20.88</v>
          </cell>
          <cell r="J19">
            <v>38.880000000000003</v>
          </cell>
          <cell r="K19">
            <v>0</v>
          </cell>
        </row>
        <row r="20">
          <cell r="B20">
            <v>19.983333333333331</v>
          </cell>
          <cell r="C20">
            <v>29.7</v>
          </cell>
          <cell r="D20">
            <v>12.5</v>
          </cell>
          <cell r="E20">
            <v>57.833333333333336</v>
          </cell>
          <cell r="F20">
            <v>87</v>
          </cell>
          <cell r="G20">
            <v>24</v>
          </cell>
          <cell r="H20">
            <v>18.36</v>
          </cell>
          <cell r="J20">
            <v>35.28</v>
          </cell>
          <cell r="K20">
            <v>0</v>
          </cell>
        </row>
        <row r="21">
          <cell r="B21">
            <v>15.708333333333334</v>
          </cell>
          <cell r="C21">
            <v>20.6</v>
          </cell>
          <cell r="D21">
            <v>12.5</v>
          </cell>
          <cell r="E21">
            <v>68.791666666666671</v>
          </cell>
          <cell r="F21">
            <v>99</v>
          </cell>
          <cell r="G21">
            <v>45</v>
          </cell>
          <cell r="H21">
            <v>24.840000000000003</v>
          </cell>
          <cell r="J21">
            <v>42.480000000000004</v>
          </cell>
          <cell r="K21">
            <v>0</v>
          </cell>
        </row>
        <row r="22">
          <cell r="B22">
            <v>10.875</v>
          </cell>
          <cell r="C22">
            <v>20.7</v>
          </cell>
          <cell r="D22">
            <v>3.3</v>
          </cell>
          <cell r="E22">
            <v>70.333333333333329</v>
          </cell>
          <cell r="F22">
            <v>97</v>
          </cell>
          <cell r="G22">
            <v>38</v>
          </cell>
          <cell r="H22">
            <v>14.76</v>
          </cell>
          <cell r="J22">
            <v>30.240000000000002</v>
          </cell>
          <cell r="K22">
            <v>0</v>
          </cell>
        </row>
        <row r="23">
          <cell r="B23">
            <v>13.916666666666666</v>
          </cell>
          <cell r="C23">
            <v>25.2</v>
          </cell>
          <cell r="D23">
            <v>5.7</v>
          </cell>
          <cell r="E23">
            <v>65.833333333333329</v>
          </cell>
          <cell r="F23">
            <v>97</v>
          </cell>
          <cell r="G23">
            <v>25</v>
          </cell>
          <cell r="H23">
            <v>15.120000000000001</v>
          </cell>
          <cell r="J23">
            <v>27</v>
          </cell>
          <cell r="K23">
            <v>0</v>
          </cell>
        </row>
        <row r="24">
          <cell r="B24">
            <v>16.470833333333335</v>
          </cell>
          <cell r="C24">
            <v>26</v>
          </cell>
          <cell r="D24">
            <v>8.5</v>
          </cell>
          <cell r="E24">
            <v>58</v>
          </cell>
          <cell r="F24">
            <v>84</v>
          </cell>
          <cell r="G24">
            <v>36</v>
          </cell>
          <cell r="H24">
            <v>15.120000000000001</v>
          </cell>
          <cell r="J24">
            <v>27.36</v>
          </cell>
          <cell r="K24">
            <v>0</v>
          </cell>
        </row>
        <row r="25">
          <cell r="B25">
            <v>18.845833333333335</v>
          </cell>
          <cell r="C25">
            <v>28.9</v>
          </cell>
          <cell r="D25">
            <v>11.4</v>
          </cell>
          <cell r="E25">
            <v>61.166666666666664</v>
          </cell>
          <cell r="F25">
            <v>88</v>
          </cell>
          <cell r="G25">
            <v>31</v>
          </cell>
          <cell r="H25">
            <v>14.04</v>
          </cell>
          <cell r="J25">
            <v>24.12</v>
          </cell>
          <cell r="K25">
            <v>0</v>
          </cell>
        </row>
        <row r="26">
          <cell r="B26">
            <v>19.729166666666668</v>
          </cell>
          <cell r="C26">
            <v>29.6</v>
          </cell>
          <cell r="D26">
            <v>10.6</v>
          </cell>
          <cell r="E26">
            <v>60.666666666666664</v>
          </cell>
          <cell r="F26">
            <v>92</v>
          </cell>
          <cell r="G26">
            <v>31</v>
          </cell>
          <cell r="H26">
            <v>12.6</v>
          </cell>
          <cell r="J26">
            <v>25.2</v>
          </cell>
          <cell r="K26">
            <v>0</v>
          </cell>
        </row>
        <row r="27">
          <cell r="B27">
            <v>21.570833333333336</v>
          </cell>
          <cell r="C27">
            <v>30</v>
          </cell>
          <cell r="D27">
            <v>14.5</v>
          </cell>
          <cell r="E27">
            <v>56.583333333333336</v>
          </cell>
          <cell r="F27">
            <v>85</v>
          </cell>
          <cell r="G27">
            <v>32</v>
          </cell>
          <cell r="H27">
            <v>15.840000000000002</v>
          </cell>
          <cell r="J27">
            <v>27.720000000000002</v>
          </cell>
          <cell r="K27">
            <v>0</v>
          </cell>
        </row>
        <row r="28">
          <cell r="B28">
            <v>19.779166666666665</v>
          </cell>
          <cell r="C28">
            <v>28.9</v>
          </cell>
          <cell r="D28">
            <v>15.4</v>
          </cell>
          <cell r="E28">
            <v>64.583333333333329</v>
          </cell>
          <cell r="F28">
            <v>83</v>
          </cell>
          <cell r="G28">
            <v>35</v>
          </cell>
          <cell r="H28">
            <v>22.32</v>
          </cell>
          <cell r="J28">
            <v>45.72</v>
          </cell>
          <cell r="K28">
            <v>0</v>
          </cell>
        </row>
        <row r="29">
          <cell r="B29">
            <v>19.258333333333333</v>
          </cell>
          <cell r="C29">
            <v>29.8</v>
          </cell>
          <cell r="D29">
            <v>11.8</v>
          </cell>
          <cell r="E29">
            <v>69.666666666666671</v>
          </cell>
          <cell r="F29">
            <v>97</v>
          </cell>
          <cell r="G29">
            <v>35</v>
          </cell>
          <cell r="H29">
            <v>20.16</v>
          </cell>
          <cell r="J29">
            <v>37.080000000000005</v>
          </cell>
          <cell r="K29">
            <v>0</v>
          </cell>
        </row>
        <row r="30">
          <cell r="B30">
            <v>22</v>
          </cell>
          <cell r="C30">
            <v>30.8</v>
          </cell>
          <cell r="D30">
            <v>15.7</v>
          </cell>
          <cell r="E30">
            <v>61.5</v>
          </cell>
          <cell r="F30">
            <v>84</v>
          </cell>
          <cell r="G30">
            <v>34</v>
          </cell>
          <cell r="H30">
            <v>26.64</v>
          </cell>
          <cell r="J30">
            <v>46.440000000000005</v>
          </cell>
          <cell r="K30">
            <v>0</v>
          </cell>
        </row>
        <row r="31">
          <cell r="B31">
            <v>21.395833333333332</v>
          </cell>
          <cell r="C31">
            <v>31.9</v>
          </cell>
          <cell r="D31">
            <v>14.9</v>
          </cell>
          <cell r="E31">
            <v>66.291666666666671</v>
          </cell>
          <cell r="F31">
            <v>95</v>
          </cell>
          <cell r="G31">
            <v>29</v>
          </cell>
          <cell r="H31">
            <v>38.880000000000003</v>
          </cell>
          <cell r="J31">
            <v>64.44</v>
          </cell>
          <cell r="K31">
            <v>2.2000000000000002</v>
          </cell>
        </row>
        <row r="32">
          <cell r="B32">
            <v>14.566666666666665</v>
          </cell>
          <cell r="C32">
            <v>18.899999999999999</v>
          </cell>
          <cell r="D32">
            <v>12</v>
          </cell>
          <cell r="E32">
            <v>89.5</v>
          </cell>
          <cell r="F32">
            <v>99</v>
          </cell>
          <cell r="G32">
            <v>74</v>
          </cell>
          <cell r="H32">
            <v>24.12</v>
          </cell>
          <cell r="J32">
            <v>41.4</v>
          </cell>
          <cell r="K32">
            <v>1</v>
          </cell>
        </row>
        <row r="33">
          <cell r="B33">
            <v>13.312500000000002</v>
          </cell>
          <cell r="C33">
            <v>20</v>
          </cell>
          <cell r="D33">
            <v>8.9</v>
          </cell>
          <cell r="E33">
            <v>75.208333333333329</v>
          </cell>
          <cell r="F33">
            <v>99</v>
          </cell>
          <cell r="G33">
            <v>36</v>
          </cell>
          <cell r="H33">
            <v>14.76</v>
          </cell>
          <cell r="J33">
            <v>32.04</v>
          </cell>
          <cell r="K33">
            <v>0</v>
          </cell>
        </row>
        <row r="34">
          <cell r="B34">
            <v>13.883333333333333</v>
          </cell>
          <cell r="C34">
            <v>24.6</v>
          </cell>
          <cell r="D34">
            <v>5.8</v>
          </cell>
          <cell r="E34">
            <v>62.416666666666664</v>
          </cell>
          <cell r="F34">
            <v>93</v>
          </cell>
          <cell r="G34">
            <v>24</v>
          </cell>
          <cell r="H34">
            <v>18</v>
          </cell>
          <cell r="J34">
            <v>30.240000000000002</v>
          </cell>
          <cell r="K34">
            <v>0</v>
          </cell>
        </row>
        <row r="35">
          <cell r="B35">
            <v>17.024999999999995</v>
          </cell>
          <cell r="C35">
            <v>26.7</v>
          </cell>
          <cell r="D35">
            <v>10.1</v>
          </cell>
          <cell r="E35">
            <v>48.958333333333336</v>
          </cell>
          <cell r="F35">
            <v>72</v>
          </cell>
          <cell r="G35">
            <v>24</v>
          </cell>
          <cell r="H35">
            <v>25.92</v>
          </cell>
          <cell r="J35">
            <v>42.480000000000004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12.0875</v>
          </cell>
          <cell r="C5">
            <v>17.7</v>
          </cell>
          <cell r="D5">
            <v>9.3000000000000007</v>
          </cell>
          <cell r="E5">
            <v>66</v>
          </cell>
          <cell r="F5">
            <v>82</v>
          </cell>
          <cell r="G5">
            <v>40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>
            <v>13.604166666666666</v>
          </cell>
          <cell r="C6">
            <v>22.2</v>
          </cell>
          <cell r="D6">
            <v>7.2</v>
          </cell>
          <cell r="E6">
            <v>59.916666666666664</v>
          </cell>
          <cell r="F6">
            <v>76</v>
          </cell>
          <cell r="G6">
            <v>45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15.062500000000002</v>
          </cell>
          <cell r="C7">
            <v>22.7</v>
          </cell>
          <cell r="D7">
            <v>7.6</v>
          </cell>
          <cell r="E7">
            <v>62.25</v>
          </cell>
          <cell r="F7">
            <v>82</v>
          </cell>
          <cell r="G7">
            <v>47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>
            <v>16.166666666666668</v>
          </cell>
          <cell r="C8">
            <v>24.4</v>
          </cell>
          <cell r="D8">
            <v>9.6</v>
          </cell>
          <cell r="E8">
            <v>77.083333333333329</v>
          </cell>
          <cell r="F8">
            <v>96</v>
          </cell>
          <cell r="G8">
            <v>46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16.162500000000001</v>
          </cell>
          <cell r="C9">
            <v>27</v>
          </cell>
          <cell r="D9">
            <v>8.1</v>
          </cell>
          <cell r="E9">
            <v>75.125</v>
          </cell>
          <cell r="F9">
            <v>96</v>
          </cell>
          <cell r="G9">
            <v>40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17.083333333333332</v>
          </cell>
          <cell r="C10">
            <v>28.8</v>
          </cell>
          <cell r="D10">
            <v>8.4</v>
          </cell>
          <cell r="E10">
            <v>71.25</v>
          </cell>
          <cell r="F10">
            <v>96</v>
          </cell>
          <cell r="G10">
            <v>27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>
            <v>16.029166666666669</v>
          </cell>
          <cell r="C11">
            <v>27.8</v>
          </cell>
          <cell r="D11">
            <v>7.7</v>
          </cell>
          <cell r="E11">
            <v>71.75</v>
          </cell>
          <cell r="F11">
            <v>95</v>
          </cell>
          <cell r="G11">
            <v>33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>
            <v>17.545833333333334</v>
          </cell>
          <cell r="C12">
            <v>27</v>
          </cell>
          <cell r="D12">
            <v>9.1999999999999993</v>
          </cell>
          <cell r="E12">
            <v>68.25</v>
          </cell>
          <cell r="F12">
            <v>95</v>
          </cell>
          <cell r="G12">
            <v>28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>
            <v>16.491666666666664</v>
          </cell>
          <cell r="C13">
            <v>26</v>
          </cell>
          <cell r="D13">
            <v>7.6</v>
          </cell>
          <cell r="E13">
            <v>64.416666666666671</v>
          </cell>
          <cell r="F13">
            <v>94</v>
          </cell>
          <cell r="G13">
            <v>30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16.1875</v>
          </cell>
          <cell r="C14">
            <v>28.1</v>
          </cell>
          <cell r="D14">
            <v>7.3</v>
          </cell>
          <cell r="E14">
            <v>67.541666666666671</v>
          </cell>
          <cell r="F14">
            <v>92</v>
          </cell>
          <cell r="G14">
            <v>33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19.554166666666664</v>
          </cell>
          <cell r="C15">
            <v>28.6</v>
          </cell>
          <cell r="D15">
            <v>12.1</v>
          </cell>
          <cell r="E15">
            <v>64.958333333333329</v>
          </cell>
          <cell r="F15">
            <v>92</v>
          </cell>
          <cell r="G15">
            <v>30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20.320833333333329</v>
          </cell>
          <cell r="C16">
            <v>30</v>
          </cell>
          <cell r="D16">
            <v>11.6</v>
          </cell>
          <cell r="E16">
            <v>58</v>
          </cell>
          <cell r="F16">
            <v>89</v>
          </cell>
          <cell r="G16">
            <v>25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>
            <v>18.587500000000002</v>
          </cell>
          <cell r="C17">
            <v>29.8</v>
          </cell>
          <cell r="D17">
            <v>11.2</v>
          </cell>
          <cell r="E17">
            <v>62.666666666666664</v>
          </cell>
          <cell r="F17">
            <v>88</v>
          </cell>
          <cell r="G17">
            <v>25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>
            <v>19.666666666666668</v>
          </cell>
          <cell r="C18">
            <v>30.1</v>
          </cell>
          <cell r="D18">
            <v>11.2</v>
          </cell>
          <cell r="E18">
            <v>64.5</v>
          </cell>
          <cell r="F18">
            <v>92</v>
          </cell>
          <cell r="G18">
            <v>31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>
            <v>19.854166666666661</v>
          </cell>
          <cell r="C19">
            <v>32.4</v>
          </cell>
          <cell r="D19">
            <v>10.8</v>
          </cell>
          <cell r="E19">
            <v>64.833333333333329</v>
          </cell>
          <cell r="F19">
            <v>94</v>
          </cell>
          <cell r="G19">
            <v>24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20.174999999999997</v>
          </cell>
          <cell r="C20">
            <v>31.9</v>
          </cell>
          <cell r="D20">
            <v>9.6999999999999993</v>
          </cell>
          <cell r="E20">
            <v>58.416666666666664</v>
          </cell>
          <cell r="F20">
            <v>92</v>
          </cell>
          <cell r="G20">
            <v>21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>
            <v>16.858333333333334</v>
          </cell>
          <cell r="C21">
            <v>22.4</v>
          </cell>
          <cell r="D21">
            <v>11.6</v>
          </cell>
          <cell r="E21">
            <v>69.333333333333329</v>
          </cell>
          <cell r="F21">
            <v>88</v>
          </cell>
          <cell r="G21">
            <v>52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>
            <v>13.008333333333333</v>
          </cell>
          <cell r="C22">
            <v>21.1</v>
          </cell>
          <cell r="D22">
            <v>3.4</v>
          </cell>
          <cell r="E22">
            <v>63.25</v>
          </cell>
          <cell r="F22">
            <v>93</v>
          </cell>
          <cell r="G22">
            <v>37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12.795652173913044</v>
          </cell>
          <cell r="C23">
            <v>25.1</v>
          </cell>
          <cell r="D23">
            <v>3</v>
          </cell>
          <cell r="E23">
            <v>69.173913043478265</v>
          </cell>
          <cell r="F23">
            <v>96</v>
          </cell>
          <cell r="G23">
            <v>27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>
            <v>16.762499999999999</v>
          </cell>
          <cell r="C24">
            <v>30</v>
          </cell>
          <cell r="D24">
            <v>7.1</v>
          </cell>
          <cell r="E24">
            <v>64.166666666666671</v>
          </cell>
          <cell r="F24">
            <v>92</v>
          </cell>
          <cell r="G24">
            <v>26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19.395833333333332</v>
          </cell>
          <cell r="C25">
            <v>31.6</v>
          </cell>
          <cell r="D25">
            <v>9.9</v>
          </cell>
          <cell r="E25">
            <v>62.291666666666664</v>
          </cell>
          <cell r="F25">
            <v>92</v>
          </cell>
          <cell r="G25">
            <v>25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>
            <v>19.258333333333336</v>
          </cell>
          <cell r="C26">
            <v>31.6</v>
          </cell>
          <cell r="D26">
            <v>9.8000000000000007</v>
          </cell>
          <cell r="E26">
            <v>62.541666666666664</v>
          </cell>
          <cell r="F26">
            <v>93</v>
          </cell>
          <cell r="G26">
            <v>25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20.108333333333331</v>
          </cell>
          <cell r="C27">
            <v>31.8</v>
          </cell>
          <cell r="D27">
            <v>11.6</v>
          </cell>
          <cell r="E27">
            <v>61.666666666666664</v>
          </cell>
          <cell r="F27">
            <v>91</v>
          </cell>
          <cell r="G27">
            <v>24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>
            <v>20.912499999999998</v>
          </cell>
          <cell r="C28">
            <v>33.299999999999997</v>
          </cell>
          <cell r="D28">
            <v>11.2</v>
          </cell>
          <cell r="E28">
            <v>61.208333333333336</v>
          </cell>
          <cell r="F28">
            <v>92</v>
          </cell>
          <cell r="G28">
            <v>21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>
            <v>20.395833333333332</v>
          </cell>
          <cell r="C29">
            <v>32.4</v>
          </cell>
          <cell r="D29">
            <v>13.1</v>
          </cell>
          <cell r="E29">
            <v>64.833333333333329</v>
          </cell>
          <cell r="F29">
            <v>91</v>
          </cell>
          <cell r="G29">
            <v>25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>
            <v>21.7</v>
          </cell>
          <cell r="C30">
            <v>34.5</v>
          </cell>
          <cell r="D30">
            <v>12.7</v>
          </cell>
          <cell r="E30">
            <v>61.875</v>
          </cell>
          <cell r="F30">
            <v>93</v>
          </cell>
          <cell r="G30">
            <v>23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>
            <v>21.770833333333332</v>
          </cell>
          <cell r="C31">
            <v>34.200000000000003</v>
          </cell>
          <cell r="D31">
            <v>12.6</v>
          </cell>
          <cell r="E31">
            <v>64.208333333333329</v>
          </cell>
          <cell r="F31">
            <v>91</v>
          </cell>
          <cell r="G31">
            <v>25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17.387500000000003</v>
          </cell>
          <cell r="C32">
            <v>21</v>
          </cell>
          <cell r="D32">
            <v>13.8</v>
          </cell>
          <cell r="E32">
            <v>81.833333333333329</v>
          </cell>
          <cell r="F32">
            <v>94</v>
          </cell>
          <cell r="G32">
            <v>58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>
            <v>14.479166666666664</v>
          </cell>
          <cell r="C33">
            <v>21.6</v>
          </cell>
          <cell r="D33">
            <v>8</v>
          </cell>
          <cell r="E33">
            <v>67.75</v>
          </cell>
          <cell r="F33">
            <v>94</v>
          </cell>
          <cell r="G33">
            <v>31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>
            <v>14.6</v>
          </cell>
          <cell r="C34">
            <v>26.3</v>
          </cell>
          <cell r="D34">
            <v>3.6</v>
          </cell>
          <cell r="E34">
            <v>62.565217391304351</v>
          </cell>
          <cell r="F34">
            <v>96</v>
          </cell>
          <cell r="G34">
            <v>23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>
            <v>17.316666666666666</v>
          </cell>
          <cell r="C35">
            <v>29.8</v>
          </cell>
          <cell r="D35">
            <v>7.6</v>
          </cell>
          <cell r="E35">
            <v>56.291666666666664</v>
          </cell>
          <cell r="F35">
            <v>90</v>
          </cell>
          <cell r="G35">
            <v>19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13.533333333333333</v>
          </cell>
          <cell r="C5">
            <v>17.5</v>
          </cell>
          <cell r="D5">
            <v>11.5</v>
          </cell>
          <cell r="E5">
            <v>68.208333333333329</v>
          </cell>
          <cell r="F5">
            <v>78</v>
          </cell>
          <cell r="G5">
            <v>54</v>
          </cell>
          <cell r="H5">
            <v>9.3600000000000012</v>
          </cell>
          <cell r="J5">
            <v>20.52</v>
          </cell>
          <cell r="K5">
            <v>0</v>
          </cell>
        </row>
        <row r="6">
          <cell r="B6">
            <v>13.875000000000002</v>
          </cell>
          <cell r="C6">
            <v>22.9</v>
          </cell>
          <cell r="D6">
            <v>7.9</v>
          </cell>
          <cell r="E6">
            <v>64.541666666666671</v>
          </cell>
          <cell r="F6">
            <v>81</v>
          </cell>
          <cell r="G6">
            <v>41</v>
          </cell>
          <cell r="H6">
            <v>9.7200000000000006</v>
          </cell>
          <cell r="J6">
            <v>20.88</v>
          </cell>
          <cell r="K6">
            <v>0</v>
          </cell>
        </row>
        <row r="7">
          <cell r="B7">
            <v>16.170833333333334</v>
          </cell>
          <cell r="C7">
            <v>24.3</v>
          </cell>
          <cell r="D7">
            <v>10.5</v>
          </cell>
          <cell r="E7">
            <v>62.208333333333336</v>
          </cell>
          <cell r="F7">
            <v>79</v>
          </cell>
          <cell r="G7">
            <v>46</v>
          </cell>
          <cell r="H7">
            <v>7.5600000000000005</v>
          </cell>
          <cell r="J7">
            <v>16.2</v>
          </cell>
          <cell r="K7">
            <v>0</v>
          </cell>
        </row>
        <row r="8">
          <cell r="B8">
            <v>18.512499999999999</v>
          </cell>
          <cell r="C8">
            <v>26.3</v>
          </cell>
          <cell r="D8">
            <v>12.2</v>
          </cell>
          <cell r="E8">
            <v>70.166666666666671</v>
          </cell>
          <cell r="F8">
            <v>90</v>
          </cell>
          <cell r="G8">
            <v>44</v>
          </cell>
          <cell r="H8">
            <v>8.2799999999999994</v>
          </cell>
          <cell r="J8">
            <v>18</v>
          </cell>
          <cell r="K8">
            <v>0</v>
          </cell>
        </row>
        <row r="9">
          <cell r="B9">
            <v>20.095833333333328</v>
          </cell>
          <cell r="C9">
            <v>27.8</v>
          </cell>
          <cell r="D9">
            <v>14.8</v>
          </cell>
          <cell r="E9">
            <v>69.75</v>
          </cell>
          <cell r="F9">
            <v>88</v>
          </cell>
          <cell r="G9">
            <v>46</v>
          </cell>
          <cell r="H9">
            <v>8.2799999999999994</v>
          </cell>
          <cell r="J9">
            <v>16.920000000000002</v>
          </cell>
          <cell r="K9">
            <v>0</v>
          </cell>
        </row>
        <row r="10">
          <cell r="B10">
            <v>20.083333333333325</v>
          </cell>
          <cell r="C10">
            <v>29.6</v>
          </cell>
          <cell r="D10">
            <v>13.3</v>
          </cell>
          <cell r="E10">
            <v>70.083333333333329</v>
          </cell>
          <cell r="F10">
            <v>92</v>
          </cell>
          <cell r="G10">
            <v>29</v>
          </cell>
          <cell r="H10">
            <v>5.7600000000000007</v>
          </cell>
          <cell r="J10">
            <v>16.920000000000002</v>
          </cell>
          <cell r="K10">
            <v>0</v>
          </cell>
        </row>
        <row r="11">
          <cell r="B11">
            <v>19.412499999999998</v>
          </cell>
          <cell r="C11">
            <v>28.9</v>
          </cell>
          <cell r="D11">
            <v>12.5</v>
          </cell>
          <cell r="E11">
            <v>66.916666666666671</v>
          </cell>
          <cell r="F11">
            <v>92</v>
          </cell>
          <cell r="G11">
            <v>28</v>
          </cell>
          <cell r="H11">
            <v>7.5600000000000005</v>
          </cell>
          <cell r="J11">
            <v>15.120000000000001</v>
          </cell>
          <cell r="K11">
            <v>0</v>
          </cell>
        </row>
        <row r="12">
          <cell r="B12">
            <v>19.429166666666667</v>
          </cell>
          <cell r="C12">
            <v>29.1</v>
          </cell>
          <cell r="D12">
            <v>12.3</v>
          </cell>
          <cell r="E12">
            <v>67.166666666666671</v>
          </cell>
          <cell r="F12">
            <v>91</v>
          </cell>
          <cell r="G12">
            <v>29</v>
          </cell>
          <cell r="H12">
            <v>5.04</v>
          </cell>
          <cell r="J12">
            <v>16.920000000000002</v>
          </cell>
          <cell r="K12">
            <v>0</v>
          </cell>
        </row>
        <row r="13">
          <cell r="B13">
            <v>19.725000000000001</v>
          </cell>
          <cell r="C13">
            <v>28.7</v>
          </cell>
          <cell r="D13">
            <v>13.7</v>
          </cell>
          <cell r="E13">
            <v>62.25</v>
          </cell>
          <cell r="F13">
            <v>89</v>
          </cell>
          <cell r="G13">
            <v>26</v>
          </cell>
          <cell r="H13">
            <v>7.5600000000000005</v>
          </cell>
          <cell r="J13">
            <v>16.559999999999999</v>
          </cell>
          <cell r="K13">
            <v>0</v>
          </cell>
        </row>
        <row r="14">
          <cell r="B14">
            <v>19.483333333333334</v>
          </cell>
          <cell r="C14">
            <v>28.9</v>
          </cell>
          <cell r="D14">
            <v>11.4</v>
          </cell>
          <cell r="E14">
            <v>62.125</v>
          </cell>
          <cell r="F14">
            <v>85</v>
          </cell>
          <cell r="G14">
            <v>28</v>
          </cell>
          <cell r="H14">
            <v>9</v>
          </cell>
          <cell r="J14">
            <v>15.840000000000002</v>
          </cell>
          <cell r="K14">
            <v>0</v>
          </cell>
        </row>
        <row r="15">
          <cell r="B15">
            <v>20.724999999999998</v>
          </cell>
          <cell r="C15">
            <v>30.2</v>
          </cell>
          <cell r="D15">
            <v>13.9</v>
          </cell>
          <cell r="E15">
            <v>64.958333333333329</v>
          </cell>
          <cell r="F15">
            <v>89</v>
          </cell>
          <cell r="G15">
            <v>29</v>
          </cell>
          <cell r="H15">
            <v>7.9200000000000008</v>
          </cell>
          <cell r="J15">
            <v>14.4</v>
          </cell>
          <cell r="K15">
            <v>0</v>
          </cell>
        </row>
        <row r="16">
          <cell r="B16">
            <v>21.158333333333331</v>
          </cell>
          <cell r="C16">
            <v>30.5</v>
          </cell>
          <cell r="D16">
            <v>14.5</v>
          </cell>
          <cell r="E16">
            <v>63.208333333333336</v>
          </cell>
          <cell r="F16">
            <v>88</v>
          </cell>
          <cell r="G16">
            <v>25</v>
          </cell>
          <cell r="H16">
            <v>9.3600000000000012</v>
          </cell>
          <cell r="J16">
            <v>23.759999999999998</v>
          </cell>
          <cell r="K16">
            <v>0</v>
          </cell>
        </row>
        <row r="17">
          <cell r="B17">
            <v>20.487500000000001</v>
          </cell>
          <cell r="C17">
            <v>31</v>
          </cell>
          <cell r="D17">
            <v>13.7</v>
          </cell>
          <cell r="E17">
            <v>61.75</v>
          </cell>
          <cell r="F17">
            <v>87</v>
          </cell>
          <cell r="G17">
            <v>25</v>
          </cell>
          <cell r="H17">
            <v>10.44</v>
          </cell>
          <cell r="J17">
            <v>21.240000000000002</v>
          </cell>
          <cell r="K17">
            <v>0</v>
          </cell>
        </row>
        <row r="18">
          <cell r="B18">
            <v>21.404166666666669</v>
          </cell>
          <cell r="C18">
            <v>30.7</v>
          </cell>
          <cell r="D18">
            <v>14.8</v>
          </cell>
          <cell r="E18">
            <v>61.291666666666664</v>
          </cell>
          <cell r="F18">
            <v>87</v>
          </cell>
          <cell r="G18">
            <v>26</v>
          </cell>
          <cell r="H18">
            <v>9.7200000000000006</v>
          </cell>
          <cell r="J18">
            <v>19.8</v>
          </cell>
          <cell r="K18">
            <v>0</v>
          </cell>
        </row>
        <row r="19">
          <cell r="B19">
            <v>21.704166666666666</v>
          </cell>
          <cell r="C19">
            <v>31.6</v>
          </cell>
          <cell r="D19">
            <v>14.8</v>
          </cell>
          <cell r="E19">
            <v>64.75</v>
          </cell>
          <cell r="F19">
            <v>90</v>
          </cell>
          <cell r="G19">
            <v>29</v>
          </cell>
          <cell r="H19">
            <v>11.16</v>
          </cell>
          <cell r="J19">
            <v>27.36</v>
          </cell>
          <cell r="K19">
            <v>0</v>
          </cell>
        </row>
        <row r="20">
          <cell r="B20">
            <v>22.012499999999999</v>
          </cell>
          <cell r="C20">
            <v>31.5</v>
          </cell>
          <cell r="D20">
            <v>13.6</v>
          </cell>
          <cell r="E20">
            <v>62.791666666666664</v>
          </cell>
          <cell r="F20">
            <v>92</v>
          </cell>
          <cell r="G20">
            <v>29</v>
          </cell>
          <cell r="H20">
            <v>12.96</v>
          </cell>
          <cell r="J20">
            <v>27.36</v>
          </cell>
          <cell r="K20">
            <v>0</v>
          </cell>
        </row>
        <row r="21">
          <cell r="B21">
            <v>19.258333333333333</v>
          </cell>
          <cell r="C21">
            <v>22.9</v>
          </cell>
          <cell r="D21">
            <v>15.5</v>
          </cell>
          <cell r="E21">
            <v>71.5</v>
          </cell>
          <cell r="F21">
            <v>90</v>
          </cell>
          <cell r="G21">
            <v>50</v>
          </cell>
          <cell r="H21">
            <v>9.7200000000000006</v>
          </cell>
          <cell r="J21">
            <v>18</v>
          </cell>
          <cell r="K21">
            <v>0</v>
          </cell>
        </row>
        <row r="22">
          <cell r="B22">
            <v>14.879166666666665</v>
          </cell>
          <cell r="C22">
            <v>22.1</v>
          </cell>
          <cell r="D22">
            <v>8.8000000000000007</v>
          </cell>
          <cell r="E22">
            <v>60.833333333333336</v>
          </cell>
          <cell r="F22">
            <v>85</v>
          </cell>
          <cell r="G22">
            <v>36</v>
          </cell>
          <cell r="H22">
            <v>10.8</v>
          </cell>
          <cell r="J22">
            <v>22.68</v>
          </cell>
          <cell r="K22">
            <v>0</v>
          </cell>
        </row>
        <row r="23">
          <cell r="B23">
            <v>16.266666666666662</v>
          </cell>
          <cell r="C23">
            <v>26.8</v>
          </cell>
          <cell r="D23">
            <v>9.3000000000000007</v>
          </cell>
          <cell r="E23">
            <v>65.666666666666671</v>
          </cell>
          <cell r="F23">
            <v>87</v>
          </cell>
          <cell r="G23">
            <v>34</v>
          </cell>
          <cell r="H23">
            <v>5.4</v>
          </cell>
          <cell r="J23">
            <v>12.96</v>
          </cell>
          <cell r="K23">
            <v>0</v>
          </cell>
        </row>
        <row r="24">
          <cell r="B24">
            <v>19.849999999999998</v>
          </cell>
          <cell r="C24">
            <v>30.4</v>
          </cell>
          <cell r="D24">
            <v>13.3</v>
          </cell>
          <cell r="E24">
            <v>65.5</v>
          </cell>
          <cell r="F24">
            <v>89</v>
          </cell>
          <cell r="G24">
            <v>28</v>
          </cell>
          <cell r="H24">
            <v>6.84</v>
          </cell>
          <cell r="J24">
            <v>16.920000000000002</v>
          </cell>
          <cell r="K24">
            <v>0</v>
          </cell>
        </row>
        <row r="25">
          <cell r="B25">
            <v>21.762500000000003</v>
          </cell>
          <cell r="C25">
            <v>31.4</v>
          </cell>
          <cell r="D25">
            <v>14.7</v>
          </cell>
          <cell r="E25">
            <v>64.291666666666671</v>
          </cell>
          <cell r="F25">
            <v>90</v>
          </cell>
          <cell r="G25">
            <v>28</v>
          </cell>
          <cell r="H25">
            <v>5.04</v>
          </cell>
          <cell r="J25">
            <v>16.559999999999999</v>
          </cell>
          <cell r="K25">
            <v>0</v>
          </cell>
        </row>
        <row r="26">
          <cell r="B26">
            <v>22.099999999999998</v>
          </cell>
          <cell r="C26">
            <v>32.799999999999997</v>
          </cell>
          <cell r="D26">
            <v>14.5</v>
          </cell>
          <cell r="E26">
            <v>64.416666666666671</v>
          </cell>
          <cell r="F26">
            <v>90</v>
          </cell>
          <cell r="G26">
            <v>28</v>
          </cell>
          <cell r="H26">
            <v>5.4</v>
          </cell>
          <cell r="J26">
            <v>15.840000000000002</v>
          </cell>
          <cell r="K26">
            <v>0</v>
          </cell>
        </row>
        <row r="27">
          <cell r="B27">
            <v>23.904166666666669</v>
          </cell>
          <cell r="C27">
            <v>33.4</v>
          </cell>
          <cell r="D27">
            <v>17.5</v>
          </cell>
          <cell r="E27">
            <v>59.875</v>
          </cell>
          <cell r="F27">
            <v>87</v>
          </cell>
          <cell r="G27">
            <v>28</v>
          </cell>
          <cell r="H27">
            <v>5.04</v>
          </cell>
          <cell r="J27">
            <v>17.28</v>
          </cell>
          <cell r="K27">
            <v>0</v>
          </cell>
        </row>
        <row r="28">
          <cell r="B28">
            <v>23.262499999999992</v>
          </cell>
          <cell r="C28">
            <v>33.4</v>
          </cell>
          <cell r="D28">
            <v>14.1</v>
          </cell>
          <cell r="E28">
            <v>62.75</v>
          </cell>
          <cell r="F28">
            <v>92</v>
          </cell>
          <cell r="G28">
            <v>24</v>
          </cell>
          <cell r="H28">
            <v>7.5600000000000005</v>
          </cell>
          <cell r="J28">
            <v>22.32</v>
          </cell>
          <cell r="K28">
            <v>0</v>
          </cell>
        </row>
        <row r="29">
          <cell r="B29">
            <v>22.841666666666665</v>
          </cell>
          <cell r="C29">
            <v>32.700000000000003</v>
          </cell>
          <cell r="D29">
            <v>16.399999999999999</v>
          </cell>
          <cell r="E29">
            <v>60.166666666666664</v>
          </cell>
          <cell r="F29">
            <v>80</v>
          </cell>
          <cell r="G29">
            <v>29</v>
          </cell>
          <cell r="H29">
            <v>9.7200000000000006</v>
          </cell>
          <cell r="J29">
            <v>22.68</v>
          </cell>
          <cell r="K29">
            <v>0</v>
          </cell>
        </row>
        <row r="30">
          <cell r="B30">
            <v>24.554166666666664</v>
          </cell>
          <cell r="C30">
            <v>34.1</v>
          </cell>
          <cell r="D30">
            <v>16.600000000000001</v>
          </cell>
          <cell r="E30">
            <v>59.583333333333336</v>
          </cell>
          <cell r="F30">
            <v>87</v>
          </cell>
          <cell r="G30">
            <v>28</v>
          </cell>
          <cell r="H30">
            <v>12.6</v>
          </cell>
          <cell r="J30">
            <v>26.64</v>
          </cell>
          <cell r="K30">
            <v>0</v>
          </cell>
        </row>
        <row r="31">
          <cell r="B31">
            <v>24.512499999999999</v>
          </cell>
          <cell r="C31">
            <v>34.5</v>
          </cell>
          <cell r="D31">
            <v>15.3</v>
          </cell>
          <cell r="E31">
            <v>60.291666666666664</v>
          </cell>
          <cell r="F31">
            <v>92</v>
          </cell>
          <cell r="G31">
            <v>29</v>
          </cell>
          <cell r="H31">
            <v>15.120000000000001</v>
          </cell>
          <cell r="J31">
            <v>41.76</v>
          </cell>
          <cell r="K31">
            <v>0</v>
          </cell>
        </row>
        <row r="32">
          <cell r="B32">
            <v>20.670588235294115</v>
          </cell>
          <cell r="C32">
            <v>27.4</v>
          </cell>
          <cell r="D32">
            <v>18.3</v>
          </cell>
          <cell r="E32">
            <v>72.941176470588232</v>
          </cell>
          <cell r="F32">
            <v>82</v>
          </cell>
          <cell r="G32">
            <v>50</v>
          </cell>
          <cell r="H32">
            <v>12.24</v>
          </cell>
          <cell r="J32">
            <v>23.400000000000002</v>
          </cell>
          <cell r="K32">
            <v>0</v>
          </cell>
        </row>
        <row r="33">
          <cell r="B33">
            <v>20.92</v>
          </cell>
          <cell r="C33">
            <v>23.6</v>
          </cell>
          <cell r="D33">
            <v>16.3</v>
          </cell>
          <cell r="E33">
            <v>47</v>
          </cell>
          <cell r="F33">
            <v>64</v>
          </cell>
          <cell r="G33">
            <v>37</v>
          </cell>
          <cell r="H33">
            <v>12.6</v>
          </cell>
          <cell r="J33">
            <v>28.8</v>
          </cell>
          <cell r="K33">
            <v>0</v>
          </cell>
        </row>
        <row r="34">
          <cell r="B34">
            <v>18.350000000000001</v>
          </cell>
          <cell r="C34">
            <v>28.1</v>
          </cell>
          <cell r="D34">
            <v>11.1</v>
          </cell>
          <cell r="E34">
            <v>51.333333333333336</v>
          </cell>
          <cell r="F34">
            <v>73</v>
          </cell>
          <cell r="G34">
            <v>24</v>
          </cell>
          <cell r="H34">
            <v>7.9200000000000008</v>
          </cell>
          <cell r="J34">
            <v>18.36</v>
          </cell>
          <cell r="K34">
            <v>0</v>
          </cell>
        </row>
        <row r="35">
          <cell r="B35">
            <v>21.724999999999994</v>
          </cell>
          <cell r="C35">
            <v>32.200000000000003</v>
          </cell>
          <cell r="D35">
            <v>14.8</v>
          </cell>
          <cell r="E35">
            <v>47.25</v>
          </cell>
          <cell r="F35">
            <v>79</v>
          </cell>
          <cell r="G35">
            <v>23</v>
          </cell>
          <cell r="H35">
            <v>10.44</v>
          </cell>
          <cell r="J35">
            <v>24.840000000000003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13.566666666666668</v>
          </cell>
          <cell r="C5">
            <v>20.6</v>
          </cell>
          <cell r="D5">
            <v>10.5</v>
          </cell>
          <cell r="E5">
            <v>65.208333333333329</v>
          </cell>
          <cell r="F5">
            <v>84</v>
          </cell>
          <cell r="G5">
            <v>41</v>
          </cell>
          <cell r="H5">
            <v>15.48</v>
          </cell>
          <cell r="J5">
            <v>27.720000000000002</v>
          </cell>
          <cell r="K5">
            <v>0</v>
          </cell>
        </row>
        <row r="6">
          <cell r="B6">
            <v>14.433333333333335</v>
          </cell>
          <cell r="C6">
            <v>23.4</v>
          </cell>
          <cell r="D6">
            <v>6.8</v>
          </cell>
          <cell r="E6">
            <v>63.208333333333336</v>
          </cell>
          <cell r="F6">
            <v>91</v>
          </cell>
          <cell r="G6">
            <v>44</v>
          </cell>
          <cell r="H6">
            <v>14.76</v>
          </cell>
          <cell r="J6">
            <v>25.2</v>
          </cell>
          <cell r="K6">
            <v>0</v>
          </cell>
        </row>
        <row r="7">
          <cell r="B7">
            <v>16.295833333333334</v>
          </cell>
          <cell r="C7">
            <v>25.1</v>
          </cell>
          <cell r="D7">
            <v>8.5</v>
          </cell>
          <cell r="E7">
            <v>62.666666666666664</v>
          </cell>
          <cell r="F7">
            <v>88</v>
          </cell>
          <cell r="G7">
            <v>43</v>
          </cell>
          <cell r="H7">
            <v>14.4</v>
          </cell>
          <cell r="J7">
            <v>24.840000000000003</v>
          </cell>
          <cell r="K7">
            <v>0</v>
          </cell>
        </row>
        <row r="8">
          <cell r="B8">
            <v>19.045833333333331</v>
          </cell>
          <cell r="C8">
            <v>26.5</v>
          </cell>
          <cell r="D8">
            <v>14.1</v>
          </cell>
          <cell r="E8">
            <v>67.958333333333329</v>
          </cell>
          <cell r="F8">
            <v>84</v>
          </cell>
          <cell r="G8">
            <v>43</v>
          </cell>
          <cell r="H8">
            <v>18.36</v>
          </cell>
          <cell r="J8">
            <v>35.64</v>
          </cell>
          <cell r="K8">
            <v>0</v>
          </cell>
        </row>
        <row r="9">
          <cell r="B9">
            <v>19.483333333333338</v>
          </cell>
          <cell r="C9">
            <v>28.9</v>
          </cell>
          <cell r="D9">
            <v>12.5</v>
          </cell>
          <cell r="E9">
            <v>68.916666666666671</v>
          </cell>
          <cell r="F9">
            <v>96</v>
          </cell>
          <cell r="G9">
            <v>38</v>
          </cell>
          <cell r="H9">
            <v>15.48</v>
          </cell>
          <cell r="J9">
            <v>28.08</v>
          </cell>
          <cell r="K9">
            <v>0</v>
          </cell>
        </row>
        <row r="10">
          <cell r="B10">
            <v>19.304166666666667</v>
          </cell>
          <cell r="C10">
            <v>29</v>
          </cell>
          <cell r="D10">
            <v>11.3</v>
          </cell>
          <cell r="E10">
            <v>68.333333333333329</v>
          </cell>
          <cell r="F10">
            <v>98</v>
          </cell>
          <cell r="G10">
            <v>29</v>
          </cell>
          <cell r="H10">
            <v>8.2799999999999994</v>
          </cell>
          <cell r="J10">
            <v>21.96</v>
          </cell>
          <cell r="K10">
            <v>0</v>
          </cell>
        </row>
        <row r="11">
          <cell r="B11">
            <v>18.325000000000003</v>
          </cell>
          <cell r="C11">
            <v>29.2</v>
          </cell>
          <cell r="D11">
            <v>10.3</v>
          </cell>
          <cell r="E11">
            <v>69.916666666666671</v>
          </cell>
          <cell r="F11">
            <v>98</v>
          </cell>
          <cell r="G11">
            <v>30</v>
          </cell>
          <cell r="H11">
            <v>6.84</v>
          </cell>
          <cell r="J11">
            <v>19.079999999999998</v>
          </cell>
          <cell r="K11">
            <v>0</v>
          </cell>
        </row>
        <row r="12">
          <cell r="B12">
            <v>19.387499999999999</v>
          </cell>
          <cell r="C12">
            <v>28.8</v>
          </cell>
          <cell r="D12">
            <v>11</v>
          </cell>
          <cell r="E12">
            <v>66.583333333333329</v>
          </cell>
          <cell r="F12">
            <v>98</v>
          </cell>
          <cell r="G12">
            <v>27</v>
          </cell>
          <cell r="H12">
            <v>11.520000000000001</v>
          </cell>
          <cell r="J12">
            <v>19.079999999999998</v>
          </cell>
          <cell r="K12">
            <v>0</v>
          </cell>
        </row>
        <row r="13">
          <cell r="B13">
            <v>20.824999999999999</v>
          </cell>
          <cell r="C13">
            <v>28.6</v>
          </cell>
          <cell r="D13">
            <v>16</v>
          </cell>
          <cell r="E13">
            <v>51.708333333333336</v>
          </cell>
          <cell r="F13">
            <v>77</v>
          </cell>
          <cell r="G13">
            <v>30</v>
          </cell>
          <cell r="H13">
            <v>21.240000000000002</v>
          </cell>
          <cell r="J13">
            <v>36.72</v>
          </cell>
          <cell r="K13">
            <v>0</v>
          </cell>
        </row>
        <row r="14">
          <cell r="B14">
            <v>20.675000000000001</v>
          </cell>
          <cell r="C14">
            <v>30.1</v>
          </cell>
          <cell r="D14">
            <v>15.4</v>
          </cell>
          <cell r="E14">
            <v>54.708333333333336</v>
          </cell>
          <cell r="F14">
            <v>84</v>
          </cell>
          <cell r="G14">
            <v>30</v>
          </cell>
          <cell r="H14">
            <v>16.2</v>
          </cell>
          <cell r="J14">
            <v>29.16</v>
          </cell>
          <cell r="K14">
            <v>0</v>
          </cell>
        </row>
        <row r="15">
          <cell r="B15">
            <v>21.775000000000002</v>
          </cell>
          <cell r="C15">
            <v>30.8</v>
          </cell>
          <cell r="D15">
            <v>14.1</v>
          </cell>
          <cell r="E15">
            <v>60.25</v>
          </cell>
          <cell r="F15">
            <v>92</v>
          </cell>
          <cell r="G15">
            <v>27</v>
          </cell>
          <cell r="H15">
            <v>11.520000000000001</v>
          </cell>
          <cell r="J15">
            <v>25.2</v>
          </cell>
          <cell r="K15">
            <v>0</v>
          </cell>
        </row>
        <row r="16">
          <cell r="B16">
            <v>22.633333333333336</v>
          </cell>
          <cell r="C16">
            <v>30.7</v>
          </cell>
          <cell r="D16">
            <v>16.399999999999999</v>
          </cell>
          <cell r="E16">
            <v>49.708333333333336</v>
          </cell>
          <cell r="F16">
            <v>75</v>
          </cell>
          <cell r="G16">
            <v>25</v>
          </cell>
          <cell r="H16">
            <v>14.76</v>
          </cell>
          <cell r="J16">
            <v>29.880000000000003</v>
          </cell>
          <cell r="K16">
            <v>0</v>
          </cell>
        </row>
        <row r="17">
          <cell r="B17">
            <v>20.170833333333334</v>
          </cell>
          <cell r="C17">
            <v>31</v>
          </cell>
          <cell r="D17">
            <v>12.1</v>
          </cell>
          <cell r="E17">
            <v>61.666666666666664</v>
          </cell>
          <cell r="F17">
            <v>92</v>
          </cell>
          <cell r="G17">
            <v>25</v>
          </cell>
          <cell r="H17">
            <v>9.7200000000000006</v>
          </cell>
          <cell r="J17">
            <v>27.36</v>
          </cell>
          <cell r="K17">
            <v>0</v>
          </cell>
        </row>
        <row r="18">
          <cell r="B18">
            <v>22.612500000000001</v>
          </cell>
          <cell r="C18">
            <v>30.9</v>
          </cell>
          <cell r="D18">
            <v>16</v>
          </cell>
          <cell r="E18">
            <v>56.458333333333336</v>
          </cell>
          <cell r="F18">
            <v>77</v>
          </cell>
          <cell r="G18">
            <v>29</v>
          </cell>
          <cell r="H18">
            <v>15.120000000000001</v>
          </cell>
          <cell r="J18">
            <v>29.16</v>
          </cell>
          <cell r="K18">
            <v>0</v>
          </cell>
        </row>
        <row r="19">
          <cell r="B19">
            <v>20.462499999999999</v>
          </cell>
          <cell r="C19">
            <v>31.4</v>
          </cell>
          <cell r="D19">
            <v>12.1</v>
          </cell>
          <cell r="E19">
            <v>67.583333333333329</v>
          </cell>
          <cell r="F19">
            <v>96</v>
          </cell>
          <cell r="G19">
            <v>31</v>
          </cell>
          <cell r="H19">
            <v>12.6</v>
          </cell>
          <cell r="J19">
            <v>34.92</v>
          </cell>
          <cell r="K19">
            <v>0</v>
          </cell>
        </row>
        <row r="20">
          <cell r="B20">
            <v>20.887499999999999</v>
          </cell>
          <cell r="C20">
            <v>31.4</v>
          </cell>
          <cell r="D20">
            <v>12.4</v>
          </cell>
          <cell r="E20">
            <v>64.583333333333329</v>
          </cell>
          <cell r="F20">
            <v>93</v>
          </cell>
          <cell r="G20">
            <v>30</v>
          </cell>
          <cell r="H20">
            <v>10.8</v>
          </cell>
          <cell r="J20">
            <v>27.720000000000002</v>
          </cell>
          <cell r="K20">
            <v>0</v>
          </cell>
        </row>
        <row r="21">
          <cell r="B21">
            <v>16.895833333333336</v>
          </cell>
          <cell r="C21">
            <v>21</v>
          </cell>
          <cell r="D21">
            <v>12.9</v>
          </cell>
          <cell r="E21">
            <v>75.375</v>
          </cell>
          <cell r="F21">
            <v>93</v>
          </cell>
          <cell r="G21">
            <v>56</v>
          </cell>
          <cell r="H21">
            <v>16.559999999999999</v>
          </cell>
          <cell r="J21">
            <v>34.92</v>
          </cell>
          <cell r="K21">
            <v>0</v>
          </cell>
        </row>
        <row r="22">
          <cell r="B22">
            <v>14.35</v>
          </cell>
          <cell r="C22">
            <v>24.5</v>
          </cell>
          <cell r="D22">
            <v>5.5</v>
          </cell>
          <cell r="E22">
            <v>63.041666666666664</v>
          </cell>
          <cell r="F22">
            <v>93</v>
          </cell>
          <cell r="G22">
            <v>34</v>
          </cell>
          <cell r="H22">
            <v>11.879999999999999</v>
          </cell>
          <cell r="J22">
            <v>29.880000000000003</v>
          </cell>
          <cell r="K22">
            <v>0</v>
          </cell>
        </row>
        <row r="23">
          <cell r="B23">
            <v>16.670833333333334</v>
          </cell>
          <cell r="C23">
            <v>27.4</v>
          </cell>
          <cell r="D23">
            <v>7.6</v>
          </cell>
          <cell r="E23">
            <v>63.291666666666664</v>
          </cell>
          <cell r="F23">
            <v>88</v>
          </cell>
          <cell r="G23">
            <v>41</v>
          </cell>
          <cell r="H23">
            <v>14.04</v>
          </cell>
          <cell r="J23">
            <v>29.880000000000003</v>
          </cell>
          <cell r="K23">
            <v>0</v>
          </cell>
        </row>
        <row r="24">
          <cell r="B24">
            <v>20.304166666666664</v>
          </cell>
          <cell r="C24">
            <v>29.1</v>
          </cell>
          <cell r="D24">
            <v>13.5</v>
          </cell>
          <cell r="E24">
            <v>68.958333333333329</v>
          </cell>
          <cell r="F24">
            <v>81</v>
          </cell>
          <cell r="G24">
            <v>51</v>
          </cell>
          <cell r="H24">
            <v>10.08</v>
          </cell>
          <cell r="J24">
            <v>25.2</v>
          </cell>
          <cell r="K24">
            <v>0</v>
          </cell>
        </row>
        <row r="25">
          <cell r="B25">
            <v>20.887499999999999</v>
          </cell>
          <cell r="C25">
            <v>30.8</v>
          </cell>
          <cell r="D25">
            <v>13.4</v>
          </cell>
          <cell r="E25">
            <v>72.833333333333329</v>
          </cell>
          <cell r="F25">
            <v>88</v>
          </cell>
          <cell r="G25">
            <v>53</v>
          </cell>
          <cell r="H25">
            <v>9.7200000000000006</v>
          </cell>
          <cell r="J25">
            <v>21.96</v>
          </cell>
          <cell r="K25">
            <v>0</v>
          </cell>
        </row>
        <row r="26">
          <cell r="B26">
            <v>19.849999999999998</v>
          </cell>
          <cell r="C26">
            <v>31.9</v>
          </cell>
          <cell r="D26">
            <v>10.6</v>
          </cell>
          <cell r="E26">
            <v>77.041666666666671</v>
          </cell>
          <cell r="F26">
            <v>91</v>
          </cell>
          <cell r="G26">
            <v>63</v>
          </cell>
          <cell r="H26">
            <v>9.7200000000000006</v>
          </cell>
          <cell r="J26">
            <v>18.36</v>
          </cell>
          <cell r="K26">
            <v>0</v>
          </cell>
        </row>
        <row r="27">
          <cell r="B27">
            <v>23.729166666666668</v>
          </cell>
          <cell r="C27">
            <v>32.200000000000003</v>
          </cell>
          <cell r="D27">
            <v>15.6</v>
          </cell>
          <cell r="E27">
            <v>65.916666666666671</v>
          </cell>
          <cell r="F27">
            <v>79</v>
          </cell>
          <cell r="G27">
            <v>55</v>
          </cell>
          <cell r="H27">
            <v>14.76</v>
          </cell>
          <cell r="J27">
            <v>29.16</v>
          </cell>
          <cell r="K27">
            <v>0</v>
          </cell>
        </row>
        <row r="28">
          <cell r="B28">
            <v>21.979166666666668</v>
          </cell>
          <cell r="C28">
            <v>32.299999999999997</v>
          </cell>
          <cell r="D28">
            <v>13.8</v>
          </cell>
          <cell r="E28">
            <v>71.166666666666671</v>
          </cell>
          <cell r="F28">
            <v>81</v>
          </cell>
          <cell r="G28">
            <v>56</v>
          </cell>
          <cell r="H28">
            <v>10.44</v>
          </cell>
          <cell r="J28">
            <v>25.56</v>
          </cell>
          <cell r="K28">
            <v>0</v>
          </cell>
        </row>
        <row r="29">
          <cell r="B29">
            <v>22.620833333333337</v>
          </cell>
          <cell r="C29">
            <v>31.8</v>
          </cell>
          <cell r="D29">
            <v>16.100000000000001</v>
          </cell>
          <cell r="E29">
            <v>68.541666666666671</v>
          </cell>
          <cell r="F29">
            <v>75</v>
          </cell>
          <cell r="G29">
            <v>62</v>
          </cell>
          <cell r="H29">
            <v>27.720000000000002</v>
          </cell>
          <cell r="J29">
            <v>55.440000000000005</v>
          </cell>
          <cell r="K29">
            <v>0</v>
          </cell>
        </row>
        <row r="30">
          <cell r="B30">
            <v>23.958333333333332</v>
          </cell>
          <cell r="C30">
            <v>33.299999999999997</v>
          </cell>
          <cell r="D30">
            <v>17.7</v>
          </cell>
          <cell r="E30">
            <v>71.541666666666671</v>
          </cell>
          <cell r="F30">
            <v>77</v>
          </cell>
          <cell r="G30">
            <v>65</v>
          </cell>
          <cell r="H30">
            <v>12.24</v>
          </cell>
          <cell r="J30">
            <v>25.92</v>
          </cell>
          <cell r="K30">
            <v>0</v>
          </cell>
        </row>
        <row r="31">
          <cell r="B31">
            <v>22.970833333333335</v>
          </cell>
          <cell r="C31">
            <v>33.299999999999997</v>
          </cell>
          <cell r="D31">
            <v>15.1</v>
          </cell>
          <cell r="E31">
            <v>75.5</v>
          </cell>
          <cell r="F31">
            <v>83</v>
          </cell>
          <cell r="G31">
            <v>63</v>
          </cell>
          <cell r="H31">
            <v>18.36</v>
          </cell>
          <cell r="J31">
            <v>44.28</v>
          </cell>
          <cell r="K31">
            <v>0</v>
          </cell>
        </row>
        <row r="32">
          <cell r="B32">
            <v>17.883333333333333</v>
          </cell>
          <cell r="C32">
            <v>23.5</v>
          </cell>
          <cell r="D32">
            <v>14.2</v>
          </cell>
          <cell r="E32">
            <v>80.083333333333329</v>
          </cell>
          <cell r="F32">
            <v>83</v>
          </cell>
          <cell r="G32">
            <v>71</v>
          </cell>
          <cell r="H32">
            <v>22.68</v>
          </cell>
          <cell r="J32">
            <v>48.96</v>
          </cell>
          <cell r="K32">
            <v>0.60000000000000009</v>
          </cell>
        </row>
        <row r="33">
          <cell r="B33">
            <v>15.629166666666665</v>
          </cell>
          <cell r="C33">
            <v>24.3</v>
          </cell>
          <cell r="D33">
            <v>7.7</v>
          </cell>
          <cell r="E33">
            <v>66.958333333333329</v>
          </cell>
          <cell r="F33">
            <v>86</v>
          </cell>
          <cell r="G33">
            <v>41</v>
          </cell>
          <cell r="H33">
            <v>21.6</v>
          </cell>
          <cell r="J33">
            <v>33.840000000000003</v>
          </cell>
          <cell r="K33">
            <v>0</v>
          </cell>
        </row>
        <row r="34">
          <cell r="B34">
            <v>17.058333333333334</v>
          </cell>
          <cell r="C34">
            <v>28.7</v>
          </cell>
          <cell r="D34">
            <v>8.3000000000000007</v>
          </cell>
          <cell r="E34">
            <v>60.75</v>
          </cell>
          <cell r="F34">
            <v>74</v>
          </cell>
          <cell r="G34">
            <v>46</v>
          </cell>
          <cell r="H34">
            <v>20.52</v>
          </cell>
          <cell r="J34">
            <v>37.440000000000005</v>
          </cell>
          <cell r="K34">
            <v>0</v>
          </cell>
        </row>
        <row r="35">
          <cell r="B35">
            <v>22.637499999999999</v>
          </cell>
          <cell r="C35">
            <v>31.3</v>
          </cell>
          <cell r="D35">
            <v>14.4</v>
          </cell>
          <cell r="E35">
            <v>55.25</v>
          </cell>
          <cell r="F35">
            <v>72</v>
          </cell>
          <cell r="G35">
            <v>44</v>
          </cell>
          <cell r="H35">
            <v>15.840000000000002</v>
          </cell>
          <cell r="J35">
            <v>31.680000000000003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14.691666666666665</v>
          </cell>
          <cell r="C5">
            <v>19.899999999999999</v>
          </cell>
          <cell r="D5">
            <v>12.5</v>
          </cell>
          <cell r="E5">
            <v>71</v>
          </cell>
          <cell r="F5">
            <v>84</v>
          </cell>
          <cell r="G5">
            <v>52</v>
          </cell>
          <cell r="H5">
            <v>15.840000000000002</v>
          </cell>
          <cell r="J5">
            <v>27.720000000000002</v>
          </cell>
          <cell r="K5">
            <v>0</v>
          </cell>
        </row>
        <row r="6">
          <cell r="B6">
            <v>13.9375</v>
          </cell>
          <cell r="C6">
            <v>21.6</v>
          </cell>
          <cell r="D6">
            <v>8</v>
          </cell>
          <cell r="E6">
            <v>72.458333333333329</v>
          </cell>
          <cell r="F6">
            <v>93</v>
          </cell>
          <cell r="G6">
            <v>47</v>
          </cell>
          <cell r="H6">
            <v>15.840000000000002</v>
          </cell>
          <cell r="J6">
            <v>28.44</v>
          </cell>
          <cell r="K6">
            <v>0</v>
          </cell>
        </row>
        <row r="7">
          <cell r="B7">
            <v>15.525</v>
          </cell>
          <cell r="C7">
            <v>24.3</v>
          </cell>
          <cell r="D7">
            <v>8.1999999999999993</v>
          </cell>
          <cell r="E7">
            <v>72.083333333333329</v>
          </cell>
          <cell r="F7">
            <v>90</v>
          </cell>
          <cell r="G7">
            <v>50</v>
          </cell>
          <cell r="H7">
            <v>12.24</v>
          </cell>
          <cell r="J7">
            <v>22.68</v>
          </cell>
          <cell r="K7">
            <v>0</v>
          </cell>
        </row>
        <row r="8">
          <cell r="B8">
            <v>18.375</v>
          </cell>
          <cell r="C8">
            <v>28</v>
          </cell>
          <cell r="D8">
            <v>12</v>
          </cell>
          <cell r="E8">
            <v>77.5</v>
          </cell>
          <cell r="F8">
            <v>100</v>
          </cell>
          <cell r="G8">
            <v>44</v>
          </cell>
          <cell r="H8">
            <v>9.3600000000000012</v>
          </cell>
          <cell r="J8">
            <v>21.96</v>
          </cell>
          <cell r="K8">
            <v>0</v>
          </cell>
        </row>
        <row r="9">
          <cell r="B9">
            <v>20.087499999999999</v>
          </cell>
          <cell r="C9">
            <v>30.6</v>
          </cell>
          <cell r="D9">
            <v>12.1</v>
          </cell>
          <cell r="E9">
            <v>76.5</v>
          </cell>
          <cell r="F9">
            <v>100</v>
          </cell>
          <cell r="G9">
            <v>37</v>
          </cell>
          <cell r="H9">
            <v>8.64</v>
          </cell>
          <cell r="J9">
            <v>21.240000000000002</v>
          </cell>
          <cell r="K9">
            <v>0</v>
          </cell>
        </row>
        <row r="10">
          <cell r="B10">
            <v>20.604166666666668</v>
          </cell>
          <cell r="C10">
            <v>30.8</v>
          </cell>
          <cell r="D10">
            <v>12.3</v>
          </cell>
          <cell r="E10">
            <v>71.166666666666671</v>
          </cell>
          <cell r="F10">
            <v>100</v>
          </cell>
          <cell r="G10">
            <v>21</v>
          </cell>
          <cell r="H10">
            <v>12.24</v>
          </cell>
          <cell r="J10">
            <v>25.56</v>
          </cell>
          <cell r="K10">
            <v>0</v>
          </cell>
        </row>
        <row r="11">
          <cell r="B11">
            <v>20.137499999999999</v>
          </cell>
          <cell r="C11">
            <v>31</v>
          </cell>
          <cell r="D11">
            <v>11.2</v>
          </cell>
          <cell r="E11">
            <v>67.625</v>
          </cell>
          <cell r="F11">
            <v>95</v>
          </cell>
          <cell r="G11">
            <v>25</v>
          </cell>
          <cell r="H11">
            <v>14.4</v>
          </cell>
          <cell r="J11">
            <v>23.400000000000002</v>
          </cell>
          <cell r="K11">
            <v>0</v>
          </cell>
        </row>
        <row r="12">
          <cell r="B12">
            <v>20.208333333333336</v>
          </cell>
          <cell r="C12">
            <v>31.3</v>
          </cell>
          <cell r="D12">
            <v>11.5</v>
          </cell>
          <cell r="E12">
            <v>68.458333333333329</v>
          </cell>
          <cell r="F12">
            <v>96</v>
          </cell>
          <cell r="G12">
            <v>26</v>
          </cell>
          <cell r="H12">
            <v>10.44</v>
          </cell>
          <cell r="J12">
            <v>19.079999999999998</v>
          </cell>
          <cell r="K12">
            <v>0</v>
          </cell>
        </row>
        <row r="13">
          <cell r="B13">
            <v>19.662499999999998</v>
          </cell>
          <cell r="C13">
            <v>30.6</v>
          </cell>
          <cell r="D13">
            <v>10.7</v>
          </cell>
          <cell r="E13">
            <v>69.458333333333329</v>
          </cell>
          <cell r="F13">
            <v>95</v>
          </cell>
          <cell r="G13">
            <v>23</v>
          </cell>
          <cell r="H13">
            <v>12.6</v>
          </cell>
          <cell r="J13">
            <v>22.68</v>
          </cell>
          <cell r="K13">
            <v>0</v>
          </cell>
        </row>
        <row r="14">
          <cell r="B14">
            <v>19.787499999999998</v>
          </cell>
          <cell r="C14">
            <v>30.2</v>
          </cell>
          <cell r="D14">
            <v>11.8</v>
          </cell>
          <cell r="E14">
            <v>70.833333333333329</v>
          </cell>
          <cell r="F14">
            <v>95</v>
          </cell>
          <cell r="G14">
            <v>32</v>
          </cell>
          <cell r="H14">
            <v>10.44</v>
          </cell>
          <cell r="J14">
            <v>18.36</v>
          </cell>
          <cell r="K14">
            <v>0</v>
          </cell>
        </row>
        <row r="15">
          <cell r="B15">
            <v>20.587500000000002</v>
          </cell>
          <cell r="C15">
            <v>31.8</v>
          </cell>
          <cell r="D15">
            <v>12</v>
          </cell>
          <cell r="E15">
            <v>69.708333333333329</v>
          </cell>
          <cell r="F15">
            <v>95</v>
          </cell>
          <cell r="G15">
            <v>25</v>
          </cell>
          <cell r="H15">
            <v>9.7200000000000006</v>
          </cell>
          <cell r="J15">
            <v>18.36</v>
          </cell>
          <cell r="K15">
            <v>0</v>
          </cell>
        </row>
        <row r="16">
          <cell r="B16">
            <v>20.408333333333335</v>
          </cell>
          <cell r="C16">
            <v>31.5</v>
          </cell>
          <cell r="D16">
            <v>11.9</v>
          </cell>
          <cell r="E16">
            <v>69</v>
          </cell>
          <cell r="F16">
            <v>96</v>
          </cell>
          <cell r="G16">
            <v>25</v>
          </cell>
          <cell r="H16">
            <v>18</v>
          </cell>
          <cell r="J16">
            <v>28.44</v>
          </cell>
          <cell r="K16">
            <v>0</v>
          </cell>
        </row>
        <row r="17">
          <cell r="B17">
            <v>20.12916666666667</v>
          </cell>
          <cell r="C17">
            <v>31.8</v>
          </cell>
          <cell r="D17">
            <v>10.7</v>
          </cell>
          <cell r="E17">
            <v>67.125</v>
          </cell>
          <cell r="F17">
            <v>94</v>
          </cell>
          <cell r="G17">
            <v>24</v>
          </cell>
          <cell r="H17">
            <v>13.68</v>
          </cell>
          <cell r="J17">
            <v>24.48</v>
          </cell>
          <cell r="K17">
            <v>0</v>
          </cell>
        </row>
        <row r="18">
          <cell r="B18">
            <v>20.599999999999998</v>
          </cell>
          <cell r="C18">
            <v>32.700000000000003</v>
          </cell>
          <cell r="D18">
            <v>11.1</v>
          </cell>
          <cell r="E18">
            <v>67.833333333333329</v>
          </cell>
          <cell r="F18">
            <v>95</v>
          </cell>
          <cell r="G18">
            <v>24</v>
          </cell>
          <cell r="H18">
            <v>11.520000000000001</v>
          </cell>
          <cell r="J18">
            <v>24.12</v>
          </cell>
          <cell r="K18">
            <v>0</v>
          </cell>
        </row>
        <row r="19">
          <cell r="B19">
            <v>21.770833333333329</v>
          </cell>
          <cell r="C19">
            <v>33.4</v>
          </cell>
          <cell r="D19">
            <v>12.7</v>
          </cell>
          <cell r="E19">
            <v>66.541666666666671</v>
          </cell>
          <cell r="F19">
            <v>95</v>
          </cell>
          <cell r="G19">
            <v>26</v>
          </cell>
          <cell r="H19">
            <v>20.88</v>
          </cell>
          <cell r="J19">
            <v>36</v>
          </cell>
          <cell r="K19">
            <v>0</v>
          </cell>
        </row>
        <row r="20">
          <cell r="B20">
            <v>22.420833333333334</v>
          </cell>
          <cell r="C20">
            <v>32.6</v>
          </cell>
          <cell r="D20">
            <v>14.2</v>
          </cell>
          <cell r="E20">
            <v>64.083333333333329</v>
          </cell>
          <cell r="F20">
            <v>92</v>
          </cell>
          <cell r="G20">
            <v>27</v>
          </cell>
          <cell r="H20">
            <v>22.68</v>
          </cell>
          <cell r="J20">
            <v>36.72</v>
          </cell>
          <cell r="K20">
            <v>0</v>
          </cell>
        </row>
        <row r="21">
          <cell r="B21">
            <v>18.137499999999999</v>
          </cell>
          <cell r="C21">
            <v>21.3</v>
          </cell>
          <cell r="D21">
            <v>15.6</v>
          </cell>
          <cell r="E21">
            <v>76.083333333333329</v>
          </cell>
          <cell r="F21">
            <v>92</v>
          </cell>
          <cell r="G21">
            <v>62</v>
          </cell>
          <cell r="H21">
            <v>25.92</v>
          </cell>
          <cell r="J21">
            <v>48.96</v>
          </cell>
          <cell r="K21">
            <v>0</v>
          </cell>
        </row>
        <row r="22">
          <cell r="B22">
            <v>15.995833333333332</v>
          </cell>
          <cell r="C22">
            <v>23.9</v>
          </cell>
          <cell r="D22">
            <v>9.9</v>
          </cell>
          <cell r="E22">
            <v>64.333333333333329</v>
          </cell>
          <cell r="F22">
            <v>88</v>
          </cell>
          <cell r="G22">
            <v>32</v>
          </cell>
          <cell r="H22">
            <v>16.920000000000002</v>
          </cell>
          <cell r="J22">
            <v>30.240000000000002</v>
          </cell>
          <cell r="K22">
            <v>0</v>
          </cell>
        </row>
        <row r="23">
          <cell r="B23">
            <v>17.270833333333336</v>
          </cell>
          <cell r="C23">
            <v>29.7</v>
          </cell>
          <cell r="D23">
            <v>8.9</v>
          </cell>
          <cell r="E23">
            <v>70.5</v>
          </cell>
          <cell r="F23">
            <v>95</v>
          </cell>
          <cell r="G23">
            <v>33</v>
          </cell>
          <cell r="H23">
            <v>8.64</v>
          </cell>
          <cell r="J23">
            <v>19.8</v>
          </cell>
          <cell r="K23">
            <v>0</v>
          </cell>
        </row>
        <row r="24">
          <cell r="B24">
            <v>20.599999999999998</v>
          </cell>
          <cell r="C24">
            <v>32.200000000000003</v>
          </cell>
          <cell r="D24">
            <v>11.9</v>
          </cell>
          <cell r="E24">
            <v>68.375</v>
          </cell>
          <cell r="F24">
            <v>96</v>
          </cell>
          <cell r="G24">
            <v>24</v>
          </cell>
          <cell r="H24">
            <v>14.4</v>
          </cell>
          <cell r="J24">
            <v>28.08</v>
          </cell>
          <cell r="K24">
            <v>0</v>
          </cell>
        </row>
        <row r="25">
          <cell r="B25">
            <v>22.025000000000002</v>
          </cell>
          <cell r="C25">
            <v>33</v>
          </cell>
          <cell r="D25">
            <v>13.1</v>
          </cell>
          <cell r="E25">
            <v>65.208333333333329</v>
          </cell>
          <cell r="F25">
            <v>94</v>
          </cell>
          <cell r="G25">
            <v>28</v>
          </cell>
          <cell r="H25">
            <v>13.32</v>
          </cell>
          <cell r="J25">
            <v>21.6</v>
          </cell>
          <cell r="K25">
            <v>0</v>
          </cell>
        </row>
        <row r="26">
          <cell r="B26">
            <v>22.833333333333329</v>
          </cell>
          <cell r="C26">
            <v>34.799999999999997</v>
          </cell>
          <cell r="D26">
            <v>13.7</v>
          </cell>
          <cell r="E26">
            <v>66.791666666666671</v>
          </cell>
          <cell r="F26">
            <v>94</v>
          </cell>
          <cell r="G26">
            <v>26</v>
          </cell>
          <cell r="H26">
            <v>12.24</v>
          </cell>
          <cell r="J26">
            <v>27.36</v>
          </cell>
          <cell r="K26">
            <v>0</v>
          </cell>
        </row>
        <row r="27">
          <cell r="B27">
            <v>23.650000000000002</v>
          </cell>
          <cell r="C27">
            <v>35</v>
          </cell>
          <cell r="D27">
            <v>15.2</v>
          </cell>
          <cell r="E27">
            <v>65.416666666666671</v>
          </cell>
          <cell r="F27">
            <v>94</v>
          </cell>
          <cell r="G27">
            <v>25</v>
          </cell>
          <cell r="H27">
            <v>13.32</v>
          </cell>
          <cell r="J27">
            <v>25.2</v>
          </cell>
          <cell r="K27">
            <v>0</v>
          </cell>
        </row>
        <row r="28">
          <cell r="B28">
            <v>22.891666666666666</v>
          </cell>
          <cell r="C28">
            <v>34.799999999999997</v>
          </cell>
          <cell r="D28">
            <v>13.3</v>
          </cell>
          <cell r="E28">
            <v>65.166666666666671</v>
          </cell>
          <cell r="F28">
            <v>94</v>
          </cell>
          <cell r="G28">
            <v>23</v>
          </cell>
          <cell r="H28">
            <v>17.64</v>
          </cell>
          <cell r="J28">
            <v>28.44</v>
          </cell>
          <cell r="K28">
            <v>0</v>
          </cell>
        </row>
        <row r="29">
          <cell r="B29">
            <v>23.125</v>
          </cell>
          <cell r="C29">
            <v>34.6</v>
          </cell>
          <cell r="D29">
            <v>15.2</v>
          </cell>
          <cell r="E29">
            <v>66.708333333333329</v>
          </cell>
          <cell r="F29">
            <v>93</v>
          </cell>
          <cell r="G29">
            <v>26</v>
          </cell>
          <cell r="H29">
            <v>20.52</v>
          </cell>
          <cell r="J29">
            <v>36</v>
          </cell>
          <cell r="K29">
            <v>0</v>
          </cell>
        </row>
        <row r="30">
          <cell r="B30">
            <v>24.766666666666666</v>
          </cell>
          <cell r="C30">
            <v>35.700000000000003</v>
          </cell>
          <cell r="D30">
            <v>16.5</v>
          </cell>
          <cell r="E30">
            <v>63.5</v>
          </cell>
          <cell r="F30">
            <v>93</v>
          </cell>
          <cell r="G30">
            <v>23</v>
          </cell>
          <cell r="H30">
            <v>14.76</v>
          </cell>
          <cell r="J30">
            <v>30.96</v>
          </cell>
          <cell r="K30">
            <v>0</v>
          </cell>
        </row>
        <row r="31">
          <cell r="B31">
            <v>25.037500000000005</v>
          </cell>
          <cell r="C31">
            <v>35.9</v>
          </cell>
          <cell r="D31">
            <v>16.2</v>
          </cell>
          <cell r="E31">
            <v>61.833333333333336</v>
          </cell>
          <cell r="F31">
            <v>93</v>
          </cell>
          <cell r="G31">
            <v>25</v>
          </cell>
          <cell r="H31">
            <v>26.64</v>
          </cell>
          <cell r="J31">
            <v>47.88</v>
          </cell>
          <cell r="K31">
            <v>0</v>
          </cell>
        </row>
        <row r="32">
          <cell r="B32">
            <v>20.329166666666662</v>
          </cell>
          <cell r="C32">
            <v>27.1</v>
          </cell>
          <cell r="D32">
            <v>16.7</v>
          </cell>
          <cell r="E32">
            <v>76.125</v>
          </cell>
          <cell r="F32">
            <v>86</v>
          </cell>
          <cell r="G32">
            <v>54</v>
          </cell>
          <cell r="H32">
            <v>21.96</v>
          </cell>
          <cell r="J32">
            <v>34.92</v>
          </cell>
          <cell r="K32">
            <v>0.6</v>
          </cell>
        </row>
        <row r="33">
          <cell r="B33">
            <v>16.887499999999999</v>
          </cell>
          <cell r="C33">
            <v>24</v>
          </cell>
          <cell r="D33">
            <v>11.1</v>
          </cell>
          <cell r="E33">
            <v>69.416666666666671</v>
          </cell>
          <cell r="F33">
            <v>88</v>
          </cell>
          <cell r="G33">
            <v>41</v>
          </cell>
          <cell r="H33">
            <v>22.32</v>
          </cell>
          <cell r="J33">
            <v>34.56</v>
          </cell>
          <cell r="K33">
            <v>0</v>
          </cell>
        </row>
        <row r="34">
          <cell r="B34">
            <v>18.033333333333331</v>
          </cell>
          <cell r="C34">
            <v>29.5</v>
          </cell>
          <cell r="D34">
            <v>9.4</v>
          </cell>
          <cell r="E34">
            <v>66.875</v>
          </cell>
          <cell r="F34">
            <v>95</v>
          </cell>
          <cell r="G34">
            <v>26</v>
          </cell>
          <cell r="H34">
            <v>10.08</v>
          </cell>
          <cell r="J34">
            <v>22.68</v>
          </cell>
          <cell r="K34">
            <v>0</v>
          </cell>
        </row>
        <row r="35">
          <cell r="B35">
            <v>21.220833333333335</v>
          </cell>
          <cell r="C35">
            <v>33.5</v>
          </cell>
          <cell r="D35">
            <v>11.3</v>
          </cell>
          <cell r="E35">
            <v>60.916666666666664</v>
          </cell>
          <cell r="F35">
            <v>92</v>
          </cell>
          <cell r="G35">
            <v>21</v>
          </cell>
          <cell r="H35">
            <v>19.079999999999998</v>
          </cell>
          <cell r="J35">
            <v>33.480000000000004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12.629166666666665</v>
          </cell>
          <cell r="C5">
            <v>18.399999999999999</v>
          </cell>
          <cell r="D5">
            <v>9.6</v>
          </cell>
          <cell r="E5">
            <v>72.708333333333329</v>
          </cell>
          <cell r="F5">
            <v>84</v>
          </cell>
          <cell r="G5">
            <v>52</v>
          </cell>
          <cell r="H5">
            <v>11.16</v>
          </cell>
          <cell r="J5">
            <v>27.36</v>
          </cell>
          <cell r="K5">
            <v>0</v>
          </cell>
        </row>
        <row r="6">
          <cell r="B6">
            <v>13.145833333333334</v>
          </cell>
          <cell r="C6">
            <v>21</v>
          </cell>
          <cell r="D6">
            <v>7.3</v>
          </cell>
          <cell r="E6">
            <v>72.375</v>
          </cell>
          <cell r="F6">
            <v>91</v>
          </cell>
          <cell r="G6">
            <v>58</v>
          </cell>
          <cell r="H6">
            <v>13.32</v>
          </cell>
          <cell r="J6">
            <v>24.12</v>
          </cell>
          <cell r="K6">
            <v>0</v>
          </cell>
        </row>
        <row r="7">
          <cell r="B7">
            <v>14.947826086956519</v>
          </cell>
          <cell r="C7">
            <v>23.9</v>
          </cell>
          <cell r="D7">
            <v>7.9</v>
          </cell>
          <cell r="E7">
            <v>79.956521739130437</v>
          </cell>
          <cell r="F7">
            <v>98</v>
          </cell>
          <cell r="G7">
            <v>51</v>
          </cell>
          <cell r="H7">
            <v>8.2799999999999994</v>
          </cell>
          <cell r="J7">
            <v>20.52</v>
          </cell>
          <cell r="K7">
            <v>0</v>
          </cell>
        </row>
        <row r="8">
          <cell r="B8">
            <v>16.666666666666668</v>
          </cell>
          <cell r="C8">
            <v>24.7</v>
          </cell>
          <cell r="D8">
            <v>9</v>
          </cell>
          <cell r="E8">
            <v>75.458333333333329</v>
          </cell>
          <cell r="F8">
            <v>98</v>
          </cell>
          <cell r="G8">
            <v>46</v>
          </cell>
          <cell r="H8">
            <v>13.32</v>
          </cell>
          <cell r="J8">
            <v>34.56</v>
          </cell>
          <cell r="K8">
            <v>0</v>
          </cell>
        </row>
        <row r="9">
          <cell r="B9">
            <v>17.233333333333334</v>
          </cell>
          <cell r="C9">
            <v>27.1</v>
          </cell>
          <cell r="D9">
            <v>8.4</v>
          </cell>
          <cell r="E9">
            <v>74.666666666666671</v>
          </cell>
          <cell r="F9">
            <v>99</v>
          </cell>
          <cell r="G9">
            <v>41</v>
          </cell>
          <cell r="H9">
            <v>11.520000000000001</v>
          </cell>
          <cell r="J9">
            <v>31.680000000000003</v>
          </cell>
          <cell r="K9">
            <v>0</v>
          </cell>
        </row>
        <row r="10">
          <cell r="B10">
            <v>19.75</v>
          </cell>
          <cell r="C10">
            <v>28</v>
          </cell>
          <cell r="D10">
            <v>13.5</v>
          </cell>
          <cell r="E10">
            <v>63.666666666666664</v>
          </cell>
          <cell r="F10">
            <v>90</v>
          </cell>
          <cell r="G10">
            <v>29</v>
          </cell>
          <cell r="H10">
            <v>10.08</v>
          </cell>
          <cell r="J10">
            <v>22.68</v>
          </cell>
          <cell r="K10">
            <v>0</v>
          </cell>
        </row>
        <row r="11">
          <cell r="B11">
            <v>18.487499999999994</v>
          </cell>
          <cell r="C11">
            <v>27.5</v>
          </cell>
          <cell r="D11">
            <v>10</v>
          </cell>
          <cell r="E11">
            <v>66.416666666666671</v>
          </cell>
          <cell r="F11">
            <v>97</v>
          </cell>
          <cell r="G11">
            <v>38</v>
          </cell>
          <cell r="H11">
            <v>12.6</v>
          </cell>
          <cell r="J11">
            <v>28.44</v>
          </cell>
          <cell r="K11">
            <v>0</v>
          </cell>
        </row>
        <row r="12">
          <cell r="B12">
            <v>18.612499999999997</v>
          </cell>
          <cell r="C12">
            <v>26.9</v>
          </cell>
          <cell r="D12">
            <v>12.2</v>
          </cell>
          <cell r="E12">
            <v>66.583333333333329</v>
          </cell>
          <cell r="F12">
            <v>95</v>
          </cell>
          <cell r="G12">
            <v>34</v>
          </cell>
          <cell r="H12">
            <v>8.2799999999999994</v>
          </cell>
          <cell r="J12">
            <v>18.36</v>
          </cell>
          <cell r="K12">
            <v>0</v>
          </cell>
        </row>
        <row r="13">
          <cell r="B13">
            <v>17.720833333333328</v>
          </cell>
          <cell r="C13">
            <v>25.7</v>
          </cell>
          <cell r="D13">
            <v>7.4</v>
          </cell>
          <cell r="E13">
            <v>58.458333333333336</v>
          </cell>
          <cell r="F13">
            <v>98</v>
          </cell>
          <cell r="G13">
            <v>29</v>
          </cell>
          <cell r="H13">
            <v>15.120000000000001</v>
          </cell>
          <cell r="J13">
            <v>28.44</v>
          </cell>
          <cell r="K13">
            <v>0</v>
          </cell>
        </row>
        <row r="14">
          <cell r="B14">
            <v>18.704166666666669</v>
          </cell>
          <cell r="C14">
            <v>28.4</v>
          </cell>
          <cell r="D14">
            <v>9.4</v>
          </cell>
          <cell r="E14">
            <v>61.083333333333336</v>
          </cell>
          <cell r="F14">
            <v>92</v>
          </cell>
          <cell r="G14">
            <v>34</v>
          </cell>
          <cell r="H14">
            <v>12.24</v>
          </cell>
          <cell r="J14">
            <v>23.759999999999998</v>
          </cell>
          <cell r="K14">
            <v>0</v>
          </cell>
        </row>
        <row r="15">
          <cell r="B15">
            <v>19.975000000000001</v>
          </cell>
          <cell r="C15">
            <v>29</v>
          </cell>
          <cell r="D15">
            <v>11.8</v>
          </cell>
          <cell r="E15">
            <v>64.833333333333329</v>
          </cell>
          <cell r="F15">
            <v>97</v>
          </cell>
          <cell r="G15">
            <v>30</v>
          </cell>
          <cell r="H15">
            <v>12.24</v>
          </cell>
          <cell r="J15">
            <v>30.96</v>
          </cell>
          <cell r="K15">
            <v>0</v>
          </cell>
        </row>
        <row r="16">
          <cell r="B16">
            <v>21.125</v>
          </cell>
          <cell r="C16">
            <v>29.5</v>
          </cell>
          <cell r="D16">
            <v>11.7</v>
          </cell>
          <cell r="E16">
            <v>54.375</v>
          </cell>
          <cell r="F16">
            <v>91</v>
          </cell>
          <cell r="G16">
            <v>27</v>
          </cell>
          <cell r="H16">
            <v>10.44</v>
          </cell>
          <cell r="J16">
            <v>24.12</v>
          </cell>
          <cell r="K16">
            <v>0</v>
          </cell>
        </row>
        <row r="17">
          <cell r="B17">
            <v>20.291666666666668</v>
          </cell>
          <cell r="C17">
            <v>29.4</v>
          </cell>
          <cell r="D17">
            <v>11.8</v>
          </cell>
          <cell r="E17">
            <v>59.125</v>
          </cell>
          <cell r="F17">
            <v>94</v>
          </cell>
          <cell r="G17">
            <v>28</v>
          </cell>
          <cell r="H17">
            <v>10.8</v>
          </cell>
          <cell r="J17">
            <v>25.92</v>
          </cell>
          <cell r="K17">
            <v>0</v>
          </cell>
        </row>
        <row r="18">
          <cell r="B18">
            <v>21.658333333333331</v>
          </cell>
          <cell r="C18">
            <v>29.8</v>
          </cell>
          <cell r="D18">
            <v>14.1</v>
          </cell>
          <cell r="E18">
            <v>61.916666666666664</v>
          </cell>
          <cell r="F18">
            <v>92</v>
          </cell>
          <cell r="G18">
            <v>34</v>
          </cell>
          <cell r="H18">
            <v>12.24</v>
          </cell>
          <cell r="J18">
            <v>24.48</v>
          </cell>
          <cell r="K18">
            <v>0</v>
          </cell>
        </row>
        <row r="19">
          <cell r="B19">
            <v>21.662499999999998</v>
          </cell>
          <cell r="C19">
            <v>30.3</v>
          </cell>
          <cell r="E19">
            <v>59.125</v>
          </cell>
          <cell r="F19">
            <v>82</v>
          </cell>
          <cell r="G19">
            <v>29</v>
          </cell>
          <cell r="H19">
            <v>14.04</v>
          </cell>
          <cell r="J19">
            <v>33.119999999999997</v>
          </cell>
          <cell r="K19">
            <v>0</v>
          </cell>
        </row>
        <row r="20">
          <cell r="B20">
            <v>21.537500000000005</v>
          </cell>
          <cell r="C20">
            <v>30.6</v>
          </cell>
          <cell r="D20">
            <v>15</v>
          </cell>
          <cell r="E20">
            <v>52.458333333333336</v>
          </cell>
          <cell r="F20">
            <v>72</v>
          </cell>
          <cell r="G20">
            <v>26</v>
          </cell>
          <cell r="H20">
            <v>12.96</v>
          </cell>
          <cell r="J20">
            <v>33.840000000000003</v>
          </cell>
          <cell r="K20">
            <v>0</v>
          </cell>
        </row>
        <row r="21">
          <cell r="B21">
            <v>19.937499999999996</v>
          </cell>
          <cell r="C21">
            <v>27.1</v>
          </cell>
          <cell r="D21">
            <v>15.5</v>
          </cell>
          <cell r="E21">
            <v>59.375</v>
          </cell>
          <cell r="F21">
            <v>78</v>
          </cell>
          <cell r="G21">
            <v>40</v>
          </cell>
          <cell r="H21">
            <v>15.48</v>
          </cell>
          <cell r="J21">
            <v>35.28</v>
          </cell>
          <cell r="K21">
            <v>0</v>
          </cell>
        </row>
        <row r="22">
          <cell r="B22">
            <v>12.741666666666669</v>
          </cell>
          <cell r="C22">
            <v>21.4</v>
          </cell>
          <cell r="D22">
            <v>3.9</v>
          </cell>
          <cell r="E22">
            <v>67.916666666666671</v>
          </cell>
          <cell r="F22">
            <v>98</v>
          </cell>
          <cell r="G22">
            <v>41</v>
          </cell>
          <cell r="H22">
            <v>10.08</v>
          </cell>
          <cell r="J22">
            <v>25.56</v>
          </cell>
          <cell r="K22">
            <v>0</v>
          </cell>
        </row>
        <row r="23">
          <cell r="B23">
            <v>13.233333333333334</v>
          </cell>
          <cell r="C23">
            <v>25.9</v>
          </cell>
          <cell r="D23">
            <v>4</v>
          </cell>
          <cell r="E23">
            <v>72.916666666666671</v>
          </cell>
          <cell r="F23">
            <v>98</v>
          </cell>
          <cell r="G23">
            <v>31</v>
          </cell>
          <cell r="H23">
            <v>9.3600000000000012</v>
          </cell>
          <cell r="J23">
            <v>19.8</v>
          </cell>
          <cell r="K23">
            <v>0</v>
          </cell>
        </row>
        <row r="24">
          <cell r="B24">
            <v>17.679166666666664</v>
          </cell>
          <cell r="C24">
            <v>28.9</v>
          </cell>
          <cell r="D24">
            <v>9.1</v>
          </cell>
          <cell r="E24">
            <v>66.625</v>
          </cell>
          <cell r="F24">
            <v>96</v>
          </cell>
          <cell r="G24">
            <v>33</v>
          </cell>
          <cell r="H24">
            <v>10.8</v>
          </cell>
          <cell r="J24">
            <v>21.96</v>
          </cell>
          <cell r="K24">
            <v>0</v>
          </cell>
        </row>
        <row r="25">
          <cell r="B25">
            <v>21.945833333333329</v>
          </cell>
          <cell r="C25">
            <v>30.9</v>
          </cell>
          <cell r="D25">
            <v>14.7</v>
          </cell>
          <cell r="E25">
            <v>54.083333333333336</v>
          </cell>
          <cell r="F25">
            <v>80</v>
          </cell>
          <cell r="G25">
            <v>27</v>
          </cell>
          <cell r="H25">
            <v>12.6</v>
          </cell>
          <cell r="J25">
            <v>29.52</v>
          </cell>
          <cell r="K25">
            <v>0</v>
          </cell>
        </row>
        <row r="26">
          <cell r="B26">
            <v>21.133333333333336</v>
          </cell>
          <cell r="C26">
            <v>31.4</v>
          </cell>
          <cell r="D26">
            <v>12.4</v>
          </cell>
          <cell r="E26">
            <v>59.916666666666664</v>
          </cell>
          <cell r="F26">
            <v>95</v>
          </cell>
          <cell r="G26">
            <v>26</v>
          </cell>
          <cell r="H26">
            <v>12.24</v>
          </cell>
          <cell r="J26">
            <v>24.48</v>
          </cell>
          <cell r="K26">
            <v>0</v>
          </cell>
        </row>
        <row r="27">
          <cell r="B27">
            <v>21.087499999999999</v>
          </cell>
          <cell r="C27">
            <v>31.6</v>
          </cell>
          <cell r="D27">
            <v>12.1</v>
          </cell>
          <cell r="E27">
            <v>62.375</v>
          </cell>
          <cell r="F27">
            <v>96</v>
          </cell>
          <cell r="G27">
            <v>29</v>
          </cell>
          <cell r="H27">
            <v>13.32</v>
          </cell>
          <cell r="J27">
            <v>27</v>
          </cell>
          <cell r="K27">
            <v>0</v>
          </cell>
        </row>
        <row r="28">
          <cell r="B28">
            <v>23.333333333333332</v>
          </cell>
          <cell r="C28">
            <v>33.4</v>
          </cell>
          <cell r="D28">
            <v>16.5</v>
          </cell>
          <cell r="E28">
            <v>54.625</v>
          </cell>
          <cell r="F28">
            <v>79</v>
          </cell>
          <cell r="G28">
            <v>23</v>
          </cell>
          <cell r="H28">
            <v>15.840000000000002</v>
          </cell>
          <cell r="J28">
            <v>34.56</v>
          </cell>
          <cell r="K28">
            <v>0</v>
          </cell>
        </row>
        <row r="29">
          <cell r="B29">
            <v>20.120833333333334</v>
          </cell>
          <cell r="C29">
            <v>33</v>
          </cell>
          <cell r="D29">
            <v>11</v>
          </cell>
          <cell r="E29">
            <v>67.916666666666671</v>
          </cell>
          <cell r="F29">
            <v>98</v>
          </cell>
          <cell r="G29">
            <v>23</v>
          </cell>
          <cell r="H29">
            <v>12.96</v>
          </cell>
          <cell r="J29">
            <v>32.4</v>
          </cell>
          <cell r="K29">
            <v>0</v>
          </cell>
        </row>
        <row r="30">
          <cell r="B30">
            <v>23.904166666666665</v>
          </cell>
          <cell r="C30">
            <v>32.4</v>
          </cell>
          <cell r="D30">
            <v>17.399999999999999</v>
          </cell>
          <cell r="E30">
            <v>58.333333333333336</v>
          </cell>
          <cell r="F30">
            <v>82</v>
          </cell>
          <cell r="G30">
            <v>31</v>
          </cell>
          <cell r="H30">
            <v>18</v>
          </cell>
          <cell r="J30">
            <v>36</v>
          </cell>
          <cell r="K30">
            <v>0</v>
          </cell>
        </row>
        <row r="31">
          <cell r="B31">
            <v>25.229166666666668</v>
          </cell>
          <cell r="C31">
            <v>34.6</v>
          </cell>
          <cell r="D31">
            <v>16</v>
          </cell>
          <cell r="E31">
            <v>52.166666666666664</v>
          </cell>
          <cell r="F31">
            <v>85</v>
          </cell>
          <cell r="G31">
            <v>24</v>
          </cell>
          <cell r="H31">
            <v>29.16</v>
          </cell>
          <cell r="J31">
            <v>57.960000000000008</v>
          </cell>
          <cell r="K31">
            <v>0</v>
          </cell>
        </row>
        <row r="32">
          <cell r="B32">
            <v>17.954166666666669</v>
          </cell>
          <cell r="C32">
            <v>25.4</v>
          </cell>
          <cell r="D32">
            <v>14.7</v>
          </cell>
          <cell r="E32">
            <v>84.958333333333329</v>
          </cell>
          <cell r="F32">
            <v>97</v>
          </cell>
          <cell r="G32">
            <v>56</v>
          </cell>
          <cell r="H32">
            <v>12.96</v>
          </cell>
          <cell r="J32">
            <v>31.319999999999997</v>
          </cell>
          <cell r="K32">
            <v>6.8</v>
          </cell>
        </row>
        <row r="33">
          <cell r="B33">
            <v>14.412500000000001</v>
          </cell>
          <cell r="C33">
            <v>21.7</v>
          </cell>
          <cell r="D33">
            <v>9.1</v>
          </cell>
          <cell r="E33">
            <v>71.708333333333329</v>
          </cell>
          <cell r="F33">
            <v>97</v>
          </cell>
          <cell r="G33">
            <v>34</v>
          </cell>
          <cell r="H33">
            <v>11.520000000000001</v>
          </cell>
          <cell r="J33">
            <v>27.36</v>
          </cell>
          <cell r="K33">
            <v>0</v>
          </cell>
        </row>
        <row r="34">
          <cell r="B34">
            <v>14.129166666666665</v>
          </cell>
          <cell r="C34">
            <v>25.9</v>
          </cell>
          <cell r="D34">
            <v>4</v>
          </cell>
          <cell r="E34">
            <v>65.916666666666671</v>
          </cell>
          <cell r="F34">
            <v>99</v>
          </cell>
          <cell r="G34">
            <v>25</v>
          </cell>
          <cell r="H34">
            <v>12.24</v>
          </cell>
          <cell r="J34">
            <v>25.92</v>
          </cell>
          <cell r="K34">
            <v>0</v>
          </cell>
        </row>
        <row r="35">
          <cell r="B35">
            <v>17.474999999999998</v>
          </cell>
          <cell r="C35">
            <v>28.1</v>
          </cell>
          <cell r="D35">
            <v>9.3000000000000007</v>
          </cell>
          <cell r="E35">
            <v>53.5</v>
          </cell>
          <cell r="F35">
            <v>88</v>
          </cell>
          <cell r="G35">
            <v>23</v>
          </cell>
          <cell r="H35">
            <v>14.04</v>
          </cell>
          <cell r="J35">
            <v>44.28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12.504166666666665</v>
          </cell>
          <cell r="C5">
            <v>18.399999999999999</v>
          </cell>
          <cell r="D5">
            <v>9.5</v>
          </cell>
          <cell r="E5">
            <v>78.666666666666671</v>
          </cell>
          <cell r="F5">
            <v>90</v>
          </cell>
          <cell r="G5">
            <v>57</v>
          </cell>
          <cell r="H5">
            <v>15.48</v>
          </cell>
          <cell r="J5">
            <v>37.080000000000005</v>
          </cell>
          <cell r="K5">
            <v>0</v>
          </cell>
        </row>
        <row r="6">
          <cell r="B6">
            <v>12.83333333333333</v>
          </cell>
          <cell r="C6">
            <v>18.7</v>
          </cell>
          <cell r="D6">
            <v>8.6999999999999993</v>
          </cell>
          <cell r="E6">
            <v>79.625</v>
          </cell>
          <cell r="F6">
            <v>90</v>
          </cell>
          <cell r="G6">
            <v>70</v>
          </cell>
          <cell r="H6">
            <v>12.24</v>
          </cell>
          <cell r="J6">
            <v>23.400000000000002</v>
          </cell>
          <cell r="K6">
            <v>0</v>
          </cell>
        </row>
        <row r="7">
          <cell r="B7">
            <v>15.479166666666666</v>
          </cell>
          <cell r="C7">
            <v>22.8</v>
          </cell>
          <cell r="D7">
            <v>9.5</v>
          </cell>
          <cell r="E7">
            <v>80.333333333333329</v>
          </cell>
          <cell r="F7">
            <v>100</v>
          </cell>
          <cell r="G7">
            <v>53</v>
          </cell>
          <cell r="H7">
            <v>10.08</v>
          </cell>
          <cell r="J7">
            <v>21.240000000000002</v>
          </cell>
          <cell r="K7">
            <v>0</v>
          </cell>
        </row>
        <row r="8">
          <cell r="B8">
            <v>16.504166666666666</v>
          </cell>
          <cell r="C8">
            <v>24</v>
          </cell>
          <cell r="D8">
            <v>11.3</v>
          </cell>
          <cell r="E8">
            <v>78.583333333333329</v>
          </cell>
          <cell r="F8">
            <v>100</v>
          </cell>
          <cell r="G8">
            <v>46</v>
          </cell>
          <cell r="H8">
            <v>12.96</v>
          </cell>
          <cell r="J8">
            <v>30.6</v>
          </cell>
          <cell r="K8">
            <v>0</v>
          </cell>
        </row>
        <row r="9">
          <cell r="B9">
            <v>18.666666666666664</v>
          </cell>
          <cell r="C9">
            <v>26.6</v>
          </cell>
          <cell r="D9">
            <v>13.9</v>
          </cell>
          <cell r="E9">
            <v>69.375</v>
          </cell>
          <cell r="F9">
            <v>89</v>
          </cell>
          <cell r="G9">
            <v>38</v>
          </cell>
          <cell r="H9">
            <v>17.28</v>
          </cell>
          <cell r="J9">
            <v>33.840000000000003</v>
          </cell>
          <cell r="K9">
            <v>0</v>
          </cell>
        </row>
        <row r="10">
          <cell r="B10">
            <v>20.187500000000004</v>
          </cell>
          <cell r="C10">
            <v>27.3</v>
          </cell>
          <cell r="D10">
            <v>15</v>
          </cell>
          <cell r="E10">
            <v>53.958333333333336</v>
          </cell>
          <cell r="F10">
            <v>83</v>
          </cell>
          <cell r="G10">
            <v>27</v>
          </cell>
          <cell r="H10">
            <v>13.32</v>
          </cell>
          <cell r="J10">
            <v>24.840000000000003</v>
          </cell>
          <cell r="K10">
            <v>0</v>
          </cell>
        </row>
        <row r="11">
          <cell r="B11">
            <v>19.054166666666664</v>
          </cell>
          <cell r="C11">
            <v>26.4</v>
          </cell>
          <cell r="D11">
            <v>14.4</v>
          </cell>
          <cell r="E11">
            <v>61.541666666666664</v>
          </cell>
          <cell r="F11">
            <v>77</v>
          </cell>
          <cell r="G11">
            <v>40</v>
          </cell>
          <cell r="H11">
            <v>18</v>
          </cell>
          <cell r="J11">
            <v>34.92</v>
          </cell>
          <cell r="K11">
            <v>0</v>
          </cell>
        </row>
        <row r="12">
          <cell r="B12">
            <v>19.1875</v>
          </cell>
          <cell r="C12">
            <v>26.3</v>
          </cell>
          <cell r="D12">
            <v>11</v>
          </cell>
          <cell r="E12">
            <v>61.708333333333336</v>
          </cell>
          <cell r="F12">
            <v>99</v>
          </cell>
          <cell r="G12">
            <v>33</v>
          </cell>
          <cell r="H12">
            <v>13.68</v>
          </cell>
          <cell r="J12">
            <v>22.32</v>
          </cell>
          <cell r="K12">
            <v>0</v>
          </cell>
        </row>
        <row r="13">
          <cell r="B13">
            <v>18.025000000000002</v>
          </cell>
          <cell r="C13">
            <v>24.9</v>
          </cell>
          <cell r="D13">
            <v>12.8</v>
          </cell>
          <cell r="E13">
            <v>57.416666666666664</v>
          </cell>
          <cell r="F13">
            <v>84</v>
          </cell>
          <cell r="G13">
            <v>28</v>
          </cell>
          <cell r="H13">
            <v>12.96</v>
          </cell>
          <cell r="J13">
            <v>33.480000000000004</v>
          </cell>
          <cell r="K13">
            <v>0</v>
          </cell>
        </row>
        <row r="14">
          <cell r="B14">
            <v>18.979166666666664</v>
          </cell>
          <cell r="C14">
            <v>27.2</v>
          </cell>
          <cell r="D14">
            <v>13.3</v>
          </cell>
          <cell r="E14">
            <v>64.125</v>
          </cell>
          <cell r="F14">
            <v>89</v>
          </cell>
          <cell r="G14">
            <v>38</v>
          </cell>
          <cell r="H14">
            <v>18</v>
          </cell>
          <cell r="J14">
            <v>36</v>
          </cell>
          <cell r="K14">
            <v>0</v>
          </cell>
        </row>
        <row r="15">
          <cell r="B15">
            <v>20.704166666666669</v>
          </cell>
          <cell r="C15">
            <v>27.9</v>
          </cell>
          <cell r="D15">
            <v>16.5</v>
          </cell>
          <cell r="E15">
            <v>59.375</v>
          </cell>
          <cell r="F15">
            <v>75</v>
          </cell>
          <cell r="G15">
            <v>30</v>
          </cell>
          <cell r="H15">
            <v>16.920000000000002</v>
          </cell>
          <cell r="J15">
            <v>33.480000000000004</v>
          </cell>
          <cell r="K15">
            <v>0</v>
          </cell>
        </row>
        <row r="16">
          <cell r="B16">
            <v>21.758333333333336</v>
          </cell>
          <cell r="C16">
            <v>29.9</v>
          </cell>
          <cell r="D16">
            <v>14.5</v>
          </cell>
          <cell r="E16">
            <v>54.208333333333336</v>
          </cell>
          <cell r="F16">
            <v>88</v>
          </cell>
          <cell r="G16">
            <v>23</v>
          </cell>
          <cell r="H16">
            <v>16.559999999999999</v>
          </cell>
          <cell r="J16">
            <v>29.880000000000003</v>
          </cell>
          <cell r="K16">
            <v>0</v>
          </cell>
        </row>
        <row r="17">
          <cell r="B17">
            <v>21.754166666666666</v>
          </cell>
          <cell r="C17">
            <v>28.4</v>
          </cell>
          <cell r="D17">
            <v>17.100000000000001</v>
          </cell>
          <cell r="E17">
            <v>52.5</v>
          </cell>
          <cell r="F17">
            <v>69</v>
          </cell>
          <cell r="G17">
            <v>31</v>
          </cell>
          <cell r="H17">
            <v>15.48</v>
          </cell>
          <cell r="J17">
            <v>29.16</v>
          </cell>
          <cell r="K17">
            <v>0</v>
          </cell>
        </row>
        <row r="18">
          <cell r="B18">
            <v>21.775000000000002</v>
          </cell>
          <cell r="C18">
            <v>29.4</v>
          </cell>
          <cell r="D18">
            <v>17.399999999999999</v>
          </cell>
          <cell r="E18">
            <v>61.583333333333336</v>
          </cell>
          <cell r="F18">
            <v>77</v>
          </cell>
          <cell r="G18">
            <v>37</v>
          </cell>
          <cell r="H18">
            <v>13.68</v>
          </cell>
          <cell r="J18">
            <v>27</v>
          </cell>
          <cell r="K18">
            <v>0</v>
          </cell>
        </row>
        <row r="19">
          <cell r="B19">
            <v>23.370833333333337</v>
          </cell>
          <cell r="C19">
            <v>30.1</v>
          </cell>
          <cell r="D19">
            <v>18.7</v>
          </cell>
          <cell r="E19">
            <v>52.833333333333336</v>
          </cell>
          <cell r="F19">
            <v>73</v>
          </cell>
          <cell r="G19">
            <v>27</v>
          </cell>
          <cell r="H19">
            <v>21.6</v>
          </cell>
          <cell r="J19">
            <v>38.159999999999997</v>
          </cell>
          <cell r="K19">
            <v>0</v>
          </cell>
        </row>
        <row r="20">
          <cell r="B20">
            <v>23.258333333333329</v>
          </cell>
          <cell r="C20">
            <v>30.7</v>
          </cell>
          <cell r="D20">
            <v>18.7</v>
          </cell>
          <cell r="E20">
            <v>44.375</v>
          </cell>
          <cell r="F20">
            <v>57</v>
          </cell>
          <cell r="G20">
            <v>25</v>
          </cell>
          <cell r="H20">
            <v>21.96</v>
          </cell>
          <cell r="J20">
            <v>36.72</v>
          </cell>
          <cell r="K20">
            <v>0</v>
          </cell>
        </row>
        <row r="21">
          <cell r="B21">
            <v>20.958333333333329</v>
          </cell>
          <cell r="C21">
            <v>28.4</v>
          </cell>
          <cell r="D21">
            <v>15.2</v>
          </cell>
          <cell r="E21">
            <v>51.291666666666664</v>
          </cell>
          <cell r="F21">
            <v>73</v>
          </cell>
          <cell r="G21">
            <v>33</v>
          </cell>
          <cell r="H21">
            <v>20.16</v>
          </cell>
          <cell r="J21">
            <v>39.6</v>
          </cell>
          <cell r="K21">
            <v>0</v>
          </cell>
        </row>
        <row r="22">
          <cell r="B22">
            <v>13.008333333333335</v>
          </cell>
          <cell r="C22">
            <v>20.2</v>
          </cell>
          <cell r="D22">
            <v>6</v>
          </cell>
          <cell r="E22">
            <v>68.416666666666671</v>
          </cell>
          <cell r="F22">
            <v>100</v>
          </cell>
          <cell r="G22">
            <v>40</v>
          </cell>
          <cell r="H22">
            <v>15.120000000000001</v>
          </cell>
          <cell r="J22">
            <v>33.840000000000003</v>
          </cell>
          <cell r="K22">
            <v>0</v>
          </cell>
        </row>
        <row r="23">
          <cell r="B23">
            <v>15.037500000000001</v>
          </cell>
          <cell r="C23">
            <v>26.5</v>
          </cell>
          <cell r="D23">
            <v>7.2</v>
          </cell>
          <cell r="E23">
            <v>68.166666666666671</v>
          </cell>
          <cell r="F23">
            <v>100</v>
          </cell>
          <cell r="G23">
            <v>24</v>
          </cell>
          <cell r="H23">
            <v>9</v>
          </cell>
          <cell r="J23">
            <v>20.52</v>
          </cell>
          <cell r="K23">
            <v>0</v>
          </cell>
        </row>
        <row r="24">
          <cell r="B24">
            <v>19.204166666666666</v>
          </cell>
          <cell r="C24">
            <v>28.8</v>
          </cell>
          <cell r="D24">
            <v>11.3</v>
          </cell>
          <cell r="E24">
            <v>51.875</v>
          </cell>
          <cell r="F24">
            <v>76</v>
          </cell>
          <cell r="G24">
            <v>29</v>
          </cell>
          <cell r="H24">
            <v>13.68</v>
          </cell>
          <cell r="J24">
            <v>28.8</v>
          </cell>
          <cell r="K24">
            <v>0</v>
          </cell>
        </row>
        <row r="25">
          <cell r="B25">
            <v>21.212500000000006</v>
          </cell>
          <cell r="C25">
            <v>30.1</v>
          </cell>
          <cell r="D25">
            <v>12.3</v>
          </cell>
          <cell r="E25">
            <v>54.416666666666664</v>
          </cell>
          <cell r="F25">
            <v>91</v>
          </cell>
          <cell r="G25">
            <v>30</v>
          </cell>
          <cell r="H25">
            <v>16.2</v>
          </cell>
          <cell r="J25">
            <v>30.240000000000002</v>
          </cell>
          <cell r="K25">
            <v>0</v>
          </cell>
        </row>
        <row r="26">
          <cell r="B26">
            <v>21.658333333333331</v>
          </cell>
          <cell r="C26">
            <v>30.6</v>
          </cell>
          <cell r="D26">
            <v>13.9</v>
          </cell>
          <cell r="E26">
            <v>56.375</v>
          </cell>
          <cell r="F26">
            <v>90</v>
          </cell>
          <cell r="G26">
            <v>30</v>
          </cell>
          <cell r="H26">
            <v>12.6</v>
          </cell>
          <cell r="J26">
            <v>24.12</v>
          </cell>
          <cell r="K26">
            <v>0</v>
          </cell>
        </row>
        <row r="27">
          <cell r="B27">
            <v>23.529166666666669</v>
          </cell>
          <cell r="C27">
            <v>30.7</v>
          </cell>
          <cell r="D27">
            <v>15.3</v>
          </cell>
          <cell r="E27">
            <v>49.25</v>
          </cell>
          <cell r="F27">
            <v>80</v>
          </cell>
          <cell r="G27">
            <v>30</v>
          </cell>
          <cell r="H27">
            <v>14.04</v>
          </cell>
          <cell r="J27">
            <v>28.08</v>
          </cell>
          <cell r="K27">
            <v>0</v>
          </cell>
        </row>
        <row r="28">
          <cell r="B28">
            <v>23.033333333333331</v>
          </cell>
          <cell r="C28">
            <v>30.7</v>
          </cell>
          <cell r="D28">
            <v>18.8</v>
          </cell>
          <cell r="E28">
            <v>49.916666666666664</v>
          </cell>
          <cell r="F28">
            <v>67</v>
          </cell>
          <cell r="G28">
            <v>32</v>
          </cell>
          <cell r="H28">
            <v>21.240000000000002</v>
          </cell>
          <cell r="J28">
            <v>42.84</v>
          </cell>
          <cell r="K28">
            <v>0</v>
          </cell>
        </row>
        <row r="29">
          <cell r="B29">
            <v>20.658333333333335</v>
          </cell>
          <cell r="C29">
            <v>29.7</v>
          </cell>
          <cell r="D29">
            <v>13.8</v>
          </cell>
          <cell r="E29">
            <v>66.583333333333329</v>
          </cell>
          <cell r="F29">
            <v>97</v>
          </cell>
          <cell r="G29">
            <v>38</v>
          </cell>
          <cell r="H29">
            <v>21.240000000000002</v>
          </cell>
          <cell r="J29">
            <v>42.12</v>
          </cell>
          <cell r="K29">
            <v>0</v>
          </cell>
        </row>
        <row r="30">
          <cell r="B30">
            <v>23.862499999999997</v>
          </cell>
          <cell r="C30">
            <v>31.5</v>
          </cell>
          <cell r="D30">
            <v>18.5</v>
          </cell>
          <cell r="E30">
            <v>53.458333333333336</v>
          </cell>
          <cell r="F30">
            <v>74</v>
          </cell>
          <cell r="G30">
            <v>32</v>
          </cell>
          <cell r="H30">
            <v>21.240000000000002</v>
          </cell>
          <cell r="J30">
            <v>39.96</v>
          </cell>
          <cell r="K30">
            <v>0</v>
          </cell>
        </row>
        <row r="31">
          <cell r="B31">
            <v>26.129166666666666</v>
          </cell>
          <cell r="C31">
            <v>34.799999999999997</v>
          </cell>
          <cell r="D31">
            <v>18.399999999999999</v>
          </cell>
          <cell r="E31">
            <v>45.75</v>
          </cell>
          <cell r="F31">
            <v>98</v>
          </cell>
          <cell r="G31">
            <v>24</v>
          </cell>
          <cell r="H31">
            <v>37.440000000000005</v>
          </cell>
          <cell r="J31">
            <v>64.08</v>
          </cell>
          <cell r="K31">
            <v>2</v>
          </cell>
        </row>
        <row r="32">
          <cell r="B32">
            <v>17.845833333333335</v>
          </cell>
          <cell r="C32">
            <v>20.5</v>
          </cell>
          <cell r="D32">
            <v>14.2</v>
          </cell>
          <cell r="E32">
            <v>87.791666666666671</v>
          </cell>
          <cell r="F32">
            <v>100</v>
          </cell>
          <cell r="G32">
            <v>62</v>
          </cell>
          <cell r="H32">
            <v>19.079999999999998</v>
          </cell>
          <cell r="J32">
            <v>37.440000000000005</v>
          </cell>
          <cell r="K32">
            <v>10.399999999999999</v>
          </cell>
        </row>
        <row r="33">
          <cell r="B33">
            <v>14.008333333333335</v>
          </cell>
          <cell r="C33">
            <v>21.4</v>
          </cell>
          <cell r="D33">
            <v>9.5</v>
          </cell>
          <cell r="E33">
            <v>76.833333333333329</v>
          </cell>
          <cell r="F33">
            <v>100</v>
          </cell>
          <cell r="G33">
            <v>33</v>
          </cell>
          <cell r="H33">
            <v>12.6</v>
          </cell>
          <cell r="J33">
            <v>27.720000000000002</v>
          </cell>
          <cell r="K33">
            <v>0</v>
          </cell>
        </row>
        <row r="34">
          <cell r="B34">
            <v>14.987500000000002</v>
          </cell>
          <cell r="C34">
            <v>25.4</v>
          </cell>
          <cell r="D34">
            <v>7.2</v>
          </cell>
          <cell r="E34">
            <v>65.208333333333329</v>
          </cell>
          <cell r="F34">
            <v>100</v>
          </cell>
          <cell r="G34">
            <v>22</v>
          </cell>
          <cell r="H34">
            <v>13.68</v>
          </cell>
          <cell r="J34">
            <v>26.64</v>
          </cell>
          <cell r="K34">
            <v>0</v>
          </cell>
        </row>
        <row r="35">
          <cell r="B35">
            <v>17.837499999999995</v>
          </cell>
          <cell r="C35">
            <v>26.8</v>
          </cell>
          <cell r="D35">
            <v>11</v>
          </cell>
          <cell r="E35">
            <v>49.666666666666664</v>
          </cell>
          <cell r="F35">
            <v>78</v>
          </cell>
          <cell r="G35">
            <v>24</v>
          </cell>
          <cell r="H35">
            <v>16.2</v>
          </cell>
          <cell r="J35">
            <v>41.4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14.445833333333333</v>
          </cell>
          <cell r="C5">
            <v>19.8</v>
          </cell>
          <cell r="D5">
            <v>12</v>
          </cell>
          <cell r="E5">
            <v>82.625</v>
          </cell>
          <cell r="F5">
            <v>93</v>
          </cell>
          <cell r="G5">
            <v>65</v>
          </cell>
          <cell r="H5">
            <v>16.920000000000002</v>
          </cell>
          <cell r="J5">
            <v>26.64</v>
          </cell>
          <cell r="K5">
            <v>0</v>
          </cell>
        </row>
        <row r="6">
          <cell r="B6">
            <v>17.495833333333334</v>
          </cell>
          <cell r="C6">
            <v>25.4</v>
          </cell>
          <cell r="D6">
            <v>12.7</v>
          </cell>
          <cell r="E6">
            <v>77.5</v>
          </cell>
          <cell r="F6">
            <v>94</v>
          </cell>
          <cell r="G6">
            <v>49</v>
          </cell>
          <cell r="H6">
            <v>19.079999999999998</v>
          </cell>
          <cell r="J6">
            <v>33.119999999999997</v>
          </cell>
          <cell r="K6">
            <v>0</v>
          </cell>
        </row>
        <row r="7">
          <cell r="B7">
            <v>17.720833333333335</v>
          </cell>
          <cell r="C7">
            <v>24.7</v>
          </cell>
          <cell r="D7">
            <v>12.7</v>
          </cell>
          <cell r="E7">
            <v>76.916666666666671</v>
          </cell>
          <cell r="F7">
            <v>97</v>
          </cell>
          <cell r="G7">
            <v>47</v>
          </cell>
          <cell r="H7">
            <v>20.16</v>
          </cell>
          <cell r="J7">
            <v>33.119999999999997</v>
          </cell>
          <cell r="K7">
            <v>0</v>
          </cell>
        </row>
        <row r="8">
          <cell r="B8">
            <v>17.662500000000001</v>
          </cell>
          <cell r="C8">
            <v>26.1</v>
          </cell>
          <cell r="D8">
            <v>11.4</v>
          </cell>
          <cell r="E8">
            <v>76.916666666666671</v>
          </cell>
          <cell r="F8">
            <v>97</v>
          </cell>
          <cell r="G8">
            <v>45</v>
          </cell>
          <cell r="H8">
            <v>25.2</v>
          </cell>
          <cell r="J8">
            <v>35.28</v>
          </cell>
          <cell r="K8">
            <v>0</v>
          </cell>
        </row>
        <row r="9">
          <cell r="B9">
            <v>19.529166666666665</v>
          </cell>
          <cell r="C9">
            <v>27.6</v>
          </cell>
          <cell r="D9">
            <v>12.7</v>
          </cell>
          <cell r="E9">
            <v>67.166666666666671</v>
          </cell>
          <cell r="F9">
            <v>97</v>
          </cell>
          <cell r="G9">
            <v>31</v>
          </cell>
          <cell r="H9">
            <v>24.48</v>
          </cell>
          <cell r="J9">
            <v>38.159999999999997</v>
          </cell>
          <cell r="K9">
            <v>0</v>
          </cell>
        </row>
        <row r="10">
          <cell r="B10">
            <v>18.337499999999999</v>
          </cell>
          <cell r="C10">
            <v>26.8</v>
          </cell>
          <cell r="D10">
            <v>9.1999999999999993</v>
          </cell>
          <cell r="E10">
            <v>64.625</v>
          </cell>
          <cell r="F10">
            <v>97</v>
          </cell>
          <cell r="G10">
            <v>35</v>
          </cell>
          <cell r="H10">
            <v>22.68</v>
          </cell>
          <cell r="J10">
            <v>36.36</v>
          </cell>
          <cell r="K10">
            <v>0</v>
          </cell>
        </row>
        <row r="11">
          <cell r="B11">
            <v>19.150000000000002</v>
          </cell>
          <cell r="C11">
            <v>28</v>
          </cell>
          <cell r="D11">
            <v>11.3</v>
          </cell>
          <cell r="E11">
            <v>61.041666666666664</v>
          </cell>
          <cell r="F11">
            <v>92</v>
          </cell>
          <cell r="G11">
            <v>30</v>
          </cell>
          <cell r="H11">
            <v>27.720000000000002</v>
          </cell>
          <cell r="J11">
            <v>40.32</v>
          </cell>
          <cell r="K11">
            <v>0</v>
          </cell>
        </row>
        <row r="12">
          <cell r="B12">
            <v>18.274999999999999</v>
          </cell>
          <cell r="C12">
            <v>27.4</v>
          </cell>
          <cell r="D12">
            <v>8.8000000000000007</v>
          </cell>
          <cell r="E12">
            <v>67.625</v>
          </cell>
          <cell r="F12">
            <v>99</v>
          </cell>
          <cell r="G12">
            <v>36</v>
          </cell>
          <cell r="H12">
            <v>16.920000000000002</v>
          </cell>
          <cell r="J12">
            <v>25.92</v>
          </cell>
          <cell r="K12">
            <v>0</v>
          </cell>
        </row>
        <row r="13">
          <cell r="B13">
            <v>19.012499999999999</v>
          </cell>
          <cell r="C13">
            <v>27.1</v>
          </cell>
          <cell r="D13">
            <v>11</v>
          </cell>
          <cell r="E13">
            <v>63.791666666666664</v>
          </cell>
          <cell r="F13">
            <v>91</v>
          </cell>
          <cell r="G13">
            <v>35</v>
          </cell>
          <cell r="H13">
            <v>22.32</v>
          </cell>
          <cell r="J13">
            <v>31.319999999999997</v>
          </cell>
          <cell r="K13">
            <v>0</v>
          </cell>
        </row>
        <row r="14">
          <cell r="B14">
            <v>19.374999999999996</v>
          </cell>
          <cell r="C14">
            <v>29.4</v>
          </cell>
          <cell r="D14">
            <v>9.9</v>
          </cell>
          <cell r="E14">
            <v>63.041666666666664</v>
          </cell>
          <cell r="F14">
            <v>97</v>
          </cell>
          <cell r="G14">
            <v>27</v>
          </cell>
          <cell r="H14">
            <v>19.079999999999998</v>
          </cell>
          <cell r="J14">
            <v>30.96</v>
          </cell>
          <cell r="K14">
            <v>0</v>
          </cell>
        </row>
        <row r="15">
          <cell r="B15">
            <v>21.583333333333329</v>
          </cell>
          <cell r="C15">
            <v>29.3</v>
          </cell>
          <cell r="D15">
            <v>13.8</v>
          </cell>
          <cell r="E15">
            <v>47.708333333333336</v>
          </cell>
          <cell r="F15">
            <v>75</v>
          </cell>
          <cell r="G15">
            <v>26</v>
          </cell>
          <cell r="H15">
            <v>25.2</v>
          </cell>
          <cell r="J15">
            <v>39.96</v>
          </cell>
          <cell r="K15">
            <v>0</v>
          </cell>
        </row>
        <row r="16">
          <cell r="B16">
            <v>19.075000000000003</v>
          </cell>
          <cell r="C16">
            <v>28.5</v>
          </cell>
          <cell r="D16">
            <v>9.1999999999999993</v>
          </cell>
          <cell r="E16">
            <v>56.208333333333336</v>
          </cell>
          <cell r="F16">
            <v>93</v>
          </cell>
          <cell r="G16">
            <v>27</v>
          </cell>
          <cell r="H16">
            <v>21.240000000000002</v>
          </cell>
          <cell r="J16">
            <v>38.519999999999996</v>
          </cell>
          <cell r="K16">
            <v>0</v>
          </cell>
        </row>
        <row r="17">
          <cell r="B17">
            <v>21.004166666666663</v>
          </cell>
          <cell r="C17">
            <v>28.8</v>
          </cell>
          <cell r="D17">
            <v>11.5</v>
          </cell>
          <cell r="E17">
            <v>55.583333333333336</v>
          </cell>
          <cell r="F17">
            <v>93</v>
          </cell>
          <cell r="G17">
            <v>32</v>
          </cell>
          <cell r="H17">
            <v>20.16</v>
          </cell>
          <cell r="J17">
            <v>29.52</v>
          </cell>
          <cell r="K17">
            <v>0</v>
          </cell>
        </row>
        <row r="18">
          <cell r="B18">
            <v>18.783333333333331</v>
          </cell>
          <cell r="C18">
            <v>30</v>
          </cell>
          <cell r="D18">
            <v>10.3</v>
          </cell>
          <cell r="E18">
            <v>67.416666666666671</v>
          </cell>
          <cell r="F18">
            <v>97</v>
          </cell>
          <cell r="G18">
            <v>25</v>
          </cell>
          <cell r="H18">
            <v>15.48</v>
          </cell>
          <cell r="J18">
            <v>28.8</v>
          </cell>
          <cell r="K18">
            <v>0</v>
          </cell>
        </row>
        <row r="19">
          <cell r="B19">
            <v>18.795833333333338</v>
          </cell>
          <cell r="C19">
            <v>30.5</v>
          </cell>
          <cell r="D19">
            <v>9.6</v>
          </cell>
          <cell r="E19">
            <v>61.083333333333336</v>
          </cell>
          <cell r="F19">
            <v>95</v>
          </cell>
          <cell r="G19">
            <v>23</v>
          </cell>
          <cell r="H19">
            <v>25.92</v>
          </cell>
          <cell r="J19">
            <v>36.72</v>
          </cell>
          <cell r="K19">
            <v>0</v>
          </cell>
        </row>
        <row r="20">
          <cell r="B20">
            <v>21.087500000000002</v>
          </cell>
          <cell r="C20">
            <v>29.6</v>
          </cell>
          <cell r="D20">
            <v>14.6</v>
          </cell>
          <cell r="E20">
            <v>50.041666666666664</v>
          </cell>
          <cell r="F20">
            <v>71</v>
          </cell>
          <cell r="G20">
            <v>26</v>
          </cell>
          <cell r="H20">
            <v>19.079999999999998</v>
          </cell>
          <cell r="J20">
            <v>38.880000000000003</v>
          </cell>
          <cell r="K20">
            <v>0</v>
          </cell>
        </row>
        <row r="21">
          <cell r="B21">
            <v>19.008333333333336</v>
          </cell>
          <cell r="C21">
            <v>30.5</v>
          </cell>
          <cell r="D21">
            <v>9.6</v>
          </cell>
          <cell r="E21">
            <v>60.166666666666664</v>
          </cell>
          <cell r="F21">
            <v>94</v>
          </cell>
          <cell r="G21">
            <v>25</v>
          </cell>
          <cell r="H21">
            <v>18.36</v>
          </cell>
          <cell r="J21">
            <v>29.16</v>
          </cell>
          <cell r="K21">
            <v>0</v>
          </cell>
        </row>
        <row r="22">
          <cell r="B22">
            <v>16.625</v>
          </cell>
          <cell r="C22">
            <v>25.8</v>
          </cell>
          <cell r="D22">
            <v>9.6</v>
          </cell>
          <cell r="E22">
            <v>65.833333333333329</v>
          </cell>
          <cell r="F22">
            <v>95</v>
          </cell>
          <cell r="G22">
            <v>37</v>
          </cell>
          <cell r="H22">
            <v>19.8</v>
          </cell>
          <cell r="J22">
            <v>29.16</v>
          </cell>
          <cell r="K22">
            <v>0</v>
          </cell>
        </row>
        <row r="23">
          <cell r="B23">
            <v>17.179166666666664</v>
          </cell>
          <cell r="C23">
            <v>29.1</v>
          </cell>
          <cell r="D23">
            <v>7.2</v>
          </cell>
          <cell r="E23">
            <v>64.166666666666671</v>
          </cell>
          <cell r="F23">
            <v>96</v>
          </cell>
          <cell r="G23">
            <v>30</v>
          </cell>
          <cell r="H23">
            <v>15.48</v>
          </cell>
          <cell r="J23">
            <v>22.32</v>
          </cell>
          <cell r="K23">
            <v>0</v>
          </cell>
        </row>
        <row r="24">
          <cell r="B24">
            <v>18.508333333333329</v>
          </cell>
          <cell r="C24">
            <v>29</v>
          </cell>
          <cell r="D24">
            <v>8.9</v>
          </cell>
          <cell r="E24">
            <v>65.916666666666671</v>
          </cell>
          <cell r="F24">
            <v>98</v>
          </cell>
          <cell r="G24">
            <v>29</v>
          </cell>
          <cell r="H24">
            <v>13.32</v>
          </cell>
          <cell r="J24">
            <v>28.8</v>
          </cell>
          <cell r="K24">
            <v>0</v>
          </cell>
        </row>
        <row r="25">
          <cell r="B25">
            <v>19.083333333333332</v>
          </cell>
          <cell r="C25">
            <v>30.4</v>
          </cell>
          <cell r="D25">
            <v>9.1999999999999993</v>
          </cell>
          <cell r="E25">
            <v>62.583333333333336</v>
          </cell>
          <cell r="F25">
            <v>96</v>
          </cell>
          <cell r="G25">
            <v>27</v>
          </cell>
          <cell r="H25">
            <v>21.6</v>
          </cell>
          <cell r="J25">
            <v>36</v>
          </cell>
          <cell r="K25">
            <v>0</v>
          </cell>
        </row>
        <row r="26">
          <cell r="B26">
            <v>19.154166666666669</v>
          </cell>
          <cell r="C26">
            <v>31.1</v>
          </cell>
          <cell r="D26">
            <v>9.5</v>
          </cell>
          <cell r="E26">
            <v>64</v>
          </cell>
          <cell r="F26">
            <v>96</v>
          </cell>
          <cell r="G26">
            <v>26</v>
          </cell>
          <cell r="H26">
            <v>15.840000000000002</v>
          </cell>
          <cell r="J26">
            <v>25.2</v>
          </cell>
          <cell r="K26">
            <v>0</v>
          </cell>
        </row>
        <row r="27">
          <cell r="B27">
            <v>19.504166666666666</v>
          </cell>
          <cell r="C27">
            <v>31.8</v>
          </cell>
          <cell r="D27">
            <v>10.3</v>
          </cell>
          <cell r="E27">
            <v>64.166666666666671</v>
          </cell>
          <cell r="F27">
            <v>96</v>
          </cell>
          <cell r="G27">
            <v>28</v>
          </cell>
          <cell r="H27">
            <v>16.2</v>
          </cell>
          <cell r="J27">
            <v>25.56</v>
          </cell>
          <cell r="K27">
            <v>0</v>
          </cell>
        </row>
        <row r="28">
          <cell r="B28">
            <v>20.904166666666665</v>
          </cell>
          <cell r="C28">
            <v>32</v>
          </cell>
          <cell r="D28">
            <v>11.8</v>
          </cell>
          <cell r="E28">
            <v>59.5</v>
          </cell>
          <cell r="F28">
            <v>93</v>
          </cell>
          <cell r="G28">
            <v>25</v>
          </cell>
          <cell r="H28">
            <v>23.759999999999998</v>
          </cell>
          <cell r="J28">
            <v>34.56</v>
          </cell>
          <cell r="K28">
            <v>0</v>
          </cell>
        </row>
        <row r="29">
          <cell r="B29">
            <v>20.141666666666669</v>
          </cell>
          <cell r="C29">
            <v>32.6</v>
          </cell>
          <cell r="D29">
            <v>10.3</v>
          </cell>
          <cell r="E29">
            <v>61.5</v>
          </cell>
          <cell r="F29">
            <v>95</v>
          </cell>
          <cell r="G29">
            <v>24</v>
          </cell>
          <cell r="H29">
            <v>14.4</v>
          </cell>
          <cell r="J29">
            <v>25.56</v>
          </cell>
          <cell r="K29">
            <v>0</v>
          </cell>
        </row>
        <row r="30">
          <cell r="B30">
            <v>22.299999999999997</v>
          </cell>
          <cell r="C30">
            <v>33.4</v>
          </cell>
          <cell r="D30">
            <v>12.5</v>
          </cell>
          <cell r="E30">
            <v>54.583333333333336</v>
          </cell>
          <cell r="F30">
            <v>91</v>
          </cell>
          <cell r="G30">
            <v>24</v>
          </cell>
          <cell r="H30">
            <v>24.48</v>
          </cell>
          <cell r="J30">
            <v>37.440000000000005</v>
          </cell>
          <cell r="K30">
            <v>0</v>
          </cell>
        </row>
        <row r="31">
          <cell r="B31">
            <v>23.066666666666666</v>
          </cell>
          <cell r="C31">
            <v>33</v>
          </cell>
          <cell r="D31">
            <v>14.2</v>
          </cell>
          <cell r="E31">
            <v>52.416666666666664</v>
          </cell>
          <cell r="F31">
            <v>87</v>
          </cell>
          <cell r="G31">
            <v>25</v>
          </cell>
          <cell r="H31">
            <v>25.2</v>
          </cell>
          <cell r="J31">
            <v>44.64</v>
          </cell>
          <cell r="K31">
            <v>0</v>
          </cell>
        </row>
        <row r="32">
          <cell r="B32">
            <v>20.908333333333335</v>
          </cell>
          <cell r="C32">
            <v>27.1</v>
          </cell>
          <cell r="D32">
            <v>14.4</v>
          </cell>
          <cell r="E32">
            <v>66.125</v>
          </cell>
          <cell r="F32">
            <v>89</v>
          </cell>
          <cell r="G32">
            <v>52</v>
          </cell>
          <cell r="H32">
            <v>19.079999999999998</v>
          </cell>
          <cell r="J32">
            <v>37.080000000000005</v>
          </cell>
          <cell r="K32">
            <v>0</v>
          </cell>
        </row>
        <row r="33">
          <cell r="B33">
            <v>16.095833333333335</v>
          </cell>
          <cell r="C33">
            <v>23.2</v>
          </cell>
          <cell r="D33">
            <v>9.6999999999999993</v>
          </cell>
          <cell r="E33">
            <v>72.875</v>
          </cell>
          <cell r="F33">
            <v>95</v>
          </cell>
          <cell r="G33">
            <v>36</v>
          </cell>
          <cell r="H33">
            <v>21.240000000000002</v>
          </cell>
          <cell r="J33">
            <v>34.92</v>
          </cell>
          <cell r="K33">
            <v>0.6</v>
          </cell>
        </row>
        <row r="34">
          <cell r="B34">
            <v>15.083333333333336</v>
          </cell>
          <cell r="C34">
            <v>27.8</v>
          </cell>
          <cell r="D34">
            <v>4.5999999999999996</v>
          </cell>
          <cell r="E34">
            <v>63.166666666666664</v>
          </cell>
          <cell r="F34">
            <v>97</v>
          </cell>
          <cell r="G34">
            <v>19</v>
          </cell>
          <cell r="H34">
            <v>20.88</v>
          </cell>
          <cell r="J34">
            <v>33.119999999999997</v>
          </cell>
          <cell r="K34">
            <v>0</v>
          </cell>
        </row>
        <row r="35">
          <cell r="B35">
            <v>19.437499999999996</v>
          </cell>
          <cell r="C35">
            <v>30.8</v>
          </cell>
          <cell r="D35">
            <v>9.6</v>
          </cell>
          <cell r="E35">
            <v>40.666666666666664</v>
          </cell>
          <cell r="F35">
            <v>71</v>
          </cell>
          <cell r="G35">
            <v>15</v>
          </cell>
          <cell r="H35">
            <v>24.840000000000003</v>
          </cell>
          <cell r="J35">
            <v>40.32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16.308333333333334</v>
          </cell>
          <cell r="C5">
            <v>20.9</v>
          </cell>
          <cell r="D5">
            <v>13.9</v>
          </cell>
          <cell r="E5">
            <v>83.25</v>
          </cell>
          <cell r="F5">
            <v>93</v>
          </cell>
          <cell r="G5">
            <v>67</v>
          </cell>
          <cell r="H5">
            <v>14.76</v>
          </cell>
          <cell r="J5">
            <v>24.48</v>
          </cell>
          <cell r="K5">
            <v>0</v>
          </cell>
        </row>
        <row r="6">
          <cell r="B6">
            <v>17.183333333333334</v>
          </cell>
          <cell r="C6">
            <v>24.6</v>
          </cell>
          <cell r="D6">
            <v>12.5</v>
          </cell>
          <cell r="E6">
            <v>83.166666666666671</v>
          </cell>
          <cell r="F6">
            <v>94</v>
          </cell>
          <cell r="G6">
            <v>58</v>
          </cell>
          <cell r="H6">
            <v>11.879999999999999</v>
          </cell>
          <cell r="J6">
            <v>21.96</v>
          </cell>
          <cell r="K6">
            <v>0</v>
          </cell>
        </row>
        <row r="7">
          <cell r="B7">
            <v>17.365217391304345</v>
          </cell>
          <cell r="C7">
            <v>24.9</v>
          </cell>
          <cell r="D7">
            <v>12.2</v>
          </cell>
          <cell r="E7">
            <v>79.086956521739125</v>
          </cell>
          <cell r="F7">
            <v>94</v>
          </cell>
          <cell r="G7">
            <v>49</v>
          </cell>
          <cell r="H7">
            <v>14.04</v>
          </cell>
          <cell r="J7">
            <v>22.68</v>
          </cell>
          <cell r="K7">
            <v>0</v>
          </cell>
        </row>
        <row r="8">
          <cell r="B8">
            <v>18.245833333333334</v>
          </cell>
          <cell r="C8">
            <v>26.5</v>
          </cell>
          <cell r="D8">
            <v>12.5</v>
          </cell>
          <cell r="E8">
            <v>73.541666666666671</v>
          </cell>
          <cell r="F8">
            <v>91</v>
          </cell>
          <cell r="G8">
            <v>44</v>
          </cell>
          <cell r="H8">
            <v>14.04</v>
          </cell>
          <cell r="J8">
            <v>28.08</v>
          </cell>
          <cell r="K8">
            <v>0</v>
          </cell>
        </row>
        <row r="9">
          <cell r="B9">
            <v>19.725000000000001</v>
          </cell>
          <cell r="C9">
            <v>29.3</v>
          </cell>
          <cell r="D9">
            <v>11.5</v>
          </cell>
          <cell r="E9">
            <v>66.875</v>
          </cell>
          <cell r="F9">
            <v>94</v>
          </cell>
          <cell r="G9">
            <v>30</v>
          </cell>
          <cell r="H9">
            <v>15.48</v>
          </cell>
          <cell r="J9">
            <v>24.840000000000003</v>
          </cell>
          <cell r="K9">
            <v>0</v>
          </cell>
        </row>
        <row r="10">
          <cell r="B10">
            <v>19.195833333333336</v>
          </cell>
          <cell r="C10">
            <v>28.6</v>
          </cell>
          <cell r="D10">
            <v>10.8</v>
          </cell>
          <cell r="E10">
            <v>64.666666666666671</v>
          </cell>
          <cell r="F10">
            <v>92</v>
          </cell>
          <cell r="G10">
            <v>31</v>
          </cell>
          <cell r="H10">
            <v>10.44</v>
          </cell>
          <cell r="J10">
            <v>21.240000000000002</v>
          </cell>
          <cell r="K10">
            <v>0</v>
          </cell>
        </row>
        <row r="11">
          <cell r="B11">
            <v>18.670833333333331</v>
          </cell>
          <cell r="C11">
            <v>28.6</v>
          </cell>
          <cell r="D11">
            <v>10</v>
          </cell>
          <cell r="E11">
            <v>65.75</v>
          </cell>
          <cell r="F11">
            <v>93</v>
          </cell>
          <cell r="G11">
            <v>30</v>
          </cell>
          <cell r="H11">
            <v>12.24</v>
          </cell>
          <cell r="J11">
            <v>18.720000000000002</v>
          </cell>
          <cell r="K11">
            <v>0</v>
          </cell>
        </row>
        <row r="12">
          <cell r="B12">
            <v>18.979166666666668</v>
          </cell>
          <cell r="C12">
            <v>27.7</v>
          </cell>
          <cell r="D12">
            <v>11.8</v>
          </cell>
          <cell r="E12">
            <v>66.625</v>
          </cell>
          <cell r="F12">
            <v>93</v>
          </cell>
          <cell r="G12">
            <v>32</v>
          </cell>
          <cell r="H12">
            <v>10.44</v>
          </cell>
          <cell r="J12">
            <v>23.040000000000003</v>
          </cell>
          <cell r="K12">
            <v>0</v>
          </cell>
        </row>
        <row r="13">
          <cell r="B13">
            <v>19.787499999999998</v>
          </cell>
          <cell r="C13">
            <v>29.3</v>
          </cell>
          <cell r="D13">
            <v>11.3</v>
          </cell>
          <cell r="E13">
            <v>63.25</v>
          </cell>
          <cell r="F13">
            <v>92</v>
          </cell>
          <cell r="G13">
            <v>30</v>
          </cell>
          <cell r="H13">
            <v>12.24</v>
          </cell>
          <cell r="J13">
            <v>20.88</v>
          </cell>
          <cell r="K13">
            <v>0</v>
          </cell>
        </row>
        <row r="14">
          <cell r="B14">
            <v>20.470833333333331</v>
          </cell>
          <cell r="C14">
            <v>30.1</v>
          </cell>
          <cell r="D14">
            <v>12.3</v>
          </cell>
          <cell r="E14">
            <v>59.25</v>
          </cell>
          <cell r="F14">
            <v>91</v>
          </cell>
          <cell r="G14">
            <v>24</v>
          </cell>
          <cell r="H14">
            <v>14.04</v>
          </cell>
          <cell r="J14">
            <v>33.119999999999997</v>
          </cell>
          <cell r="K14">
            <v>0</v>
          </cell>
        </row>
        <row r="15">
          <cell r="B15">
            <v>20</v>
          </cell>
          <cell r="C15">
            <v>30.3</v>
          </cell>
          <cell r="D15">
            <v>10.3</v>
          </cell>
          <cell r="E15">
            <v>58.333333333333336</v>
          </cell>
          <cell r="F15">
            <v>91</v>
          </cell>
          <cell r="G15">
            <v>22</v>
          </cell>
          <cell r="H15">
            <v>12.6</v>
          </cell>
          <cell r="J15">
            <v>30.240000000000002</v>
          </cell>
          <cell r="K15">
            <v>0</v>
          </cell>
        </row>
        <row r="16">
          <cell r="B16">
            <v>20.579166666666666</v>
          </cell>
          <cell r="C16">
            <v>28.9</v>
          </cell>
          <cell r="D16">
            <v>14.3</v>
          </cell>
          <cell r="E16">
            <v>60.083333333333336</v>
          </cell>
          <cell r="F16">
            <v>86</v>
          </cell>
          <cell r="G16">
            <v>31</v>
          </cell>
          <cell r="H16">
            <v>11.879999999999999</v>
          </cell>
          <cell r="J16">
            <v>27.36</v>
          </cell>
          <cell r="K16">
            <v>0</v>
          </cell>
        </row>
        <row r="17">
          <cell r="B17">
            <v>20.479166666666668</v>
          </cell>
          <cell r="C17">
            <v>30.3</v>
          </cell>
          <cell r="D17">
            <v>13.6</v>
          </cell>
          <cell r="E17">
            <v>62.375</v>
          </cell>
          <cell r="F17">
            <v>88</v>
          </cell>
          <cell r="G17">
            <v>23</v>
          </cell>
          <cell r="H17">
            <v>15.120000000000001</v>
          </cell>
          <cell r="J17">
            <v>27.720000000000002</v>
          </cell>
          <cell r="K17">
            <v>0</v>
          </cell>
        </row>
        <row r="18">
          <cell r="B18">
            <v>22.147826086956517</v>
          </cell>
          <cell r="C18">
            <v>30.6</v>
          </cell>
          <cell r="D18">
            <v>14.2</v>
          </cell>
          <cell r="E18">
            <v>58.782608695652172</v>
          </cell>
          <cell r="F18">
            <v>91</v>
          </cell>
          <cell r="G18">
            <v>20</v>
          </cell>
          <cell r="H18">
            <v>12.6</v>
          </cell>
          <cell r="J18">
            <v>24.12</v>
          </cell>
          <cell r="K18">
            <v>0</v>
          </cell>
        </row>
        <row r="19">
          <cell r="B19">
            <v>20.770833333333332</v>
          </cell>
          <cell r="C19">
            <v>31.2</v>
          </cell>
          <cell r="D19">
            <v>11.4</v>
          </cell>
          <cell r="E19">
            <v>56.458333333333336</v>
          </cell>
          <cell r="F19">
            <v>92</v>
          </cell>
          <cell r="G19">
            <v>20</v>
          </cell>
          <cell r="H19">
            <v>10.8</v>
          </cell>
          <cell r="J19">
            <v>25.56</v>
          </cell>
          <cell r="K19">
            <v>0</v>
          </cell>
        </row>
        <row r="20">
          <cell r="B20">
            <v>19.966666666666669</v>
          </cell>
          <cell r="C20">
            <v>30.7</v>
          </cell>
          <cell r="D20">
            <v>10.3</v>
          </cell>
          <cell r="E20">
            <v>56.916666666666664</v>
          </cell>
          <cell r="F20">
            <v>92</v>
          </cell>
          <cell r="G20">
            <v>22</v>
          </cell>
          <cell r="H20">
            <v>10.08</v>
          </cell>
          <cell r="J20">
            <v>25.56</v>
          </cell>
          <cell r="K20">
            <v>0</v>
          </cell>
        </row>
        <row r="21">
          <cell r="B21">
            <v>21.287499999999998</v>
          </cell>
          <cell r="C21">
            <v>30.8</v>
          </cell>
          <cell r="D21">
            <v>11.8</v>
          </cell>
          <cell r="E21">
            <v>52.458333333333336</v>
          </cell>
          <cell r="F21">
            <v>85</v>
          </cell>
          <cell r="G21">
            <v>21</v>
          </cell>
          <cell r="H21">
            <v>9.7200000000000006</v>
          </cell>
          <cell r="J21">
            <v>26.64</v>
          </cell>
          <cell r="K21">
            <v>0</v>
          </cell>
        </row>
        <row r="22">
          <cell r="B22">
            <v>18.069565217391304</v>
          </cell>
          <cell r="C22">
            <v>25.8</v>
          </cell>
          <cell r="D22">
            <v>11.7</v>
          </cell>
          <cell r="E22">
            <v>63.782608695652172</v>
          </cell>
          <cell r="F22">
            <v>89</v>
          </cell>
          <cell r="G22">
            <v>36</v>
          </cell>
          <cell r="H22">
            <v>15.48</v>
          </cell>
          <cell r="J22">
            <v>34.56</v>
          </cell>
          <cell r="K22">
            <v>0</v>
          </cell>
        </row>
        <row r="23">
          <cell r="B23">
            <v>17.933333333333334</v>
          </cell>
          <cell r="C23">
            <v>28</v>
          </cell>
          <cell r="D23">
            <v>9.5</v>
          </cell>
          <cell r="E23">
            <v>63.958333333333336</v>
          </cell>
          <cell r="F23">
            <v>91</v>
          </cell>
          <cell r="G23">
            <v>31</v>
          </cell>
          <cell r="H23">
            <v>9.3600000000000012</v>
          </cell>
          <cell r="J23">
            <v>16.920000000000002</v>
          </cell>
          <cell r="K23">
            <v>0</v>
          </cell>
        </row>
        <row r="24">
          <cell r="B24">
            <v>19.595833333333335</v>
          </cell>
          <cell r="C24">
            <v>30.9</v>
          </cell>
          <cell r="D24">
            <v>10.1</v>
          </cell>
          <cell r="E24">
            <v>61.166666666666664</v>
          </cell>
          <cell r="F24">
            <v>92</v>
          </cell>
          <cell r="G24">
            <v>25</v>
          </cell>
          <cell r="H24">
            <v>7.9200000000000008</v>
          </cell>
          <cell r="J24">
            <v>15.120000000000001</v>
          </cell>
          <cell r="K24">
            <v>0</v>
          </cell>
        </row>
        <row r="25">
          <cell r="B25">
            <v>20.554166666666667</v>
          </cell>
          <cell r="C25">
            <v>31.7</v>
          </cell>
          <cell r="D25">
            <v>11.9</v>
          </cell>
          <cell r="E25">
            <v>57.75</v>
          </cell>
          <cell r="F25">
            <v>88</v>
          </cell>
          <cell r="G25">
            <v>24</v>
          </cell>
          <cell r="H25">
            <v>7.2</v>
          </cell>
          <cell r="J25">
            <v>19.440000000000001</v>
          </cell>
          <cell r="K25">
            <v>0</v>
          </cell>
        </row>
        <row r="26">
          <cell r="B26">
            <v>21.441666666666666</v>
          </cell>
          <cell r="C26">
            <v>32.700000000000003</v>
          </cell>
          <cell r="D26">
            <v>12</v>
          </cell>
          <cell r="E26">
            <v>57.541666666666664</v>
          </cell>
          <cell r="F26">
            <v>91</v>
          </cell>
          <cell r="G26">
            <v>24</v>
          </cell>
          <cell r="H26">
            <v>10.8</v>
          </cell>
          <cell r="J26">
            <v>21.96</v>
          </cell>
          <cell r="K26">
            <v>0</v>
          </cell>
        </row>
        <row r="27">
          <cell r="B27">
            <v>22.125</v>
          </cell>
          <cell r="C27">
            <v>32.299999999999997</v>
          </cell>
          <cell r="D27">
            <v>12.9</v>
          </cell>
          <cell r="E27">
            <v>55.375</v>
          </cell>
          <cell r="F27">
            <v>88</v>
          </cell>
          <cell r="G27">
            <v>24</v>
          </cell>
          <cell r="H27">
            <v>10.44</v>
          </cell>
          <cell r="J27">
            <v>19.079999999999998</v>
          </cell>
          <cell r="K27">
            <v>0</v>
          </cell>
        </row>
        <row r="28">
          <cell r="B28">
            <v>22.395833333333332</v>
          </cell>
          <cell r="C28">
            <v>33.4</v>
          </cell>
          <cell r="D28">
            <v>12.5</v>
          </cell>
          <cell r="E28">
            <v>55.75</v>
          </cell>
          <cell r="F28">
            <v>91</v>
          </cell>
          <cell r="G28">
            <v>22</v>
          </cell>
          <cell r="H28">
            <v>13.32</v>
          </cell>
          <cell r="J28">
            <v>23.400000000000002</v>
          </cell>
          <cell r="K28">
            <v>0</v>
          </cell>
        </row>
        <row r="29">
          <cell r="B29">
            <v>23.712500000000002</v>
          </cell>
          <cell r="C29">
            <v>34</v>
          </cell>
          <cell r="D29">
            <v>14.9</v>
          </cell>
          <cell r="E29">
            <v>51.125</v>
          </cell>
          <cell r="F29">
            <v>83</v>
          </cell>
          <cell r="G29">
            <v>17</v>
          </cell>
          <cell r="H29">
            <v>11.16</v>
          </cell>
          <cell r="J29">
            <v>21.96</v>
          </cell>
          <cell r="K29">
            <v>0</v>
          </cell>
        </row>
        <row r="30">
          <cell r="B30">
            <v>23.762500000000003</v>
          </cell>
          <cell r="C30">
            <v>34</v>
          </cell>
          <cell r="D30">
            <v>14.2</v>
          </cell>
          <cell r="E30">
            <v>55.25</v>
          </cell>
          <cell r="F30">
            <v>90</v>
          </cell>
          <cell r="G30">
            <v>19</v>
          </cell>
          <cell r="H30">
            <v>13.32</v>
          </cell>
          <cell r="J30">
            <v>25.2</v>
          </cell>
          <cell r="K30">
            <v>0</v>
          </cell>
        </row>
        <row r="31">
          <cell r="B31">
            <v>24.466666666666665</v>
          </cell>
          <cell r="C31">
            <v>35.5</v>
          </cell>
          <cell r="D31">
            <v>14.5</v>
          </cell>
          <cell r="E31">
            <v>48.25</v>
          </cell>
          <cell r="F31">
            <v>85</v>
          </cell>
          <cell r="G31">
            <v>18</v>
          </cell>
          <cell r="H31">
            <v>18.36</v>
          </cell>
          <cell r="J31">
            <v>38.159999999999997</v>
          </cell>
          <cell r="K31">
            <v>0</v>
          </cell>
        </row>
        <row r="32">
          <cell r="B32">
            <v>22.245833333333334</v>
          </cell>
          <cell r="C32">
            <v>27.7</v>
          </cell>
          <cell r="D32">
            <v>17</v>
          </cell>
          <cell r="E32">
            <v>60.291666666666664</v>
          </cell>
          <cell r="F32">
            <v>81</v>
          </cell>
          <cell r="G32">
            <v>40</v>
          </cell>
          <cell r="H32">
            <v>23.400000000000002</v>
          </cell>
          <cell r="J32">
            <v>37.080000000000005</v>
          </cell>
          <cell r="K32">
            <v>0</v>
          </cell>
        </row>
        <row r="33">
          <cell r="B33">
            <v>17.408333333333335</v>
          </cell>
          <cell r="C33">
            <v>23.7</v>
          </cell>
          <cell r="D33">
            <v>10.1</v>
          </cell>
          <cell r="E33">
            <v>67.25</v>
          </cell>
          <cell r="F33">
            <v>91</v>
          </cell>
          <cell r="G33">
            <v>33</v>
          </cell>
          <cell r="H33">
            <v>18.36</v>
          </cell>
          <cell r="J33">
            <v>32.76</v>
          </cell>
          <cell r="K33">
            <v>0</v>
          </cell>
        </row>
        <row r="34">
          <cell r="B34">
            <v>16.262499999999999</v>
          </cell>
          <cell r="C34">
            <v>27.9</v>
          </cell>
          <cell r="D34">
            <v>6</v>
          </cell>
          <cell r="E34">
            <v>58.875</v>
          </cell>
          <cell r="F34">
            <v>94</v>
          </cell>
          <cell r="G34">
            <v>19</v>
          </cell>
          <cell r="H34">
            <v>12.96</v>
          </cell>
          <cell r="J34">
            <v>23.040000000000003</v>
          </cell>
          <cell r="K34">
            <v>0</v>
          </cell>
        </row>
        <row r="35">
          <cell r="B35">
            <v>18.286956521739132</v>
          </cell>
          <cell r="C35">
            <v>31</v>
          </cell>
          <cell r="D35">
            <v>5.8</v>
          </cell>
          <cell r="E35">
            <v>48.043478260869563</v>
          </cell>
          <cell r="F35">
            <v>89</v>
          </cell>
          <cell r="G35">
            <v>13</v>
          </cell>
          <cell r="H35">
            <v>10.08</v>
          </cell>
          <cell r="J35">
            <v>25.92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16.404166666666669</v>
          </cell>
          <cell r="C5">
            <v>18.899999999999999</v>
          </cell>
          <cell r="D5">
            <v>14.1</v>
          </cell>
          <cell r="E5">
            <v>87.958333333333329</v>
          </cell>
          <cell r="F5">
            <v>100</v>
          </cell>
          <cell r="G5">
            <v>72</v>
          </cell>
          <cell r="H5">
            <v>12.96</v>
          </cell>
          <cell r="J5">
            <v>25.56</v>
          </cell>
          <cell r="K5">
            <v>0</v>
          </cell>
        </row>
        <row r="6">
          <cell r="B6">
            <v>17.450000000000003</v>
          </cell>
          <cell r="C6">
            <v>26.3</v>
          </cell>
          <cell r="D6">
            <v>11.3</v>
          </cell>
          <cell r="E6">
            <v>87.375</v>
          </cell>
          <cell r="F6">
            <v>100</v>
          </cell>
          <cell r="G6">
            <v>58</v>
          </cell>
          <cell r="H6">
            <v>12.24</v>
          </cell>
          <cell r="J6">
            <v>23.400000000000002</v>
          </cell>
          <cell r="K6">
            <v>0</v>
          </cell>
        </row>
        <row r="7">
          <cell r="B7">
            <v>19.204347826086959</v>
          </cell>
          <cell r="C7">
            <v>27.3</v>
          </cell>
          <cell r="D7">
            <v>14.5</v>
          </cell>
          <cell r="E7">
            <v>85.739130434782609</v>
          </cell>
          <cell r="F7">
            <v>100</v>
          </cell>
          <cell r="G7">
            <v>50</v>
          </cell>
          <cell r="H7">
            <v>15.840000000000002</v>
          </cell>
          <cell r="J7">
            <v>29.16</v>
          </cell>
          <cell r="K7">
            <v>0</v>
          </cell>
        </row>
        <row r="8">
          <cell r="B8">
            <v>20.041666666666668</v>
          </cell>
          <cell r="C8">
            <v>28.9</v>
          </cell>
          <cell r="D8">
            <v>14</v>
          </cell>
          <cell r="E8">
            <v>87.454545454545453</v>
          </cell>
          <cell r="F8">
            <v>100</v>
          </cell>
          <cell r="G8">
            <v>47</v>
          </cell>
          <cell r="H8">
            <v>11.879999999999999</v>
          </cell>
          <cell r="J8">
            <v>23.040000000000003</v>
          </cell>
          <cell r="K8">
            <v>0</v>
          </cell>
        </row>
        <row r="9">
          <cell r="B9">
            <v>21.150000000000002</v>
          </cell>
          <cell r="C9">
            <v>30.6</v>
          </cell>
          <cell r="D9">
            <v>12.9</v>
          </cell>
          <cell r="E9">
            <v>81.681818181818187</v>
          </cell>
          <cell r="F9">
            <v>100</v>
          </cell>
          <cell r="G9">
            <v>34</v>
          </cell>
          <cell r="H9">
            <v>9</v>
          </cell>
          <cell r="J9">
            <v>20.16</v>
          </cell>
          <cell r="K9">
            <v>0</v>
          </cell>
        </row>
        <row r="10">
          <cell r="B10">
            <v>18.774999999999999</v>
          </cell>
          <cell r="C10">
            <v>30.3</v>
          </cell>
          <cell r="D10">
            <v>10.199999999999999</v>
          </cell>
          <cell r="E10">
            <v>88.10526315789474</v>
          </cell>
          <cell r="F10">
            <v>100</v>
          </cell>
          <cell r="G10">
            <v>36</v>
          </cell>
          <cell r="H10">
            <v>10.44</v>
          </cell>
          <cell r="J10">
            <v>18</v>
          </cell>
          <cell r="K10">
            <v>0</v>
          </cell>
        </row>
        <row r="11">
          <cell r="B11">
            <v>18.837500000000002</v>
          </cell>
          <cell r="C11">
            <v>31.4</v>
          </cell>
          <cell r="D11">
            <v>10.199999999999999</v>
          </cell>
          <cell r="E11">
            <v>80.545454545454547</v>
          </cell>
          <cell r="F11">
            <v>100</v>
          </cell>
          <cell r="G11">
            <v>35</v>
          </cell>
          <cell r="H11">
            <v>7.2</v>
          </cell>
          <cell r="J11">
            <v>18</v>
          </cell>
          <cell r="K11">
            <v>0</v>
          </cell>
        </row>
        <row r="12">
          <cell r="B12">
            <v>19.058333333333334</v>
          </cell>
          <cell r="C12">
            <v>30.5</v>
          </cell>
          <cell r="D12">
            <v>11.5</v>
          </cell>
          <cell r="E12">
            <v>85.2</v>
          </cell>
          <cell r="F12">
            <v>100</v>
          </cell>
          <cell r="G12">
            <v>35</v>
          </cell>
          <cell r="H12">
            <v>9.7200000000000006</v>
          </cell>
          <cell r="J12">
            <v>21.96</v>
          </cell>
          <cell r="K12">
            <v>0</v>
          </cell>
        </row>
        <row r="13">
          <cell r="B13">
            <v>18.733333333333334</v>
          </cell>
          <cell r="C13">
            <v>30.4</v>
          </cell>
          <cell r="D13">
            <v>11.2</v>
          </cell>
          <cell r="E13">
            <v>84.238095238095241</v>
          </cell>
          <cell r="F13">
            <v>100</v>
          </cell>
          <cell r="G13">
            <v>36</v>
          </cell>
          <cell r="H13">
            <v>10.8</v>
          </cell>
          <cell r="J13">
            <v>22.68</v>
          </cell>
          <cell r="K13">
            <v>0</v>
          </cell>
        </row>
        <row r="14">
          <cell r="B14">
            <v>19.545833333333331</v>
          </cell>
          <cell r="C14">
            <v>31.8</v>
          </cell>
          <cell r="D14">
            <v>11.8</v>
          </cell>
          <cell r="E14">
            <v>83.095238095238102</v>
          </cell>
          <cell r="F14">
            <v>100</v>
          </cell>
          <cell r="G14">
            <v>40</v>
          </cell>
          <cell r="H14">
            <v>10.08</v>
          </cell>
          <cell r="J14">
            <v>21.6</v>
          </cell>
          <cell r="K14">
            <v>0</v>
          </cell>
        </row>
        <row r="15">
          <cell r="B15">
            <v>19.229166666666668</v>
          </cell>
          <cell r="C15">
            <v>31.7</v>
          </cell>
          <cell r="D15">
            <v>10.6</v>
          </cell>
          <cell r="E15">
            <v>85.05</v>
          </cell>
          <cell r="F15">
            <v>100</v>
          </cell>
          <cell r="G15">
            <v>32</v>
          </cell>
          <cell r="H15">
            <v>8.64</v>
          </cell>
          <cell r="J15">
            <v>18.36</v>
          </cell>
          <cell r="K15">
            <v>0</v>
          </cell>
        </row>
        <row r="16">
          <cell r="B16">
            <v>19.374999999999996</v>
          </cell>
          <cell r="C16">
            <v>31</v>
          </cell>
          <cell r="D16">
            <v>10.1</v>
          </cell>
          <cell r="E16">
            <v>80.650000000000006</v>
          </cell>
          <cell r="F16">
            <v>100</v>
          </cell>
          <cell r="G16">
            <v>31</v>
          </cell>
          <cell r="H16">
            <v>10.44</v>
          </cell>
          <cell r="J16">
            <v>36.36</v>
          </cell>
          <cell r="K16">
            <v>0</v>
          </cell>
        </row>
        <row r="17">
          <cell r="B17">
            <v>19.233333333333331</v>
          </cell>
          <cell r="C17">
            <v>31.6</v>
          </cell>
          <cell r="D17">
            <v>10.3</v>
          </cell>
          <cell r="E17">
            <v>89.473684210526315</v>
          </cell>
          <cell r="F17">
            <v>100</v>
          </cell>
          <cell r="G17">
            <v>32</v>
          </cell>
          <cell r="H17">
            <v>7.2</v>
          </cell>
          <cell r="J17">
            <v>16.559999999999999</v>
          </cell>
          <cell r="K17">
            <v>0</v>
          </cell>
        </row>
        <row r="18">
          <cell r="B18">
            <v>19.650000000000002</v>
          </cell>
          <cell r="C18">
            <v>32.6</v>
          </cell>
          <cell r="D18">
            <v>10.8</v>
          </cell>
          <cell r="E18">
            <v>81.772727272727266</v>
          </cell>
          <cell r="F18">
            <v>100</v>
          </cell>
          <cell r="G18">
            <v>28</v>
          </cell>
          <cell r="H18">
            <v>7.9200000000000008</v>
          </cell>
          <cell r="J18">
            <v>16.920000000000002</v>
          </cell>
          <cell r="K18">
            <v>0</v>
          </cell>
        </row>
        <row r="19">
          <cell r="B19">
            <v>20.191666666666666</v>
          </cell>
          <cell r="C19">
            <v>32.799999999999997</v>
          </cell>
          <cell r="D19">
            <v>11.2</v>
          </cell>
          <cell r="E19">
            <v>83.05</v>
          </cell>
          <cell r="F19">
            <v>100</v>
          </cell>
          <cell r="G19">
            <v>27</v>
          </cell>
          <cell r="H19">
            <v>6.84</v>
          </cell>
          <cell r="J19">
            <v>26.28</v>
          </cell>
          <cell r="K19">
            <v>0</v>
          </cell>
        </row>
        <row r="20">
          <cell r="B20">
            <v>19.75</v>
          </cell>
          <cell r="C20">
            <v>32.700000000000003</v>
          </cell>
          <cell r="D20">
            <v>10.3</v>
          </cell>
          <cell r="E20">
            <v>83.631578947368425</v>
          </cell>
          <cell r="F20">
            <v>100</v>
          </cell>
          <cell r="G20">
            <v>17</v>
          </cell>
          <cell r="H20">
            <v>7.2</v>
          </cell>
          <cell r="J20">
            <v>18</v>
          </cell>
          <cell r="K20">
            <v>0</v>
          </cell>
        </row>
        <row r="21">
          <cell r="B21">
            <v>18.933333333333334</v>
          </cell>
          <cell r="C21">
            <v>30.8</v>
          </cell>
          <cell r="D21">
            <v>9.9</v>
          </cell>
          <cell r="E21">
            <v>79.181818181818187</v>
          </cell>
          <cell r="F21">
            <v>100</v>
          </cell>
          <cell r="G21">
            <v>35</v>
          </cell>
          <cell r="H21">
            <v>11.879999999999999</v>
          </cell>
          <cell r="J21">
            <v>25.56</v>
          </cell>
          <cell r="K21">
            <v>0</v>
          </cell>
        </row>
        <row r="22">
          <cell r="B22">
            <v>18.175000000000001</v>
          </cell>
          <cell r="C22">
            <v>26.8</v>
          </cell>
          <cell r="D22">
            <v>11.7</v>
          </cell>
          <cell r="E22">
            <v>79</v>
          </cell>
          <cell r="F22">
            <v>100</v>
          </cell>
          <cell r="G22">
            <v>42</v>
          </cell>
          <cell r="H22">
            <v>16.559999999999999</v>
          </cell>
          <cell r="J22">
            <v>29.16</v>
          </cell>
          <cell r="K22">
            <v>0</v>
          </cell>
        </row>
        <row r="23">
          <cell r="B23">
            <v>18.695833333333333</v>
          </cell>
          <cell r="C23">
            <v>31.2</v>
          </cell>
          <cell r="D23">
            <v>10.8</v>
          </cell>
          <cell r="E23">
            <v>79.909090909090907</v>
          </cell>
          <cell r="F23">
            <v>100</v>
          </cell>
          <cell r="G23">
            <v>38</v>
          </cell>
          <cell r="H23">
            <v>10.44</v>
          </cell>
          <cell r="J23">
            <v>17.28</v>
          </cell>
          <cell r="K23">
            <v>0</v>
          </cell>
        </row>
        <row r="24">
          <cell r="B24">
            <v>20.495833333333334</v>
          </cell>
          <cell r="C24">
            <v>32.6</v>
          </cell>
          <cell r="D24">
            <v>11.9</v>
          </cell>
          <cell r="E24">
            <v>79.13636363636364</v>
          </cell>
          <cell r="F24">
            <v>100</v>
          </cell>
          <cell r="G24">
            <v>30</v>
          </cell>
          <cell r="H24">
            <v>9</v>
          </cell>
          <cell r="J24">
            <v>19.440000000000001</v>
          </cell>
          <cell r="K24">
            <v>0</v>
          </cell>
        </row>
        <row r="25">
          <cell r="B25">
            <v>20.399999999999995</v>
          </cell>
          <cell r="C25">
            <v>33.299999999999997</v>
          </cell>
          <cell r="D25">
            <v>11.1</v>
          </cell>
          <cell r="E25">
            <v>82.15</v>
          </cell>
          <cell r="F25">
            <v>100</v>
          </cell>
          <cell r="G25">
            <v>27</v>
          </cell>
          <cell r="H25">
            <v>7.2</v>
          </cell>
          <cell r="J25">
            <v>18.36</v>
          </cell>
          <cell r="K25">
            <v>0</v>
          </cell>
        </row>
        <row r="26">
          <cell r="B26">
            <v>21.058333333333334</v>
          </cell>
          <cell r="C26">
            <v>34</v>
          </cell>
          <cell r="D26">
            <v>11.6</v>
          </cell>
          <cell r="E26">
            <v>74.458333333333329</v>
          </cell>
          <cell r="F26">
            <v>100</v>
          </cell>
          <cell r="G26">
            <v>27</v>
          </cell>
          <cell r="H26">
            <v>6.48</v>
          </cell>
          <cell r="J26">
            <v>23.040000000000003</v>
          </cell>
          <cell r="K26">
            <v>0</v>
          </cell>
        </row>
        <row r="27">
          <cell r="B27">
            <v>21.220833333333328</v>
          </cell>
          <cell r="C27">
            <v>33.799999999999997</v>
          </cell>
          <cell r="D27">
            <v>12.3</v>
          </cell>
          <cell r="E27">
            <v>79.857142857142861</v>
          </cell>
          <cell r="F27">
            <v>100</v>
          </cell>
          <cell r="G27">
            <v>26</v>
          </cell>
          <cell r="H27">
            <v>6.12</v>
          </cell>
          <cell r="J27">
            <v>20.16</v>
          </cell>
          <cell r="K27">
            <v>0</v>
          </cell>
        </row>
        <row r="28">
          <cell r="B28">
            <v>21.741666666666664</v>
          </cell>
          <cell r="C28">
            <v>35</v>
          </cell>
          <cell r="D28">
            <v>12.3</v>
          </cell>
          <cell r="E28">
            <v>76.761904761904759</v>
          </cell>
          <cell r="F28">
            <v>100</v>
          </cell>
          <cell r="G28">
            <v>25</v>
          </cell>
          <cell r="H28">
            <v>9.3600000000000012</v>
          </cell>
          <cell r="J28">
            <v>23.400000000000002</v>
          </cell>
          <cell r="K28">
            <v>0</v>
          </cell>
        </row>
        <row r="29">
          <cell r="B29">
            <v>22.162500000000005</v>
          </cell>
          <cell r="C29">
            <v>35.700000000000003</v>
          </cell>
          <cell r="D29">
            <v>12.3</v>
          </cell>
          <cell r="E29">
            <v>72.739130434782609</v>
          </cell>
          <cell r="F29">
            <v>100</v>
          </cell>
          <cell r="G29">
            <v>24</v>
          </cell>
          <cell r="H29">
            <v>10.44</v>
          </cell>
          <cell r="J29">
            <v>26.28</v>
          </cell>
          <cell r="K29">
            <v>0</v>
          </cell>
        </row>
        <row r="30">
          <cell r="B30">
            <v>22.724999999999998</v>
          </cell>
          <cell r="C30">
            <v>36.200000000000003</v>
          </cell>
          <cell r="D30">
            <v>14.1</v>
          </cell>
          <cell r="E30">
            <v>73.304347826086953</v>
          </cell>
          <cell r="F30">
            <v>100</v>
          </cell>
          <cell r="G30">
            <v>25</v>
          </cell>
          <cell r="H30">
            <v>14.4</v>
          </cell>
          <cell r="J30">
            <v>27.720000000000002</v>
          </cell>
          <cell r="K30">
            <v>0</v>
          </cell>
        </row>
        <row r="31">
          <cell r="B31">
            <v>23.45</v>
          </cell>
          <cell r="C31">
            <v>36.200000000000003</v>
          </cell>
          <cell r="D31">
            <v>14</v>
          </cell>
          <cell r="E31">
            <v>73.409090909090907</v>
          </cell>
          <cell r="F31">
            <v>100</v>
          </cell>
          <cell r="G31">
            <v>23</v>
          </cell>
          <cell r="H31">
            <v>21.240000000000002</v>
          </cell>
          <cell r="J31">
            <v>41.4</v>
          </cell>
          <cell r="K31">
            <v>0</v>
          </cell>
        </row>
        <row r="32">
          <cell r="B32">
            <v>22.270833333333332</v>
          </cell>
          <cell r="C32">
            <v>32.5</v>
          </cell>
          <cell r="D32">
            <v>15.2</v>
          </cell>
          <cell r="E32">
            <v>79.772727272727266</v>
          </cell>
          <cell r="F32">
            <v>100</v>
          </cell>
          <cell r="G32">
            <v>44</v>
          </cell>
          <cell r="H32">
            <v>14.76</v>
          </cell>
          <cell r="J32">
            <v>30.240000000000002</v>
          </cell>
          <cell r="K32">
            <v>0</v>
          </cell>
        </row>
        <row r="33">
          <cell r="B33">
            <v>20.449999999999996</v>
          </cell>
          <cell r="C33">
            <v>26.9</v>
          </cell>
          <cell r="D33">
            <v>15.8</v>
          </cell>
          <cell r="E33">
            <v>73.739130434782609</v>
          </cell>
          <cell r="F33">
            <v>100</v>
          </cell>
          <cell r="G33">
            <v>35</v>
          </cell>
          <cell r="H33">
            <v>17.28</v>
          </cell>
          <cell r="J33">
            <v>28.08</v>
          </cell>
          <cell r="K33">
            <v>0</v>
          </cell>
        </row>
        <row r="34">
          <cell r="B34">
            <v>18.766666666666669</v>
          </cell>
          <cell r="C34">
            <v>31.3</v>
          </cell>
          <cell r="D34">
            <v>10.4</v>
          </cell>
          <cell r="E34">
            <v>72.909090909090907</v>
          </cell>
          <cell r="F34">
            <v>100</v>
          </cell>
          <cell r="G34">
            <v>23</v>
          </cell>
          <cell r="H34">
            <v>7.9200000000000008</v>
          </cell>
          <cell r="J34">
            <v>21.240000000000002</v>
          </cell>
          <cell r="K34">
            <v>0</v>
          </cell>
        </row>
        <row r="35">
          <cell r="B35">
            <v>20.141666666666669</v>
          </cell>
          <cell r="C35">
            <v>34.9</v>
          </cell>
          <cell r="D35">
            <v>9.5</v>
          </cell>
          <cell r="E35">
            <v>73.315789473684205</v>
          </cell>
          <cell r="F35">
            <v>100</v>
          </cell>
          <cell r="G35">
            <v>20</v>
          </cell>
          <cell r="H35">
            <v>6.84</v>
          </cell>
          <cell r="J35">
            <v>23.040000000000003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7.2875000000000005</v>
          </cell>
          <cell r="C5">
            <v>10.5</v>
          </cell>
          <cell r="D5">
            <v>5.6</v>
          </cell>
          <cell r="E5">
            <v>81.916666666666671</v>
          </cell>
          <cell r="F5">
            <v>92</v>
          </cell>
          <cell r="G5">
            <v>65</v>
          </cell>
          <cell r="H5">
            <v>10.08</v>
          </cell>
          <cell r="J5">
            <v>33.840000000000003</v>
          </cell>
          <cell r="K5">
            <v>0</v>
          </cell>
        </row>
        <row r="6">
          <cell r="B6">
            <v>9.9416666666666647</v>
          </cell>
          <cell r="C6">
            <v>18.600000000000001</v>
          </cell>
          <cell r="D6">
            <v>4.8</v>
          </cell>
          <cell r="E6">
            <v>58.833333333333336</v>
          </cell>
          <cell r="F6">
            <v>83</v>
          </cell>
          <cell r="G6">
            <v>30</v>
          </cell>
          <cell r="H6">
            <v>9.7200000000000006</v>
          </cell>
          <cell r="J6">
            <v>22.68</v>
          </cell>
          <cell r="K6">
            <v>0</v>
          </cell>
        </row>
        <row r="7">
          <cell r="B7">
            <v>13.482608695652173</v>
          </cell>
          <cell r="C7">
            <v>22.1</v>
          </cell>
          <cell r="D7">
            <v>8.4</v>
          </cell>
          <cell r="E7">
            <v>54.956521739130437</v>
          </cell>
          <cell r="F7">
            <v>70</v>
          </cell>
          <cell r="G7">
            <v>40</v>
          </cell>
          <cell r="H7">
            <v>11.16</v>
          </cell>
          <cell r="J7">
            <v>23.040000000000003</v>
          </cell>
          <cell r="K7">
            <v>0</v>
          </cell>
        </row>
        <row r="8">
          <cell r="B8">
            <v>14.94166666666667</v>
          </cell>
          <cell r="C8">
            <v>22.5</v>
          </cell>
          <cell r="D8">
            <v>9.6</v>
          </cell>
          <cell r="E8">
            <v>74.625</v>
          </cell>
          <cell r="F8">
            <v>96</v>
          </cell>
          <cell r="G8">
            <v>42</v>
          </cell>
          <cell r="H8">
            <v>19.440000000000001</v>
          </cell>
          <cell r="J8">
            <v>35.28</v>
          </cell>
          <cell r="K8">
            <v>0</v>
          </cell>
        </row>
        <row r="9">
          <cell r="B9">
            <v>16.249999999999996</v>
          </cell>
          <cell r="C9">
            <v>24.4</v>
          </cell>
          <cell r="D9">
            <v>10.9</v>
          </cell>
          <cell r="E9">
            <v>71.25</v>
          </cell>
          <cell r="F9">
            <v>91</v>
          </cell>
          <cell r="G9">
            <v>34</v>
          </cell>
          <cell r="H9">
            <v>18.36</v>
          </cell>
          <cell r="J9">
            <v>34.92</v>
          </cell>
          <cell r="K9">
            <v>0</v>
          </cell>
        </row>
        <row r="10">
          <cell r="B10">
            <v>17.583333333333329</v>
          </cell>
          <cell r="C10">
            <v>25.4</v>
          </cell>
          <cell r="D10">
            <v>11.9</v>
          </cell>
          <cell r="E10">
            <v>62.958333333333336</v>
          </cell>
          <cell r="F10">
            <v>87</v>
          </cell>
          <cell r="G10">
            <v>27</v>
          </cell>
          <cell r="H10">
            <v>15.120000000000001</v>
          </cell>
          <cell r="J10">
            <v>27.720000000000002</v>
          </cell>
          <cell r="K10">
            <v>0</v>
          </cell>
        </row>
        <row r="11">
          <cell r="B11">
            <v>17.712499999999999</v>
          </cell>
          <cell r="C11">
            <v>25.2</v>
          </cell>
          <cell r="D11">
            <v>11.8</v>
          </cell>
          <cell r="E11">
            <v>55.583333333333336</v>
          </cell>
          <cell r="F11">
            <v>78</v>
          </cell>
          <cell r="G11">
            <v>28</v>
          </cell>
          <cell r="H11">
            <v>13.68</v>
          </cell>
          <cell r="J11">
            <v>25.92</v>
          </cell>
          <cell r="K11">
            <v>0</v>
          </cell>
        </row>
        <row r="12">
          <cell r="B12">
            <v>18.229166666666668</v>
          </cell>
          <cell r="C12">
            <v>25.4</v>
          </cell>
          <cell r="D12">
            <v>12.7</v>
          </cell>
          <cell r="E12">
            <v>56.666666666666664</v>
          </cell>
          <cell r="F12">
            <v>82</v>
          </cell>
          <cell r="G12">
            <v>31</v>
          </cell>
          <cell r="H12">
            <v>10.8</v>
          </cell>
          <cell r="J12">
            <v>20.88</v>
          </cell>
          <cell r="K12">
            <v>0</v>
          </cell>
        </row>
        <row r="13">
          <cell r="B13">
            <v>17.012499999999999</v>
          </cell>
          <cell r="C13">
            <v>23.5</v>
          </cell>
          <cell r="D13">
            <v>11.2</v>
          </cell>
          <cell r="E13">
            <v>55.208333333333336</v>
          </cell>
          <cell r="F13">
            <v>79</v>
          </cell>
          <cell r="G13">
            <v>26</v>
          </cell>
          <cell r="H13">
            <v>15.120000000000001</v>
          </cell>
          <cell r="J13">
            <v>29.52</v>
          </cell>
          <cell r="K13">
            <v>0</v>
          </cell>
        </row>
        <row r="14">
          <cell r="B14">
            <v>17.054166666666671</v>
          </cell>
          <cell r="C14">
            <v>24.5</v>
          </cell>
          <cell r="D14">
            <v>11.6</v>
          </cell>
          <cell r="E14">
            <v>54.291666666666664</v>
          </cell>
          <cell r="F14">
            <v>70</v>
          </cell>
          <cell r="G14">
            <v>33</v>
          </cell>
          <cell r="H14">
            <v>13.32</v>
          </cell>
          <cell r="J14">
            <v>30.240000000000002</v>
          </cell>
          <cell r="K14">
            <v>0</v>
          </cell>
        </row>
        <row r="15">
          <cell r="B15">
            <v>18.870833333333334</v>
          </cell>
          <cell r="C15">
            <v>25.7</v>
          </cell>
          <cell r="D15">
            <v>15</v>
          </cell>
          <cell r="E15">
            <v>56.791666666666664</v>
          </cell>
          <cell r="F15">
            <v>75</v>
          </cell>
          <cell r="G15">
            <v>30</v>
          </cell>
          <cell r="H15">
            <v>12.96</v>
          </cell>
          <cell r="J15">
            <v>22.68</v>
          </cell>
          <cell r="K15">
            <v>0</v>
          </cell>
        </row>
        <row r="16">
          <cell r="B16">
            <v>19.558333333333337</v>
          </cell>
          <cell r="C16">
            <v>25.6</v>
          </cell>
          <cell r="D16">
            <v>15.5</v>
          </cell>
          <cell r="E16">
            <v>49.666666666666664</v>
          </cell>
          <cell r="F16">
            <v>66</v>
          </cell>
          <cell r="G16">
            <v>27</v>
          </cell>
          <cell r="H16">
            <v>10.08</v>
          </cell>
          <cell r="J16">
            <v>25.2</v>
          </cell>
          <cell r="K16">
            <v>0</v>
          </cell>
        </row>
        <row r="17">
          <cell r="B17">
            <v>19.924999999999997</v>
          </cell>
          <cell r="C17">
            <v>25.4</v>
          </cell>
          <cell r="D17">
            <v>16.100000000000001</v>
          </cell>
          <cell r="E17">
            <v>45.541666666666664</v>
          </cell>
          <cell r="F17">
            <v>59</v>
          </cell>
          <cell r="G17">
            <v>29</v>
          </cell>
          <cell r="H17">
            <v>12.96</v>
          </cell>
          <cell r="J17">
            <v>28.44</v>
          </cell>
          <cell r="K17">
            <v>0</v>
          </cell>
        </row>
        <row r="18">
          <cell r="B18">
            <v>19.845833333333331</v>
          </cell>
          <cell r="C18">
            <v>26.3</v>
          </cell>
          <cell r="D18">
            <v>15.1</v>
          </cell>
          <cell r="E18">
            <v>53.041666666666664</v>
          </cell>
          <cell r="F18">
            <v>76</v>
          </cell>
          <cell r="G18">
            <v>29</v>
          </cell>
          <cell r="H18">
            <v>17.28</v>
          </cell>
          <cell r="J18">
            <v>32.04</v>
          </cell>
          <cell r="K18">
            <v>0</v>
          </cell>
        </row>
        <row r="19">
          <cell r="B19">
            <v>20.908333333333328</v>
          </cell>
          <cell r="C19">
            <v>27.4</v>
          </cell>
          <cell r="D19">
            <v>14.5</v>
          </cell>
          <cell r="E19">
            <v>53.625</v>
          </cell>
          <cell r="F19">
            <v>82</v>
          </cell>
          <cell r="G19">
            <v>26</v>
          </cell>
          <cell r="H19">
            <v>16.559999999999999</v>
          </cell>
          <cell r="J19">
            <v>37.800000000000004</v>
          </cell>
          <cell r="K19">
            <v>0</v>
          </cell>
        </row>
        <row r="20">
          <cell r="B20">
            <v>20.595833333333335</v>
          </cell>
          <cell r="C20">
            <v>28.8</v>
          </cell>
          <cell r="D20">
            <v>13.9</v>
          </cell>
          <cell r="E20">
            <v>49.25</v>
          </cell>
          <cell r="F20">
            <v>72</v>
          </cell>
          <cell r="G20">
            <v>21</v>
          </cell>
          <cell r="H20">
            <v>15.120000000000001</v>
          </cell>
          <cell r="J20">
            <v>33.480000000000004</v>
          </cell>
          <cell r="K20">
            <v>0</v>
          </cell>
        </row>
        <row r="21">
          <cell r="B21">
            <v>14.833333333333334</v>
          </cell>
          <cell r="C21">
            <v>22.4</v>
          </cell>
          <cell r="D21">
            <v>9.9</v>
          </cell>
          <cell r="E21">
            <v>67.458333333333329</v>
          </cell>
          <cell r="F21">
            <v>97</v>
          </cell>
          <cell r="G21">
            <v>38</v>
          </cell>
          <cell r="H21">
            <v>19.8</v>
          </cell>
          <cell r="J21">
            <v>37.440000000000005</v>
          </cell>
          <cell r="K21">
            <v>0</v>
          </cell>
        </row>
        <row r="22">
          <cell r="B22">
            <v>11.275</v>
          </cell>
          <cell r="C22">
            <v>18.7</v>
          </cell>
          <cell r="D22">
            <v>6</v>
          </cell>
          <cell r="E22">
            <v>63.625</v>
          </cell>
          <cell r="F22">
            <v>82</v>
          </cell>
          <cell r="G22">
            <v>40</v>
          </cell>
          <cell r="H22">
            <v>14.04</v>
          </cell>
          <cell r="J22">
            <v>27</v>
          </cell>
          <cell r="K22">
            <v>0</v>
          </cell>
        </row>
        <row r="23">
          <cell r="B23">
            <v>14.682608695652174</v>
          </cell>
          <cell r="C23">
            <v>23.7</v>
          </cell>
          <cell r="D23">
            <v>6.4</v>
          </cell>
          <cell r="E23">
            <v>56.217391304347828</v>
          </cell>
          <cell r="F23">
            <v>89</v>
          </cell>
          <cell r="G23">
            <v>21</v>
          </cell>
          <cell r="H23">
            <v>13.68</v>
          </cell>
          <cell r="J23">
            <v>27.36</v>
          </cell>
          <cell r="K23">
            <v>0</v>
          </cell>
        </row>
        <row r="24">
          <cell r="B24">
            <v>17.595833333333331</v>
          </cell>
          <cell r="C24">
            <v>25.7</v>
          </cell>
          <cell r="D24">
            <v>12.1</v>
          </cell>
          <cell r="E24">
            <v>46.375</v>
          </cell>
          <cell r="F24">
            <v>59</v>
          </cell>
          <cell r="G24">
            <v>30</v>
          </cell>
          <cell r="H24">
            <v>15.120000000000001</v>
          </cell>
          <cell r="J24">
            <v>26.28</v>
          </cell>
          <cell r="K24">
            <v>0</v>
          </cell>
        </row>
        <row r="25">
          <cell r="B25">
            <v>19.762499999999996</v>
          </cell>
          <cell r="C25">
            <v>28</v>
          </cell>
          <cell r="D25">
            <v>13.7</v>
          </cell>
          <cell r="E25">
            <v>53.125</v>
          </cell>
          <cell r="F25">
            <v>73</v>
          </cell>
          <cell r="G25">
            <v>28</v>
          </cell>
          <cell r="H25">
            <v>14.76</v>
          </cell>
          <cell r="J25">
            <v>25.56</v>
          </cell>
          <cell r="K25">
            <v>0</v>
          </cell>
        </row>
        <row r="26">
          <cell r="B26">
            <v>21.012499999999996</v>
          </cell>
          <cell r="C26">
            <v>27.9</v>
          </cell>
          <cell r="D26">
            <v>15.3</v>
          </cell>
          <cell r="E26">
            <v>49.041666666666664</v>
          </cell>
          <cell r="F26">
            <v>69</v>
          </cell>
          <cell r="G26">
            <v>28</v>
          </cell>
          <cell r="H26">
            <v>12.24</v>
          </cell>
          <cell r="J26">
            <v>23.400000000000002</v>
          </cell>
          <cell r="K26">
            <v>0</v>
          </cell>
        </row>
        <row r="27">
          <cell r="B27">
            <v>21.650000000000002</v>
          </cell>
          <cell r="C27">
            <v>28.5</v>
          </cell>
          <cell r="D27">
            <v>16.3</v>
          </cell>
          <cell r="E27">
            <v>48</v>
          </cell>
          <cell r="F27">
            <v>67</v>
          </cell>
          <cell r="G27">
            <v>28</v>
          </cell>
          <cell r="H27">
            <v>16.2</v>
          </cell>
          <cell r="J27">
            <v>30.240000000000002</v>
          </cell>
          <cell r="K27">
            <v>0</v>
          </cell>
        </row>
        <row r="28">
          <cell r="B28">
            <v>19.983333333333334</v>
          </cell>
          <cell r="C28">
            <v>27.9</v>
          </cell>
          <cell r="D28">
            <v>15.6</v>
          </cell>
          <cell r="E28">
            <v>57.375</v>
          </cell>
          <cell r="F28">
            <v>77</v>
          </cell>
          <cell r="G28">
            <v>28</v>
          </cell>
          <cell r="H28">
            <v>16.2</v>
          </cell>
          <cell r="J28">
            <v>38.159999999999997</v>
          </cell>
          <cell r="K28">
            <v>0</v>
          </cell>
        </row>
        <row r="29">
          <cell r="B29">
            <v>18.416666666666671</v>
          </cell>
          <cell r="C29">
            <v>28.4</v>
          </cell>
          <cell r="D29">
            <v>11.6</v>
          </cell>
          <cell r="E29">
            <v>66.5</v>
          </cell>
          <cell r="F29">
            <v>89</v>
          </cell>
          <cell r="G29">
            <v>31</v>
          </cell>
          <cell r="H29">
            <v>21.6</v>
          </cell>
          <cell r="J29">
            <v>38.519999999999996</v>
          </cell>
          <cell r="K29">
            <v>0</v>
          </cell>
        </row>
        <row r="30">
          <cell r="B30">
            <v>21.125</v>
          </cell>
          <cell r="C30">
            <v>29.7</v>
          </cell>
          <cell r="D30">
            <v>14.3</v>
          </cell>
          <cell r="E30">
            <v>59.583333333333336</v>
          </cell>
          <cell r="F30">
            <v>86</v>
          </cell>
          <cell r="G30">
            <v>30</v>
          </cell>
          <cell r="H30">
            <v>20.88</v>
          </cell>
          <cell r="J30">
            <v>39.24</v>
          </cell>
          <cell r="K30">
            <v>0</v>
          </cell>
        </row>
        <row r="31">
          <cell r="B31">
            <v>20.383333333333336</v>
          </cell>
          <cell r="C31">
            <v>29.9</v>
          </cell>
          <cell r="D31">
            <v>15.8</v>
          </cell>
          <cell r="E31">
            <v>64.916666666666671</v>
          </cell>
          <cell r="F31">
            <v>95</v>
          </cell>
          <cell r="G31">
            <v>27</v>
          </cell>
          <cell r="H31">
            <v>18.720000000000002</v>
          </cell>
          <cell r="J31">
            <v>60.480000000000004</v>
          </cell>
          <cell r="K31">
            <v>0</v>
          </cell>
        </row>
        <row r="32">
          <cell r="B32">
            <v>12.491666666666669</v>
          </cell>
          <cell r="C32">
            <v>17.3</v>
          </cell>
          <cell r="D32">
            <v>10.1</v>
          </cell>
          <cell r="E32">
            <v>94.958333333333329</v>
          </cell>
          <cell r="F32">
            <v>97</v>
          </cell>
          <cell r="G32">
            <v>86</v>
          </cell>
          <cell r="H32">
            <v>20.52</v>
          </cell>
          <cell r="J32">
            <v>42.480000000000004</v>
          </cell>
          <cell r="K32">
            <v>0</v>
          </cell>
        </row>
        <row r="33">
          <cell r="B33">
            <v>12.654166666666669</v>
          </cell>
          <cell r="C33">
            <v>18.399999999999999</v>
          </cell>
          <cell r="D33">
            <v>9.3000000000000007</v>
          </cell>
          <cell r="E33">
            <v>70.291666666666671</v>
          </cell>
          <cell r="F33">
            <v>95</v>
          </cell>
          <cell r="G33">
            <v>33</v>
          </cell>
          <cell r="H33">
            <v>11.16</v>
          </cell>
          <cell r="J33">
            <v>26.28</v>
          </cell>
          <cell r="K33">
            <v>0</v>
          </cell>
        </row>
        <row r="34">
          <cell r="B34">
            <v>13.970833333333333</v>
          </cell>
          <cell r="C34">
            <v>23.5</v>
          </cell>
          <cell r="D34">
            <v>6.4</v>
          </cell>
          <cell r="E34">
            <v>57.375</v>
          </cell>
          <cell r="F34">
            <v>87</v>
          </cell>
          <cell r="G34">
            <v>22</v>
          </cell>
          <cell r="H34">
            <v>18</v>
          </cell>
          <cell r="J34">
            <v>32.76</v>
          </cell>
          <cell r="K34">
            <v>0</v>
          </cell>
        </row>
        <row r="35">
          <cell r="B35">
            <v>16.4375</v>
          </cell>
          <cell r="C35">
            <v>25.4</v>
          </cell>
          <cell r="D35">
            <v>9.9</v>
          </cell>
          <cell r="E35">
            <v>48.208333333333336</v>
          </cell>
          <cell r="F35">
            <v>70</v>
          </cell>
          <cell r="G35">
            <v>22</v>
          </cell>
          <cell r="H35">
            <v>23.759999999999998</v>
          </cell>
          <cell r="J35">
            <v>46.800000000000004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10.674999999999999</v>
          </cell>
          <cell r="C5">
            <v>12.7</v>
          </cell>
          <cell r="D5">
            <v>9</v>
          </cell>
          <cell r="E5">
            <v>64.791666666666671</v>
          </cell>
          <cell r="F5">
            <v>72</v>
          </cell>
          <cell r="G5">
            <v>55</v>
          </cell>
          <cell r="H5">
            <v>13.32</v>
          </cell>
          <cell r="J5">
            <v>30.6</v>
          </cell>
          <cell r="K5" t="str">
            <v>*</v>
          </cell>
        </row>
        <row r="6">
          <cell r="B6">
            <v>11.8375</v>
          </cell>
          <cell r="C6">
            <v>18.3</v>
          </cell>
          <cell r="D6">
            <v>7.8</v>
          </cell>
          <cell r="E6">
            <v>59</v>
          </cell>
          <cell r="F6">
            <v>78</v>
          </cell>
          <cell r="G6">
            <v>31</v>
          </cell>
          <cell r="H6">
            <v>10.44</v>
          </cell>
          <cell r="J6">
            <v>27.720000000000002</v>
          </cell>
          <cell r="K6" t="str">
            <v>*</v>
          </cell>
        </row>
        <row r="7">
          <cell r="B7">
            <v>13.766666666666664</v>
          </cell>
          <cell r="C7">
            <v>21.6</v>
          </cell>
          <cell r="D7">
            <v>8.3000000000000007</v>
          </cell>
          <cell r="E7">
            <v>59.5</v>
          </cell>
          <cell r="F7">
            <v>77</v>
          </cell>
          <cell r="G7">
            <v>38</v>
          </cell>
          <cell r="H7">
            <v>5.04</v>
          </cell>
          <cell r="J7">
            <v>18.720000000000002</v>
          </cell>
          <cell r="K7" t="str">
            <v>*</v>
          </cell>
        </row>
        <row r="8">
          <cell r="B8">
            <v>17.45</v>
          </cell>
          <cell r="C8">
            <v>28.2</v>
          </cell>
          <cell r="D8">
            <v>8.8000000000000007</v>
          </cell>
          <cell r="E8">
            <v>63.25</v>
          </cell>
          <cell r="F8">
            <v>87</v>
          </cell>
          <cell r="G8">
            <v>34</v>
          </cell>
          <cell r="H8">
            <v>0.36000000000000004</v>
          </cell>
          <cell r="J8">
            <v>15.48</v>
          </cell>
          <cell r="K8" t="str">
            <v>*</v>
          </cell>
        </row>
        <row r="9">
          <cell r="B9">
            <v>19.599999999999998</v>
          </cell>
          <cell r="C9">
            <v>29.8</v>
          </cell>
          <cell r="D9">
            <v>11.3</v>
          </cell>
          <cell r="E9">
            <v>65.375</v>
          </cell>
          <cell r="F9">
            <v>89</v>
          </cell>
          <cell r="G9">
            <v>32</v>
          </cell>
          <cell r="H9">
            <v>0</v>
          </cell>
          <cell r="J9">
            <v>11.16</v>
          </cell>
          <cell r="K9" t="str">
            <v>*</v>
          </cell>
        </row>
        <row r="10">
          <cell r="B10">
            <v>20.654166666666669</v>
          </cell>
          <cell r="C10">
            <v>30.7</v>
          </cell>
          <cell r="D10">
            <v>11.9</v>
          </cell>
          <cell r="E10">
            <v>62.916666666666664</v>
          </cell>
          <cell r="F10">
            <v>89</v>
          </cell>
          <cell r="G10">
            <v>29</v>
          </cell>
          <cell r="H10">
            <v>5.04</v>
          </cell>
          <cell r="J10">
            <v>21.240000000000002</v>
          </cell>
          <cell r="K10" t="str">
            <v>*</v>
          </cell>
        </row>
        <row r="11">
          <cell r="B11">
            <v>21.691666666666674</v>
          </cell>
          <cell r="C11">
            <v>31.2</v>
          </cell>
          <cell r="D11">
            <v>12.2</v>
          </cell>
          <cell r="E11">
            <v>53.083333333333336</v>
          </cell>
          <cell r="F11">
            <v>85</v>
          </cell>
          <cell r="G11">
            <v>22</v>
          </cell>
          <cell r="H11">
            <v>1.4400000000000002</v>
          </cell>
          <cell r="J11">
            <v>21.240000000000002</v>
          </cell>
          <cell r="K11" t="str">
            <v>*</v>
          </cell>
        </row>
        <row r="12">
          <cell r="B12">
            <v>20.670833333333334</v>
          </cell>
          <cell r="C12">
            <v>30.8</v>
          </cell>
          <cell r="D12">
            <v>12.4</v>
          </cell>
          <cell r="E12">
            <v>54.583333333333336</v>
          </cell>
          <cell r="F12">
            <v>83</v>
          </cell>
          <cell r="G12">
            <v>21</v>
          </cell>
          <cell r="H12">
            <v>2.52</v>
          </cell>
          <cell r="J12">
            <v>18.720000000000002</v>
          </cell>
          <cell r="K12" t="str">
            <v>*</v>
          </cell>
        </row>
        <row r="13">
          <cell r="B13">
            <v>20.266666666666662</v>
          </cell>
          <cell r="C13">
            <v>29.8</v>
          </cell>
          <cell r="D13">
            <v>11.5</v>
          </cell>
          <cell r="E13">
            <v>55.791666666666664</v>
          </cell>
          <cell r="F13">
            <v>85</v>
          </cell>
          <cell r="G13">
            <v>22</v>
          </cell>
          <cell r="H13">
            <v>0.72000000000000008</v>
          </cell>
          <cell r="J13">
            <v>16.920000000000002</v>
          </cell>
          <cell r="K13" t="str">
            <v>*</v>
          </cell>
        </row>
        <row r="14">
          <cell r="B14">
            <v>20.324999999999999</v>
          </cell>
          <cell r="C14">
            <v>31</v>
          </cell>
          <cell r="D14">
            <v>11.9</v>
          </cell>
          <cell r="E14">
            <v>54.583333333333336</v>
          </cell>
          <cell r="F14">
            <v>80</v>
          </cell>
          <cell r="G14">
            <v>23</v>
          </cell>
          <cell r="H14">
            <v>0</v>
          </cell>
          <cell r="J14">
            <v>14.04</v>
          </cell>
          <cell r="K14" t="str">
            <v>*</v>
          </cell>
        </row>
        <row r="15">
          <cell r="B15">
            <v>21.191666666666666</v>
          </cell>
          <cell r="C15">
            <v>32.200000000000003</v>
          </cell>
          <cell r="D15">
            <v>12.6</v>
          </cell>
          <cell r="E15">
            <v>58.333333333333336</v>
          </cell>
          <cell r="F15">
            <v>87</v>
          </cell>
          <cell r="G15">
            <v>23</v>
          </cell>
          <cell r="H15">
            <v>0.36000000000000004</v>
          </cell>
          <cell r="J15">
            <v>11.879999999999999</v>
          </cell>
          <cell r="K15" t="str">
            <v>*</v>
          </cell>
        </row>
        <row r="16">
          <cell r="B16">
            <v>22.745833333333334</v>
          </cell>
          <cell r="C16">
            <v>32</v>
          </cell>
          <cell r="D16">
            <v>15</v>
          </cell>
          <cell r="E16">
            <v>58.166666666666664</v>
          </cell>
          <cell r="F16">
            <v>88</v>
          </cell>
          <cell r="G16">
            <v>23</v>
          </cell>
          <cell r="H16">
            <v>1.8</v>
          </cell>
          <cell r="J16">
            <v>23.040000000000003</v>
          </cell>
          <cell r="K16" t="str">
            <v>*</v>
          </cell>
        </row>
        <row r="17">
          <cell r="B17">
            <v>22.749999999999996</v>
          </cell>
          <cell r="C17">
            <v>32.4</v>
          </cell>
          <cell r="D17">
            <v>14.2</v>
          </cell>
          <cell r="E17">
            <v>54.041666666666664</v>
          </cell>
          <cell r="F17">
            <v>83</v>
          </cell>
          <cell r="G17">
            <v>20</v>
          </cell>
          <cell r="H17">
            <v>0.36000000000000004</v>
          </cell>
          <cell r="J17">
            <v>14.4</v>
          </cell>
          <cell r="K17" t="str">
            <v>*</v>
          </cell>
        </row>
        <row r="18">
          <cell r="B18">
            <v>22.454166666666666</v>
          </cell>
          <cell r="C18">
            <v>31.9</v>
          </cell>
          <cell r="D18">
            <v>13.9</v>
          </cell>
          <cell r="E18">
            <v>54.958333333333336</v>
          </cell>
          <cell r="F18">
            <v>82</v>
          </cell>
          <cell r="G18">
            <v>24</v>
          </cell>
          <cell r="H18">
            <v>0.72000000000000008</v>
          </cell>
          <cell r="J18">
            <v>22.32</v>
          </cell>
          <cell r="K18" t="str">
            <v>*</v>
          </cell>
        </row>
        <row r="19">
          <cell r="B19">
            <v>22.8</v>
          </cell>
          <cell r="C19">
            <v>32.9</v>
          </cell>
          <cell r="D19">
            <v>13.9</v>
          </cell>
          <cell r="E19">
            <v>54</v>
          </cell>
          <cell r="F19">
            <v>84</v>
          </cell>
          <cell r="G19">
            <v>23</v>
          </cell>
          <cell r="H19">
            <v>7.2</v>
          </cell>
          <cell r="J19">
            <v>27.720000000000002</v>
          </cell>
          <cell r="K19" t="str">
            <v>*</v>
          </cell>
        </row>
        <row r="20">
          <cell r="B20">
            <v>26.041666666666668</v>
          </cell>
          <cell r="C20">
            <v>33.6</v>
          </cell>
          <cell r="D20">
            <v>20.5</v>
          </cell>
          <cell r="E20">
            <v>44.958333333333336</v>
          </cell>
          <cell r="F20">
            <v>63</v>
          </cell>
          <cell r="G20">
            <v>26</v>
          </cell>
          <cell r="H20">
            <v>11.879999999999999</v>
          </cell>
          <cell r="J20">
            <v>41.04</v>
          </cell>
          <cell r="K20" t="str">
            <v>*</v>
          </cell>
        </row>
        <row r="21">
          <cell r="B21">
            <v>17.925000000000001</v>
          </cell>
          <cell r="C21">
            <v>27.8</v>
          </cell>
          <cell r="D21">
            <v>13.1</v>
          </cell>
          <cell r="E21">
            <v>61.666666666666664</v>
          </cell>
          <cell r="F21">
            <v>79</v>
          </cell>
          <cell r="G21">
            <v>39</v>
          </cell>
          <cell r="H21">
            <v>19.440000000000001</v>
          </cell>
          <cell r="J21">
            <v>46.080000000000005</v>
          </cell>
          <cell r="K21" t="str">
            <v>*</v>
          </cell>
        </row>
        <row r="22">
          <cell r="B22">
            <v>12.929166666666665</v>
          </cell>
          <cell r="C22">
            <v>21.3</v>
          </cell>
          <cell r="D22">
            <v>5.6</v>
          </cell>
          <cell r="E22">
            <v>63.041666666666664</v>
          </cell>
          <cell r="F22">
            <v>87</v>
          </cell>
          <cell r="G22">
            <v>30</v>
          </cell>
          <cell r="H22">
            <v>5.7600000000000007</v>
          </cell>
          <cell r="J22">
            <v>21.6</v>
          </cell>
          <cell r="K22" t="str">
            <v>*</v>
          </cell>
        </row>
        <row r="23">
          <cell r="B23">
            <v>15.275</v>
          </cell>
          <cell r="C23">
            <v>26.3</v>
          </cell>
          <cell r="D23">
            <v>7.1</v>
          </cell>
          <cell r="E23">
            <v>60.25</v>
          </cell>
          <cell r="F23">
            <v>87</v>
          </cell>
          <cell r="G23">
            <v>25</v>
          </cell>
          <cell r="H23">
            <v>0</v>
          </cell>
          <cell r="J23">
            <v>7.5600000000000005</v>
          </cell>
          <cell r="K23" t="str">
            <v>*</v>
          </cell>
        </row>
        <row r="24">
          <cell r="B24">
            <v>19.958333333333332</v>
          </cell>
          <cell r="C24">
            <v>31.2</v>
          </cell>
          <cell r="D24">
            <v>12.8</v>
          </cell>
          <cell r="E24">
            <v>58.166666666666664</v>
          </cell>
          <cell r="F24">
            <v>80</v>
          </cell>
          <cell r="G24">
            <v>27</v>
          </cell>
          <cell r="H24">
            <v>8.64</v>
          </cell>
          <cell r="J24">
            <v>23.400000000000002</v>
          </cell>
          <cell r="K24" t="str">
            <v>*</v>
          </cell>
        </row>
        <row r="25">
          <cell r="B25">
            <v>21.929166666666664</v>
          </cell>
          <cell r="C25">
            <v>32.799999999999997</v>
          </cell>
          <cell r="D25">
            <v>13.1</v>
          </cell>
          <cell r="E25">
            <v>57.333333333333336</v>
          </cell>
          <cell r="F25">
            <v>83</v>
          </cell>
          <cell r="G25">
            <v>29</v>
          </cell>
          <cell r="H25">
            <v>6.48</v>
          </cell>
          <cell r="J25">
            <v>24.12</v>
          </cell>
          <cell r="K25" t="str">
            <v>*</v>
          </cell>
        </row>
        <row r="26">
          <cell r="B26">
            <v>23.666666666666668</v>
          </cell>
          <cell r="C26">
            <v>33.700000000000003</v>
          </cell>
          <cell r="D26">
            <v>15.3</v>
          </cell>
          <cell r="E26">
            <v>56.708333333333336</v>
          </cell>
          <cell r="F26">
            <v>83</v>
          </cell>
          <cell r="G26">
            <v>28</v>
          </cell>
          <cell r="H26">
            <v>5.04</v>
          </cell>
          <cell r="J26">
            <v>20.52</v>
          </cell>
          <cell r="K26" t="str">
            <v>*</v>
          </cell>
        </row>
        <row r="27">
          <cell r="B27">
            <v>26.095833333333335</v>
          </cell>
          <cell r="C27">
            <v>34.700000000000003</v>
          </cell>
          <cell r="D27">
            <v>18.899999999999999</v>
          </cell>
          <cell r="E27">
            <v>51.208333333333336</v>
          </cell>
          <cell r="F27">
            <v>75</v>
          </cell>
          <cell r="G27">
            <v>27</v>
          </cell>
          <cell r="H27">
            <v>8.2799999999999994</v>
          </cell>
          <cell r="J27">
            <v>26.28</v>
          </cell>
          <cell r="K27" t="str">
            <v>*</v>
          </cell>
        </row>
        <row r="28">
          <cell r="B28">
            <v>25.462500000000002</v>
          </cell>
          <cell r="C28">
            <v>32.700000000000003</v>
          </cell>
          <cell r="D28">
            <v>20.8</v>
          </cell>
          <cell r="E28">
            <v>55.041666666666664</v>
          </cell>
          <cell r="F28">
            <v>74</v>
          </cell>
          <cell r="G28">
            <v>31</v>
          </cell>
          <cell r="H28">
            <v>11.879999999999999</v>
          </cell>
          <cell r="J28">
            <v>29.52</v>
          </cell>
          <cell r="K28" t="str">
            <v>*</v>
          </cell>
        </row>
        <row r="29">
          <cell r="B29">
            <v>24.141666666666669</v>
          </cell>
          <cell r="C29">
            <v>33.9</v>
          </cell>
          <cell r="D29">
            <v>16.600000000000001</v>
          </cell>
          <cell r="E29">
            <v>58.666666666666664</v>
          </cell>
          <cell r="F29">
            <v>82</v>
          </cell>
          <cell r="G29">
            <v>25</v>
          </cell>
          <cell r="H29">
            <v>9.7200000000000006</v>
          </cell>
          <cell r="J29">
            <v>30.240000000000002</v>
          </cell>
          <cell r="K29" t="str">
            <v>*</v>
          </cell>
        </row>
        <row r="30">
          <cell r="B30">
            <v>26.55</v>
          </cell>
          <cell r="C30">
            <v>35</v>
          </cell>
          <cell r="D30">
            <v>18.899999999999999</v>
          </cell>
          <cell r="E30">
            <v>48.25</v>
          </cell>
          <cell r="F30">
            <v>74</v>
          </cell>
          <cell r="G30">
            <v>24</v>
          </cell>
          <cell r="H30">
            <v>13.32</v>
          </cell>
          <cell r="J30">
            <v>37.800000000000004</v>
          </cell>
          <cell r="K30" t="str">
            <v>*</v>
          </cell>
        </row>
        <row r="31">
          <cell r="B31">
            <v>22.624999999999996</v>
          </cell>
          <cell r="C31">
            <v>28.9</v>
          </cell>
          <cell r="D31">
            <v>18.899999999999999</v>
          </cell>
          <cell r="E31">
            <v>66.291666666666671</v>
          </cell>
          <cell r="F31">
            <v>91</v>
          </cell>
          <cell r="G31">
            <v>39</v>
          </cell>
          <cell r="H31">
            <v>4.6800000000000006</v>
          </cell>
          <cell r="J31">
            <v>26.64</v>
          </cell>
          <cell r="K31" t="str">
            <v>*</v>
          </cell>
        </row>
        <row r="32">
          <cell r="B32">
            <v>14.645833333333334</v>
          </cell>
          <cell r="C32">
            <v>19.3</v>
          </cell>
          <cell r="D32">
            <v>12.1</v>
          </cell>
          <cell r="E32">
            <v>83.25</v>
          </cell>
          <cell r="F32">
            <v>92</v>
          </cell>
          <cell r="G32">
            <v>72</v>
          </cell>
          <cell r="H32">
            <v>14.76</v>
          </cell>
          <cell r="J32">
            <v>33.480000000000004</v>
          </cell>
          <cell r="K32" t="str">
            <v>*</v>
          </cell>
        </row>
        <row r="33">
          <cell r="B33">
            <v>15.85416666666667</v>
          </cell>
          <cell r="C33">
            <v>22.2</v>
          </cell>
          <cell r="D33">
            <v>13</v>
          </cell>
          <cell r="E33">
            <v>70.666666666666671</v>
          </cell>
          <cell r="F33">
            <v>86</v>
          </cell>
          <cell r="G33">
            <v>42</v>
          </cell>
          <cell r="H33">
            <v>12.24</v>
          </cell>
          <cell r="J33">
            <v>36.36</v>
          </cell>
          <cell r="K33" t="str">
            <v>*</v>
          </cell>
        </row>
        <row r="34">
          <cell r="B34">
            <v>18.437500000000004</v>
          </cell>
          <cell r="C34">
            <v>28.8</v>
          </cell>
          <cell r="D34">
            <v>10.3</v>
          </cell>
          <cell r="E34">
            <v>57.333333333333336</v>
          </cell>
          <cell r="F34">
            <v>86</v>
          </cell>
          <cell r="G34">
            <v>22</v>
          </cell>
          <cell r="H34">
            <v>1.08</v>
          </cell>
          <cell r="J34">
            <v>18.720000000000002</v>
          </cell>
          <cell r="K34" t="str">
            <v>*</v>
          </cell>
        </row>
        <row r="35">
          <cell r="B35">
            <v>24.458333333333329</v>
          </cell>
          <cell r="C35">
            <v>34</v>
          </cell>
          <cell r="D35">
            <v>15.1</v>
          </cell>
          <cell r="E35">
            <v>39.958333333333336</v>
          </cell>
          <cell r="F35">
            <v>71</v>
          </cell>
          <cell r="G35">
            <v>21</v>
          </cell>
          <cell r="H35">
            <v>19.079999999999998</v>
          </cell>
          <cell r="J35">
            <v>46.080000000000005</v>
          </cell>
          <cell r="K3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12.25</v>
          </cell>
          <cell r="C5">
            <v>15.5</v>
          </cell>
          <cell r="D5">
            <v>10.4</v>
          </cell>
          <cell r="E5">
            <v>68.791666666666671</v>
          </cell>
          <cell r="F5">
            <v>82</v>
          </cell>
          <cell r="G5">
            <v>52</v>
          </cell>
          <cell r="H5">
            <v>12.96</v>
          </cell>
          <cell r="J5">
            <v>25.2</v>
          </cell>
          <cell r="K5">
            <v>0</v>
          </cell>
        </row>
        <row r="6">
          <cell r="B6">
            <v>13.370833333333335</v>
          </cell>
          <cell r="C6">
            <v>21.3</v>
          </cell>
          <cell r="D6">
            <v>7</v>
          </cell>
          <cell r="E6">
            <v>59.583333333333336</v>
          </cell>
          <cell r="F6">
            <v>82</v>
          </cell>
          <cell r="G6">
            <v>33</v>
          </cell>
          <cell r="H6">
            <v>12.24</v>
          </cell>
          <cell r="J6">
            <v>24.48</v>
          </cell>
          <cell r="K6">
            <v>0</v>
          </cell>
        </row>
        <row r="7">
          <cell r="B7">
            <v>15.412500000000003</v>
          </cell>
          <cell r="C7">
            <v>24.8</v>
          </cell>
          <cell r="D7">
            <v>9.3000000000000007</v>
          </cell>
          <cell r="E7">
            <v>58.916666666666664</v>
          </cell>
          <cell r="F7">
            <v>80</v>
          </cell>
          <cell r="G7">
            <v>39</v>
          </cell>
          <cell r="H7">
            <v>9.3600000000000012</v>
          </cell>
          <cell r="J7">
            <v>20.52</v>
          </cell>
          <cell r="K7">
            <v>0</v>
          </cell>
        </row>
        <row r="8">
          <cell r="B8">
            <v>19.016666666666669</v>
          </cell>
          <cell r="C8">
            <v>29.1</v>
          </cell>
          <cell r="D8">
            <v>11.1</v>
          </cell>
          <cell r="E8">
            <v>67.208333333333329</v>
          </cell>
          <cell r="F8">
            <v>95</v>
          </cell>
          <cell r="G8">
            <v>39</v>
          </cell>
          <cell r="H8">
            <v>8.2799999999999994</v>
          </cell>
          <cell r="J8">
            <v>22.32</v>
          </cell>
          <cell r="K8">
            <v>0</v>
          </cell>
        </row>
        <row r="9">
          <cell r="B9">
            <v>22.983333333333334</v>
          </cell>
          <cell r="C9">
            <v>30.2</v>
          </cell>
          <cell r="D9">
            <v>15.5</v>
          </cell>
          <cell r="E9">
            <v>59.583333333333336</v>
          </cell>
          <cell r="F9">
            <v>86</v>
          </cell>
          <cell r="G9">
            <v>36</v>
          </cell>
          <cell r="H9">
            <v>14.4</v>
          </cell>
          <cell r="J9">
            <v>24.840000000000003</v>
          </cell>
          <cell r="K9">
            <v>0</v>
          </cell>
        </row>
        <row r="10">
          <cell r="B10">
            <v>24.866666666666664</v>
          </cell>
          <cell r="C10">
            <v>30.1</v>
          </cell>
          <cell r="D10">
            <v>18.899999999999999</v>
          </cell>
          <cell r="E10">
            <v>50.625</v>
          </cell>
          <cell r="F10">
            <v>79</v>
          </cell>
          <cell r="G10">
            <v>31</v>
          </cell>
          <cell r="H10">
            <v>13.68</v>
          </cell>
          <cell r="J10">
            <v>26.64</v>
          </cell>
          <cell r="K10">
            <v>0</v>
          </cell>
        </row>
        <row r="11">
          <cell r="B11">
            <v>24.904166666666665</v>
          </cell>
          <cell r="C11">
            <v>31</v>
          </cell>
          <cell r="D11">
            <v>20</v>
          </cell>
          <cell r="E11">
            <v>41.291666666666664</v>
          </cell>
          <cell r="F11">
            <v>58</v>
          </cell>
          <cell r="G11">
            <v>23</v>
          </cell>
          <cell r="H11">
            <v>15.120000000000001</v>
          </cell>
          <cell r="J11">
            <v>26.64</v>
          </cell>
          <cell r="K11">
            <v>0</v>
          </cell>
        </row>
        <row r="12">
          <cell r="B12">
            <v>22.104166666666668</v>
          </cell>
          <cell r="C12">
            <v>31.1</v>
          </cell>
          <cell r="D12">
            <v>14.4</v>
          </cell>
          <cell r="E12">
            <v>53.416666666666664</v>
          </cell>
          <cell r="F12">
            <v>81</v>
          </cell>
          <cell r="G12">
            <v>26</v>
          </cell>
          <cell r="H12">
            <v>12.96</v>
          </cell>
          <cell r="J12">
            <v>26.28</v>
          </cell>
          <cell r="K12">
            <v>0</v>
          </cell>
        </row>
        <row r="13">
          <cell r="B13">
            <v>22.162499999999994</v>
          </cell>
          <cell r="C13">
            <v>29.3</v>
          </cell>
          <cell r="D13">
            <v>15</v>
          </cell>
          <cell r="E13">
            <v>50.958333333333336</v>
          </cell>
          <cell r="F13">
            <v>78</v>
          </cell>
          <cell r="G13">
            <v>29</v>
          </cell>
          <cell r="H13">
            <v>15.120000000000001</v>
          </cell>
          <cell r="J13">
            <v>29.16</v>
          </cell>
          <cell r="K13">
            <v>0</v>
          </cell>
        </row>
        <row r="14">
          <cell r="B14">
            <v>22.737499999999997</v>
          </cell>
          <cell r="C14">
            <v>30.8</v>
          </cell>
          <cell r="D14">
            <v>13.4</v>
          </cell>
          <cell r="E14">
            <v>48.916666666666664</v>
          </cell>
          <cell r="F14">
            <v>83</v>
          </cell>
          <cell r="G14">
            <v>27</v>
          </cell>
          <cell r="H14">
            <v>13.32</v>
          </cell>
          <cell r="J14">
            <v>25.92</v>
          </cell>
          <cell r="K14">
            <v>0</v>
          </cell>
        </row>
        <row r="15">
          <cell r="B15">
            <v>23.458333333333339</v>
          </cell>
          <cell r="C15">
            <v>31.1</v>
          </cell>
          <cell r="D15">
            <v>16</v>
          </cell>
          <cell r="E15">
            <v>52.166666666666664</v>
          </cell>
          <cell r="F15">
            <v>77</v>
          </cell>
          <cell r="G15">
            <v>28</v>
          </cell>
          <cell r="H15">
            <v>11.520000000000001</v>
          </cell>
          <cell r="J15">
            <v>20.88</v>
          </cell>
          <cell r="K15">
            <v>0</v>
          </cell>
        </row>
        <row r="16">
          <cell r="B16">
            <v>23.400000000000002</v>
          </cell>
          <cell r="C16">
            <v>31.3</v>
          </cell>
          <cell r="D16">
            <v>15.6</v>
          </cell>
          <cell r="E16">
            <v>52.875</v>
          </cell>
          <cell r="F16">
            <v>85</v>
          </cell>
          <cell r="G16">
            <v>26</v>
          </cell>
          <cell r="H16">
            <v>15.48</v>
          </cell>
          <cell r="J16">
            <v>30.6</v>
          </cell>
          <cell r="K16">
            <v>0</v>
          </cell>
        </row>
        <row r="17">
          <cell r="B17">
            <v>24.204166666666666</v>
          </cell>
          <cell r="C17">
            <v>32.1</v>
          </cell>
          <cell r="D17">
            <v>15</v>
          </cell>
          <cell r="E17">
            <v>45.458333333333336</v>
          </cell>
          <cell r="F17">
            <v>79</v>
          </cell>
          <cell r="G17">
            <v>24</v>
          </cell>
          <cell r="H17">
            <v>19.8</v>
          </cell>
          <cell r="J17">
            <v>30.6</v>
          </cell>
          <cell r="K17">
            <v>0</v>
          </cell>
        </row>
        <row r="18">
          <cell r="B18">
            <v>23.737500000000001</v>
          </cell>
          <cell r="C18">
            <v>31.8</v>
          </cell>
          <cell r="D18">
            <v>15.2</v>
          </cell>
          <cell r="E18">
            <v>50.708333333333336</v>
          </cell>
          <cell r="F18">
            <v>80</v>
          </cell>
          <cell r="G18">
            <v>26</v>
          </cell>
          <cell r="H18">
            <v>16.2</v>
          </cell>
          <cell r="J18">
            <v>29.880000000000003</v>
          </cell>
          <cell r="K18">
            <v>0</v>
          </cell>
        </row>
        <row r="19">
          <cell r="B19">
            <v>27.037499999999994</v>
          </cell>
          <cell r="C19">
            <v>32.6</v>
          </cell>
          <cell r="D19">
            <v>17.7</v>
          </cell>
          <cell r="E19">
            <v>41.125</v>
          </cell>
          <cell r="F19">
            <v>75</v>
          </cell>
          <cell r="G19">
            <v>27</v>
          </cell>
          <cell r="H19">
            <v>18.36</v>
          </cell>
          <cell r="J19">
            <v>34.200000000000003</v>
          </cell>
          <cell r="K19">
            <v>0</v>
          </cell>
        </row>
        <row r="20">
          <cell r="B20">
            <v>27.416666666666661</v>
          </cell>
          <cell r="C20">
            <v>33.299999999999997</v>
          </cell>
          <cell r="D20">
            <v>23.6</v>
          </cell>
          <cell r="E20">
            <v>42.375</v>
          </cell>
          <cell r="F20">
            <v>57</v>
          </cell>
          <cell r="G20">
            <v>27</v>
          </cell>
          <cell r="H20">
            <v>18.720000000000002</v>
          </cell>
          <cell r="J20">
            <v>36.72</v>
          </cell>
          <cell r="K20">
            <v>0</v>
          </cell>
        </row>
        <row r="21">
          <cell r="B21">
            <v>20.304166666666664</v>
          </cell>
          <cell r="C21">
            <v>28.1</v>
          </cell>
          <cell r="D21">
            <v>14.3</v>
          </cell>
          <cell r="E21">
            <v>57.333333333333336</v>
          </cell>
          <cell r="F21">
            <v>85</v>
          </cell>
          <cell r="G21">
            <v>39</v>
          </cell>
          <cell r="H21">
            <v>21.6</v>
          </cell>
          <cell r="J21">
            <v>37.800000000000004</v>
          </cell>
          <cell r="K21">
            <v>0</v>
          </cell>
        </row>
        <row r="22">
          <cell r="B22">
            <v>15.245833333333332</v>
          </cell>
          <cell r="C22">
            <v>24.2</v>
          </cell>
          <cell r="D22">
            <v>8.6999999999999993</v>
          </cell>
          <cell r="E22">
            <v>56.75</v>
          </cell>
          <cell r="F22">
            <v>84</v>
          </cell>
          <cell r="G22">
            <v>32</v>
          </cell>
          <cell r="H22">
            <v>12.6</v>
          </cell>
          <cell r="J22">
            <v>29.880000000000003</v>
          </cell>
          <cell r="K22">
            <v>0</v>
          </cell>
        </row>
        <row r="23">
          <cell r="B23">
            <v>17.791666666666664</v>
          </cell>
          <cell r="C23">
            <v>28.1</v>
          </cell>
          <cell r="D23">
            <v>9.8000000000000007</v>
          </cell>
          <cell r="E23">
            <v>60.208333333333336</v>
          </cell>
          <cell r="F23">
            <v>87</v>
          </cell>
          <cell r="G23">
            <v>28</v>
          </cell>
          <cell r="H23">
            <v>9.7200000000000006</v>
          </cell>
          <cell r="J23">
            <v>20.88</v>
          </cell>
          <cell r="K23">
            <v>0</v>
          </cell>
        </row>
        <row r="24">
          <cell r="B24">
            <v>22.762499999999999</v>
          </cell>
          <cell r="C24">
            <v>31.1</v>
          </cell>
          <cell r="D24">
            <v>14.4</v>
          </cell>
          <cell r="E24">
            <v>53.625</v>
          </cell>
          <cell r="F24">
            <v>86</v>
          </cell>
          <cell r="G24">
            <v>29</v>
          </cell>
          <cell r="H24">
            <v>15.48</v>
          </cell>
          <cell r="J24">
            <v>28.08</v>
          </cell>
          <cell r="K24">
            <v>0</v>
          </cell>
        </row>
        <row r="25">
          <cell r="B25">
            <v>27.524999999999995</v>
          </cell>
          <cell r="C25">
            <v>33.1</v>
          </cell>
          <cell r="D25">
            <v>21.7</v>
          </cell>
          <cell r="E25">
            <v>40.916666666666664</v>
          </cell>
          <cell r="F25">
            <v>56</v>
          </cell>
          <cell r="G25">
            <v>29</v>
          </cell>
          <cell r="H25">
            <v>14.76</v>
          </cell>
          <cell r="J25">
            <v>29.16</v>
          </cell>
          <cell r="K25">
            <v>0</v>
          </cell>
        </row>
        <row r="26">
          <cell r="B26">
            <v>28.191666666666666</v>
          </cell>
          <cell r="C26">
            <v>33.700000000000003</v>
          </cell>
          <cell r="D26">
            <v>18.899999999999999</v>
          </cell>
          <cell r="E26">
            <v>40.916666666666664</v>
          </cell>
          <cell r="F26">
            <v>69</v>
          </cell>
          <cell r="G26">
            <v>31</v>
          </cell>
          <cell r="H26">
            <v>14.4</v>
          </cell>
          <cell r="J26">
            <v>31.319999999999997</v>
          </cell>
          <cell r="K26">
            <v>0</v>
          </cell>
        </row>
        <row r="27">
          <cell r="B27">
            <v>26.862499999999994</v>
          </cell>
          <cell r="C27">
            <v>34.299999999999997</v>
          </cell>
          <cell r="D27">
            <v>19.7</v>
          </cell>
          <cell r="E27">
            <v>51.375</v>
          </cell>
          <cell r="F27">
            <v>78</v>
          </cell>
          <cell r="G27">
            <v>31</v>
          </cell>
          <cell r="H27">
            <v>12.96</v>
          </cell>
          <cell r="J27">
            <v>32.04</v>
          </cell>
          <cell r="K27">
            <v>0</v>
          </cell>
        </row>
        <row r="28">
          <cell r="B28">
            <v>28.729166666666668</v>
          </cell>
          <cell r="C28">
            <v>33.799999999999997</v>
          </cell>
          <cell r="D28">
            <v>23.9</v>
          </cell>
          <cell r="E28">
            <v>42.375</v>
          </cell>
          <cell r="F28">
            <v>57</v>
          </cell>
          <cell r="G28">
            <v>30</v>
          </cell>
          <cell r="H28">
            <v>15.48</v>
          </cell>
          <cell r="J28">
            <v>29.52</v>
          </cell>
          <cell r="K28">
            <v>0</v>
          </cell>
        </row>
        <row r="29">
          <cell r="B29">
            <v>28.166666666666668</v>
          </cell>
          <cell r="C29">
            <v>34.6</v>
          </cell>
          <cell r="D29">
            <v>19.2</v>
          </cell>
          <cell r="E29">
            <v>42.208333333333336</v>
          </cell>
          <cell r="F29">
            <v>73</v>
          </cell>
          <cell r="G29">
            <v>24</v>
          </cell>
          <cell r="H29">
            <v>18.720000000000002</v>
          </cell>
          <cell r="J29">
            <v>39.96</v>
          </cell>
          <cell r="K29">
            <v>0</v>
          </cell>
        </row>
        <row r="30">
          <cell r="B30">
            <v>30.166666666666668</v>
          </cell>
          <cell r="C30">
            <v>35</v>
          </cell>
          <cell r="D30">
            <v>27.1</v>
          </cell>
          <cell r="E30">
            <v>38.583333333333336</v>
          </cell>
          <cell r="F30">
            <v>46</v>
          </cell>
          <cell r="G30">
            <v>26</v>
          </cell>
          <cell r="H30">
            <v>20.52</v>
          </cell>
          <cell r="J30">
            <v>48.24</v>
          </cell>
          <cell r="K30">
            <v>0</v>
          </cell>
        </row>
        <row r="31">
          <cell r="B31">
            <v>26.687500000000004</v>
          </cell>
          <cell r="C31">
            <v>32.1</v>
          </cell>
          <cell r="D31">
            <v>21.5</v>
          </cell>
          <cell r="E31">
            <v>53.458333333333336</v>
          </cell>
          <cell r="F31">
            <v>84</v>
          </cell>
          <cell r="G31">
            <v>39</v>
          </cell>
          <cell r="H31">
            <v>17.64</v>
          </cell>
          <cell r="J31">
            <v>36.36</v>
          </cell>
          <cell r="K31">
            <v>0</v>
          </cell>
        </row>
        <row r="32">
          <cell r="B32">
            <v>16.595833333333335</v>
          </cell>
          <cell r="C32">
            <v>21.6</v>
          </cell>
          <cell r="D32">
            <v>14</v>
          </cell>
          <cell r="E32">
            <v>85.583333333333329</v>
          </cell>
          <cell r="F32">
            <v>97</v>
          </cell>
          <cell r="G32">
            <v>72</v>
          </cell>
          <cell r="H32">
            <v>20.16</v>
          </cell>
          <cell r="J32">
            <v>33.840000000000003</v>
          </cell>
          <cell r="K32">
            <v>0</v>
          </cell>
        </row>
        <row r="33">
          <cell r="B33">
            <v>16.883333333333329</v>
          </cell>
          <cell r="C33">
            <v>24.1</v>
          </cell>
          <cell r="D33">
            <v>13.1</v>
          </cell>
          <cell r="E33">
            <v>67.5</v>
          </cell>
          <cell r="F33">
            <v>88</v>
          </cell>
          <cell r="G33">
            <v>41</v>
          </cell>
          <cell r="H33">
            <v>18</v>
          </cell>
          <cell r="J33">
            <v>31.319999999999997</v>
          </cell>
          <cell r="K33">
            <v>0</v>
          </cell>
        </row>
        <row r="34">
          <cell r="B34">
            <v>19.55</v>
          </cell>
          <cell r="C34">
            <v>29.3</v>
          </cell>
          <cell r="D34">
            <v>11.2</v>
          </cell>
          <cell r="E34">
            <v>53.625</v>
          </cell>
          <cell r="F34">
            <v>83</v>
          </cell>
          <cell r="G34">
            <v>22</v>
          </cell>
          <cell r="H34">
            <v>14.76</v>
          </cell>
          <cell r="J34">
            <v>27</v>
          </cell>
          <cell r="K34">
            <v>0</v>
          </cell>
        </row>
        <row r="35">
          <cell r="B35">
            <v>27.891666666666662</v>
          </cell>
          <cell r="C35">
            <v>34.299999999999997</v>
          </cell>
          <cell r="D35">
            <v>24</v>
          </cell>
          <cell r="E35">
            <v>26.791666666666668</v>
          </cell>
          <cell r="F35">
            <v>36</v>
          </cell>
          <cell r="G35">
            <v>20</v>
          </cell>
          <cell r="H35">
            <v>21.240000000000002</v>
          </cell>
          <cell r="J35">
            <v>43.2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14.233333333333334</v>
          </cell>
          <cell r="C5">
            <v>20.5</v>
          </cell>
          <cell r="D5">
            <v>10.6</v>
          </cell>
          <cell r="E5">
            <v>73.666666666666671</v>
          </cell>
          <cell r="F5">
            <v>85</v>
          </cell>
          <cell r="G5">
            <v>53</v>
          </cell>
          <cell r="H5">
            <v>14.4</v>
          </cell>
          <cell r="J5">
            <v>29.16</v>
          </cell>
          <cell r="K5">
            <v>0</v>
          </cell>
        </row>
        <row r="6">
          <cell r="B6">
            <v>12.933333333333332</v>
          </cell>
          <cell r="C6">
            <v>16.899999999999999</v>
          </cell>
          <cell r="D6">
            <v>8.5</v>
          </cell>
          <cell r="E6">
            <v>82.916666666666671</v>
          </cell>
          <cell r="F6">
            <v>93</v>
          </cell>
          <cell r="G6">
            <v>73</v>
          </cell>
          <cell r="H6">
            <v>14.04</v>
          </cell>
          <cell r="J6">
            <v>21.6</v>
          </cell>
          <cell r="K6">
            <v>0</v>
          </cell>
        </row>
        <row r="7">
          <cell r="B7">
            <v>17.778260869565219</v>
          </cell>
          <cell r="C7">
            <v>23.9</v>
          </cell>
          <cell r="D7">
            <v>13.4</v>
          </cell>
          <cell r="E7">
            <v>78.434782608695656</v>
          </cell>
          <cell r="F7">
            <v>98</v>
          </cell>
          <cell r="G7">
            <v>55</v>
          </cell>
          <cell r="H7">
            <v>13.32</v>
          </cell>
          <cell r="J7">
            <v>25.2</v>
          </cell>
          <cell r="K7">
            <v>0</v>
          </cell>
        </row>
        <row r="8">
          <cell r="B8">
            <v>17.033333333333335</v>
          </cell>
          <cell r="C8">
            <v>24.8</v>
          </cell>
          <cell r="D8">
            <v>11.6</v>
          </cell>
          <cell r="E8">
            <v>79.041666666666671</v>
          </cell>
          <cell r="F8">
            <v>99</v>
          </cell>
          <cell r="G8">
            <v>49</v>
          </cell>
          <cell r="H8">
            <v>12.6</v>
          </cell>
          <cell r="J8">
            <v>24.840000000000003</v>
          </cell>
          <cell r="K8">
            <v>0</v>
          </cell>
        </row>
        <row r="9">
          <cell r="B9">
            <v>17.420833333333331</v>
          </cell>
          <cell r="C9">
            <v>26.5</v>
          </cell>
          <cell r="D9">
            <v>10.1</v>
          </cell>
          <cell r="E9">
            <v>78.291666666666671</v>
          </cell>
          <cell r="F9">
            <v>100</v>
          </cell>
          <cell r="G9">
            <v>43</v>
          </cell>
          <cell r="H9">
            <v>9.3600000000000012</v>
          </cell>
          <cell r="J9">
            <v>22.32</v>
          </cell>
          <cell r="K9">
            <v>0.2</v>
          </cell>
        </row>
        <row r="10">
          <cell r="B10">
            <v>17.474999999999998</v>
          </cell>
          <cell r="C10">
            <v>26.7</v>
          </cell>
          <cell r="D10">
            <v>10.199999999999999</v>
          </cell>
          <cell r="E10">
            <v>76.291666666666671</v>
          </cell>
          <cell r="F10">
            <v>100</v>
          </cell>
          <cell r="G10">
            <v>38</v>
          </cell>
          <cell r="H10">
            <v>10.44</v>
          </cell>
          <cell r="J10">
            <v>25.2</v>
          </cell>
          <cell r="K10">
            <v>0</v>
          </cell>
        </row>
        <row r="11">
          <cell r="B11">
            <v>17.629166666666666</v>
          </cell>
          <cell r="C11">
            <v>27.3</v>
          </cell>
          <cell r="D11">
            <v>10.3</v>
          </cell>
          <cell r="E11">
            <v>75.833333333333329</v>
          </cell>
          <cell r="F11">
            <v>99</v>
          </cell>
          <cell r="G11">
            <v>38</v>
          </cell>
          <cell r="H11">
            <v>10.44</v>
          </cell>
          <cell r="J11">
            <v>27.720000000000002</v>
          </cell>
          <cell r="K11">
            <v>0.2</v>
          </cell>
        </row>
        <row r="12">
          <cell r="B12">
            <v>18.891666666666666</v>
          </cell>
          <cell r="C12">
            <v>27</v>
          </cell>
          <cell r="D12">
            <v>12</v>
          </cell>
          <cell r="E12">
            <v>70.041666666666671</v>
          </cell>
          <cell r="F12">
            <v>100</v>
          </cell>
          <cell r="G12">
            <v>36</v>
          </cell>
          <cell r="H12">
            <v>11.879999999999999</v>
          </cell>
          <cell r="J12">
            <v>19.8</v>
          </cell>
          <cell r="K12">
            <v>0</v>
          </cell>
        </row>
        <row r="13">
          <cell r="B13">
            <v>17.904166666666669</v>
          </cell>
          <cell r="C13">
            <v>26.7</v>
          </cell>
          <cell r="D13">
            <v>9.5</v>
          </cell>
          <cell r="E13">
            <v>68.041666666666671</v>
          </cell>
          <cell r="F13">
            <v>100</v>
          </cell>
          <cell r="G13">
            <v>36</v>
          </cell>
          <cell r="H13">
            <v>9.7200000000000006</v>
          </cell>
          <cell r="J13">
            <v>24.48</v>
          </cell>
          <cell r="K13">
            <v>0</v>
          </cell>
        </row>
        <row r="14">
          <cell r="B14">
            <v>18.445833333333336</v>
          </cell>
          <cell r="C14">
            <v>27.5</v>
          </cell>
          <cell r="D14">
            <v>10.3</v>
          </cell>
          <cell r="E14">
            <v>69.666666666666671</v>
          </cell>
          <cell r="F14">
            <v>100</v>
          </cell>
          <cell r="G14">
            <v>38</v>
          </cell>
          <cell r="H14">
            <v>10.44</v>
          </cell>
          <cell r="J14">
            <v>23.040000000000003</v>
          </cell>
          <cell r="K14">
            <v>0</v>
          </cell>
        </row>
        <row r="15">
          <cell r="B15">
            <v>19.787499999999998</v>
          </cell>
          <cell r="C15">
            <v>29.1</v>
          </cell>
          <cell r="D15">
            <v>11.6</v>
          </cell>
          <cell r="E15">
            <v>66.666666666666671</v>
          </cell>
          <cell r="F15">
            <v>98</v>
          </cell>
          <cell r="G15">
            <v>29</v>
          </cell>
          <cell r="H15">
            <v>10.44</v>
          </cell>
          <cell r="J15">
            <v>25.2</v>
          </cell>
          <cell r="K15">
            <v>0</v>
          </cell>
        </row>
        <row r="16">
          <cell r="B16">
            <v>20.054166666666664</v>
          </cell>
          <cell r="C16">
            <v>28.9</v>
          </cell>
          <cell r="D16">
            <v>11.3</v>
          </cell>
          <cell r="E16">
            <v>60.166666666666664</v>
          </cell>
          <cell r="F16">
            <v>96</v>
          </cell>
          <cell r="G16">
            <v>27</v>
          </cell>
          <cell r="H16">
            <v>13.68</v>
          </cell>
          <cell r="J16">
            <v>38.880000000000003</v>
          </cell>
          <cell r="K16">
            <v>0</v>
          </cell>
        </row>
        <row r="17">
          <cell r="B17">
            <v>20.545833333333331</v>
          </cell>
          <cell r="C17">
            <v>29.2</v>
          </cell>
          <cell r="D17">
            <v>12.6</v>
          </cell>
          <cell r="E17">
            <v>63.166666666666664</v>
          </cell>
          <cell r="F17">
            <v>99</v>
          </cell>
          <cell r="G17">
            <v>29</v>
          </cell>
          <cell r="H17">
            <v>10.44</v>
          </cell>
          <cell r="J17">
            <v>20.16</v>
          </cell>
          <cell r="K17">
            <v>0</v>
          </cell>
        </row>
        <row r="18">
          <cell r="B18">
            <v>20.87916666666667</v>
          </cell>
          <cell r="C18">
            <v>29.8</v>
          </cell>
          <cell r="D18">
            <v>14.6</v>
          </cell>
          <cell r="E18">
            <v>65.833333333333329</v>
          </cell>
          <cell r="F18">
            <v>95</v>
          </cell>
          <cell r="G18">
            <v>31</v>
          </cell>
          <cell r="H18">
            <v>8.64</v>
          </cell>
          <cell r="J18">
            <v>20.88</v>
          </cell>
          <cell r="K18">
            <v>0</v>
          </cell>
        </row>
        <row r="19">
          <cell r="B19">
            <v>20.004166666666666</v>
          </cell>
          <cell r="C19">
            <v>30.1</v>
          </cell>
          <cell r="D19">
            <v>13.2</v>
          </cell>
          <cell r="E19">
            <v>69.541666666666671</v>
          </cell>
          <cell r="F19">
            <v>100</v>
          </cell>
          <cell r="H19">
            <v>12.24</v>
          </cell>
          <cell r="J19">
            <v>27</v>
          </cell>
          <cell r="K19">
            <v>0</v>
          </cell>
        </row>
        <row r="20">
          <cell r="B20">
            <v>20.224999999999998</v>
          </cell>
          <cell r="C20">
            <v>30.4</v>
          </cell>
          <cell r="D20">
            <v>10.8</v>
          </cell>
          <cell r="E20">
            <v>60.291666666666664</v>
          </cell>
          <cell r="F20">
            <v>99</v>
          </cell>
          <cell r="G20">
            <v>27</v>
          </cell>
          <cell r="H20">
            <v>14.4</v>
          </cell>
          <cell r="J20">
            <v>27.720000000000002</v>
          </cell>
          <cell r="K20">
            <v>0</v>
          </cell>
        </row>
        <row r="21">
          <cell r="B21">
            <v>20.574999999999999</v>
          </cell>
          <cell r="C21">
            <v>30.2</v>
          </cell>
          <cell r="D21">
            <v>13.1</v>
          </cell>
          <cell r="E21">
            <v>60.166666666666664</v>
          </cell>
          <cell r="F21">
            <v>89</v>
          </cell>
          <cell r="G21">
            <v>29</v>
          </cell>
          <cell r="H21">
            <v>14.76</v>
          </cell>
          <cell r="J21">
            <v>33.480000000000004</v>
          </cell>
          <cell r="K21">
            <v>0</v>
          </cell>
        </row>
        <row r="22">
          <cell r="B22">
            <v>15.554166666666669</v>
          </cell>
          <cell r="C22">
            <v>22.8</v>
          </cell>
          <cell r="D22">
            <v>9.6999999999999993</v>
          </cell>
          <cell r="E22">
            <v>61.125</v>
          </cell>
          <cell r="F22">
            <v>81</v>
          </cell>
          <cell r="G22">
            <v>35</v>
          </cell>
          <cell r="H22">
            <v>16.559999999999999</v>
          </cell>
          <cell r="J22">
            <v>30.6</v>
          </cell>
          <cell r="K22">
            <v>0</v>
          </cell>
        </row>
        <row r="23">
          <cell r="B23">
            <v>15.341666666666669</v>
          </cell>
          <cell r="C23">
            <v>26.2</v>
          </cell>
          <cell r="D23">
            <v>6.5</v>
          </cell>
          <cell r="E23">
            <v>68.541666666666671</v>
          </cell>
          <cell r="F23">
            <v>98</v>
          </cell>
          <cell r="G23">
            <v>39</v>
          </cell>
          <cell r="H23">
            <v>8.2799999999999994</v>
          </cell>
          <cell r="J23">
            <v>18</v>
          </cell>
          <cell r="K23">
            <v>0</v>
          </cell>
        </row>
        <row r="24">
          <cell r="B24">
            <v>18.445833333333336</v>
          </cell>
          <cell r="C24">
            <v>28.8</v>
          </cell>
          <cell r="D24">
            <v>10.3</v>
          </cell>
          <cell r="E24">
            <v>69.541666666666671</v>
          </cell>
          <cell r="F24">
            <v>100</v>
          </cell>
          <cell r="G24">
            <v>35</v>
          </cell>
          <cell r="H24">
            <v>8.2799999999999994</v>
          </cell>
          <cell r="J24">
            <v>19.8</v>
          </cell>
          <cell r="K24">
            <v>0</v>
          </cell>
        </row>
        <row r="25">
          <cell r="B25">
            <v>20.074999999999996</v>
          </cell>
          <cell r="C25">
            <v>30.1</v>
          </cell>
          <cell r="D25">
            <v>12</v>
          </cell>
          <cell r="E25">
            <v>66.25</v>
          </cell>
          <cell r="F25">
            <v>98</v>
          </cell>
          <cell r="G25">
            <v>31</v>
          </cell>
          <cell r="H25">
            <v>9.7200000000000006</v>
          </cell>
          <cell r="J25">
            <v>27</v>
          </cell>
          <cell r="K25">
            <v>0</v>
          </cell>
        </row>
        <row r="26">
          <cell r="B26">
            <v>20.383333333333333</v>
          </cell>
          <cell r="C26">
            <v>31.3</v>
          </cell>
          <cell r="D26">
            <v>11.7</v>
          </cell>
          <cell r="E26">
            <v>67.333333333333329</v>
          </cell>
          <cell r="F26">
            <v>99</v>
          </cell>
          <cell r="G26">
            <v>29</v>
          </cell>
          <cell r="H26">
            <v>9.3600000000000012</v>
          </cell>
          <cell r="J26">
            <v>24.12</v>
          </cell>
          <cell r="K26">
            <v>0</v>
          </cell>
        </row>
        <row r="27">
          <cell r="B27">
            <v>21.15</v>
          </cell>
          <cell r="C27">
            <v>31.2</v>
          </cell>
          <cell r="D27">
            <v>12.7</v>
          </cell>
          <cell r="E27">
            <v>66.25</v>
          </cell>
          <cell r="F27">
            <v>99</v>
          </cell>
          <cell r="G27">
            <v>30</v>
          </cell>
          <cell r="H27">
            <v>10.08</v>
          </cell>
          <cell r="J27">
            <v>25.2</v>
          </cell>
          <cell r="K27">
            <v>0</v>
          </cell>
        </row>
        <row r="28">
          <cell r="B28">
            <v>22.037500000000005</v>
          </cell>
          <cell r="C28">
            <v>32.9</v>
          </cell>
          <cell r="D28">
            <v>12.5</v>
          </cell>
          <cell r="E28">
            <v>60.5</v>
          </cell>
          <cell r="F28">
            <v>97</v>
          </cell>
          <cell r="G28">
            <v>24</v>
          </cell>
          <cell r="H28">
            <v>19.079999999999998</v>
          </cell>
          <cell r="J28">
            <v>36.72</v>
          </cell>
          <cell r="K28">
            <v>0</v>
          </cell>
        </row>
        <row r="29">
          <cell r="B29">
            <v>22.033333333333331</v>
          </cell>
          <cell r="C29">
            <v>32.299999999999997</v>
          </cell>
          <cell r="D29">
            <v>14.3</v>
          </cell>
          <cell r="E29">
            <v>61.916666666666664</v>
          </cell>
          <cell r="F29">
            <v>93</v>
          </cell>
          <cell r="G29">
            <v>31</v>
          </cell>
          <cell r="H29">
            <v>12.96</v>
          </cell>
          <cell r="J29">
            <v>19.8</v>
          </cell>
          <cell r="K29">
            <v>0</v>
          </cell>
        </row>
        <row r="30">
          <cell r="B30">
            <v>23.020833333333329</v>
          </cell>
          <cell r="C30">
            <v>32.799999999999997</v>
          </cell>
          <cell r="D30">
            <v>15.5</v>
          </cell>
          <cell r="E30">
            <v>63.583333333333336</v>
          </cell>
          <cell r="F30">
            <v>95</v>
          </cell>
          <cell r="G30">
            <v>28</v>
          </cell>
          <cell r="H30">
            <v>10.8</v>
          </cell>
          <cell r="J30">
            <v>26.28</v>
          </cell>
          <cell r="K30">
            <v>0</v>
          </cell>
        </row>
        <row r="31">
          <cell r="B31">
            <v>23.549999999999994</v>
          </cell>
          <cell r="C31">
            <v>33.700000000000003</v>
          </cell>
          <cell r="D31">
            <v>14.1</v>
          </cell>
          <cell r="E31">
            <v>57.583333333333336</v>
          </cell>
          <cell r="F31">
            <v>92</v>
          </cell>
          <cell r="G31">
            <v>26</v>
          </cell>
          <cell r="H31">
            <v>28.08</v>
          </cell>
          <cell r="J31">
            <v>53.28</v>
          </cell>
          <cell r="K31">
            <v>0</v>
          </cell>
        </row>
        <row r="32">
          <cell r="B32">
            <v>20.354166666666664</v>
          </cell>
          <cell r="C32">
            <v>26.6</v>
          </cell>
          <cell r="D32">
            <v>17.399999999999999</v>
          </cell>
          <cell r="E32">
            <v>74.458333333333329</v>
          </cell>
          <cell r="F32">
            <v>98</v>
          </cell>
          <cell r="G32">
            <v>44</v>
          </cell>
          <cell r="H32">
            <v>14.4</v>
          </cell>
          <cell r="J32">
            <v>27.720000000000002</v>
          </cell>
          <cell r="K32">
            <v>0</v>
          </cell>
        </row>
        <row r="33">
          <cell r="B33">
            <v>15.208333333333334</v>
          </cell>
          <cell r="C33">
            <v>22.6</v>
          </cell>
          <cell r="D33">
            <v>9.4</v>
          </cell>
          <cell r="E33">
            <v>70.75</v>
          </cell>
          <cell r="F33">
            <v>95</v>
          </cell>
          <cell r="G33">
            <v>36</v>
          </cell>
          <cell r="H33">
            <v>20.88</v>
          </cell>
          <cell r="J33">
            <v>42.480000000000004</v>
          </cell>
          <cell r="K33">
            <v>0.2</v>
          </cell>
        </row>
        <row r="34">
          <cell r="B34">
            <v>14.649999999999999</v>
          </cell>
          <cell r="C34">
            <v>25.9</v>
          </cell>
          <cell r="D34">
            <v>4.9000000000000004</v>
          </cell>
          <cell r="E34">
            <v>65.208333333333329</v>
          </cell>
          <cell r="F34">
            <v>99</v>
          </cell>
          <cell r="G34">
            <v>24</v>
          </cell>
          <cell r="H34">
            <v>13.32</v>
          </cell>
          <cell r="J34">
            <v>27.36</v>
          </cell>
          <cell r="K34">
            <v>0</v>
          </cell>
        </row>
        <row r="35">
          <cell r="B35">
            <v>16.829166666666669</v>
          </cell>
          <cell r="C35">
            <v>28.7</v>
          </cell>
          <cell r="D35">
            <v>6.8</v>
          </cell>
          <cell r="E35">
            <v>55.75</v>
          </cell>
          <cell r="F35">
            <v>95</v>
          </cell>
          <cell r="G35">
            <v>20</v>
          </cell>
          <cell r="H35">
            <v>13.32</v>
          </cell>
          <cell r="J35">
            <v>25.92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12.554166666666667</v>
          </cell>
          <cell r="C5">
            <v>17.5</v>
          </cell>
          <cell r="D5">
            <v>9.8000000000000007</v>
          </cell>
          <cell r="E5">
            <v>72.166666666666671</v>
          </cell>
          <cell r="F5">
            <v>82</v>
          </cell>
          <cell r="G5">
            <v>53</v>
          </cell>
          <cell r="H5">
            <v>10.8</v>
          </cell>
          <cell r="J5">
            <v>28.8</v>
          </cell>
          <cell r="K5">
            <v>0</v>
          </cell>
        </row>
        <row r="6">
          <cell r="B6">
            <v>13.899999999999999</v>
          </cell>
          <cell r="C6">
            <v>21.8</v>
          </cell>
          <cell r="D6">
            <v>8.8000000000000007</v>
          </cell>
          <cell r="E6">
            <v>68.416666666666671</v>
          </cell>
          <cell r="F6">
            <v>81</v>
          </cell>
          <cell r="G6">
            <v>58</v>
          </cell>
          <cell r="H6">
            <v>7.9200000000000008</v>
          </cell>
          <cell r="J6">
            <v>22.68</v>
          </cell>
          <cell r="K6">
            <v>0</v>
          </cell>
        </row>
        <row r="7">
          <cell r="B7">
            <v>15.208333333333337</v>
          </cell>
          <cell r="C7">
            <v>22.3</v>
          </cell>
          <cell r="D7">
            <v>9.1999999999999993</v>
          </cell>
          <cell r="E7">
            <v>72.375</v>
          </cell>
          <cell r="F7">
            <v>95</v>
          </cell>
          <cell r="G7">
            <v>59</v>
          </cell>
          <cell r="H7">
            <v>5.7600000000000007</v>
          </cell>
          <cell r="J7">
            <v>19.079999999999998</v>
          </cell>
          <cell r="K7">
            <v>0</v>
          </cell>
        </row>
        <row r="8">
          <cell r="B8">
            <v>15.620833333333332</v>
          </cell>
          <cell r="C8">
            <v>24.5</v>
          </cell>
          <cell r="D8">
            <v>8.3000000000000007</v>
          </cell>
          <cell r="E8">
            <v>81.416666666666671</v>
          </cell>
          <cell r="F8">
            <v>100</v>
          </cell>
          <cell r="G8">
            <v>48</v>
          </cell>
          <cell r="H8">
            <v>11.16</v>
          </cell>
          <cell r="J8">
            <v>24.12</v>
          </cell>
          <cell r="K8">
            <v>0</v>
          </cell>
        </row>
        <row r="9">
          <cell r="B9">
            <v>16.024999999999999</v>
          </cell>
          <cell r="C9">
            <v>26.7</v>
          </cell>
          <cell r="D9">
            <v>6.5</v>
          </cell>
          <cell r="E9">
            <v>79.416666666666671</v>
          </cell>
          <cell r="F9">
            <v>100</v>
          </cell>
          <cell r="G9">
            <v>41</v>
          </cell>
          <cell r="H9">
            <v>7.2</v>
          </cell>
          <cell r="J9">
            <v>22.32</v>
          </cell>
          <cell r="K9">
            <v>0</v>
          </cell>
        </row>
        <row r="10">
          <cell r="B10">
            <v>17.791666666666664</v>
          </cell>
          <cell r="C10">
            <v>28.3</v>
          </cell>
          <cell r="D10">
            <v>8.3000000000000007</v>
          </cell>
          <cell r="E10">
            <v>71.625</v>
          </cell>
          <cell r="F10">
            <v>100</v>
          </cell>
          <cell r="G10">
            <v>29</v>
          </cell>
          <cell r="H10">
            <v>8.2799999999999994</v>
          </cell>
          <cell r="J10">
            <v>21.240000000000002</v>
          </cell>
          <cell r="K10">
            <v>0</v>
          </cell>
        </row>
        <row r="11">
          <cell r="B11">
            <v>17.954166666666666</v>
          </cell>
          <cell r="C11">
            <v>26.6</v>
          </cell>
          <cell r="D11">
            <v>9.3000000000000007</v>
          </cell>
          <cell r="E11">
            <v>70.666666666666671</v>
          </cell>
          <cell r="F11">
            <v>98</v>
          </cell>
          <cell r="G11">
            <v>42</v>
          </cell>
          <cell r="H11">
            <v>6.84</v>
          </cell>
          <cell r="J11">
            <v>23.040000000000003</v>
          </cell>
          <cell r="K11">
            <v>0</v>
          </cell>
        </row>
        <row r="12">
          <cell r="B12">
            <v>17.145833333333336</v>
          </cell>
          <cell r="C12">
            <v>26.3</v>
          </cell>
          <cell r="D12">
            <v>7.5</v>
          </cell>
          <cell r="E12">
            <v>73.333333333333329</v>
          </cell>
          <cell r="F12">
            <v>100</v>
          </cell>
          <cell r="G12">
            <v>36</v>
          </cell>
          <cell r="H12">
            <v>2.16</v>
          </cell>
          <cell r="J12">
            <v>15.48</v>
          </cell>
          <cell r="K12">
            <v>0</v>
          </cell>
        </row>
        <row r="13">
          <cell r="B13">
            <v>15.166666666666666</v>
          </cell>
          <cell r="C13">
            <v>25</v>
          </cell>
          <cell r="D13">
            <v>6</v>
          </cell>
          <cell r="E13">
            <v>73.666666666666671</v>
          </cell>
          <cell r="F13">
            <v>100</v>
          </cell>
          <cell r="G13">
            <v>31</v>
          </cell>
          <cell r="H13">
            <v>5.4</v>
          </cell>
          <cell r="J13">
            <v>23.040000000000003</v>
          </cell>
          <cell r="K13">
            <v>0</v>
          </cell>
        </row>
        <row r="14">
          <cell r="B14">
            <v>16.125</v>
          </cell>
          <cell r="C14">
            <v>28.1</v>
          </cell>
          <cell r="D14">
            <v>6.2</v>
          </cell>
          <cell r="E14">
            <v>71.958333333333329</v>
          </cell>
          <cell r="F14">
            <v>99</v>
          </cell>
          <cell r="G14">
            <v>35</v>
          </cell>
          <cell r="H14">
            <v>3.9600000000000004</v>
          </cell>
          <cell r="J14">
            <v>24.12</v>
          </cell>
          <cell r="K14">
            <v>0</v>
          </cell>
        </row>
        <row r="15">
          <cell r="B15">
            <v>19.400000000000002</v>
          </cell>
          <cell r="C15">
            <v>28.4</v>
          </cell>
          <cell r="D15">
            <v>11.5</v>
          </cell>
          <cell r="E15">
            <v>69.416666666666671</v>
          </cell>
          <cell r="F15">
            <v>98</v>
          </cell>
          <cell r="G15">
            <v>31</v>
          </cell>
          <cell r="H15">
            <v>5.04</v>
          </cell>
          <cell r="J15">
            <v>20.88</v>
          </cell>
          <cell r="K15">
            <v>0</v>
          </cell>
        </row>
        <row r="16">
          <cell r="B16">
            <v>20.4375</v>
          </cell>
          <cell r="C16">
            <v>29</v>
          </cell>
          <cell r="D16">
            <v>10.3</v>
          </cell>
          <cell r="E16">
            <v>60.375</v>
          </cell>
          <cell r="F16">
            <v>98</v>
          </cell>
          <cell r="G16">
            <v>29</v>
          </cell>
          <cell r="H16">
            <v>11.879999999999999</v>
          </cell>
          <cell r="J16">
            <v>33.119999999999997</v>
          </cell>
          <cell r="K16">
            <v>0</v>
          </cell>
        </row>
        <row r="17">
          <cell r="B17">
            <v>19.654166666666669</v>
          </cell>
          <cell r="C17">
            <v>28.7</v>
          </cell>
          <cell r="D17">
            <v>10.1</v>
          </cell>
          <cell r="E17">
            <v>63.125</v>
          </cell>
          <cell r="F17">
            <v>97</v>
          </cell>
          <cell r="G17">
            <v>31</v>
          </cell>
          <cell r="H17">
            <v>12.96</v>
          </cell>
          <cell r="J17">
            <v>25.2</v>
          </cell>
          <cell r="K17">
            <v>0</v>
          </cell>
        </row>
        <row r="18">
          <cell r="B18">
            <v>19.649999999999999</v>
          </cell>
          <cell r="C18">
            <v>29.4</v>
          </cell>
          <cell r="D18">
            <v>11.1</v>
          </cell>
          <cell r="E18">
            <v>70.25</v>
          </cell>
          <cell r="F18">
            <v>97</v>
          </cell>
          <cell r="G18">
            <v>37</v>
          </cell>
          <cell r="H18">
            <v>10.44</v>
          </cell>
          <cell r="J18">
            <v>25.2</v>
          </cell>
          <cell r="K18">
            <v>0</v>
          </cell>
        </row>
        <row r="19">
          <cell r="B19">
            <v>22.045833333333334</v>
          </cell>
          <cell r="C19">
            <v>30.7</v>
          </cell>
          <cell r="D19">
            <v>14.2</v>
          </cell>
          <cell r="E19">
            <v>62.916666666666664</v>
          </cell>
          <cell r="F19">
            <v>95</v>
          </cell>
          <cell r="G19">
            <v>28</v>
          </cell>
          <cell r="H19">
            <v>14.76</v>
          </cell>
          <cell r="J19">
            <v>50.04</v>
          </cell>
          <cell r="K19">
            <v>0</v>
          </cell>
        </row>
        <row r="20">
          <cell r="B20">
            <v>21.429166666666664</v>
          </cell>
          <cell r="C20">
            <v>30.8</v>
          </cell>
          <cell r="D20">
            <v>12.5</v>
          </cell>
          <cell r="E20">
            <v>56.208333333333336</v>
          </cell>
          <cell r="F20">
            <v>88</v>
          </cell>
          <cell r="G20">
            <v>26</v>
          </cell>
          <cell r="H20">
            <v>19.079999999999998</v>
          </cell>
          <cell r="J20">
            <v>29.880000000000003</v>
          </cell>
          <cell r="K20">
            <v>0</v>
          </cell>
        </row>
        <row r="21">
          <cell r="B21">
            <v>17.925000000000001</v>
          </cell>
          <cell r="C21">
            <v>23.8</v>
          </cell>
          <cell r="D21">
            <v>12.5</v>
          </cell>
          <cell r="E21">
            <v>72.458333333333329</v>
          </cell>
          <cell r="F21">
            <v>92</v>
          </cell>
          <cell r="G21">
            <v>54</v>
          </cell>
          <cell r="H21">
            <v>11.879999999999999</v>
          </cell>
          <cell r="J21">
            <v>31.680000000000003</v>
          </cell>
          <cell r="K21">
            <v>0</v>
          </cell>
        </row>
        <row r="22">
          <cell r="B22">
            <v>13.220833333333333</v>
          </cell>
          <cell r="C22">
            <v>20</v>
          </cell>
          <cell r="D22">
            <v>4.2</v>
          </cell>
          <cell r="E22">
            <v>66.75</v>
          </cell>
          <cell r="F22">
            <v>97</v>
          </cell>
          <cell r="G22">
            <v>45</v>
          </cell>
          <cell r="H22">
            <v>6.84</v>
          </cell>
          <cell r="J22">
            <v>29.16</v>
          </cell>
          <cell r="K22">
            <v>0</v>
          </cell>
        </row>
        <row r="23">
          <cell r="B23">
            <v>12.345833333333333</v>
          </cell>
          <cell r="C23">
            <v>25.8</v>
          </cell>
          <cell r="D23">
            <v>2.2000000000000002</v>
          </cell>
          <cell r="E23">
            <v>75.041666666666671</v>
          </cell>
          <cell r="F23">
            <v>100</v>
          </cell>
          <cell r="G23">
            <v>30</v>
          </cell>
          <cell r="H23">
            <v>3.24</v>
          </cell>
          <cell r="J23">
            <v>14.76</v>
          </cell>
          <cell r="K23">
            <v>0</v>
          </cell>
        </row>
        <row r="24">
          <cell r="B24">
            <v>16.75</v>
          </cell>
          <cell r="C24">
            <v>28.8</v>
          </cell>
          <cell r="D24">
            <v>7.8</v>
          </cell>
          <cell r="E24">
            <v>70</v>
          </cell>
          <cell r="F24">
            <v>97</v>
          </cell>
          <cell r="G24">
            <v>33</v>
          </cell>
          <cell r="H24">
            <v>6.48</v>
          </cell>
          <cell r="J24">
            <v>17.64</v>
          </cell>
          <cell r="K24">
            <v>0</v>
          </cell>
        </row>
        <row r="25">
          <cell r="B25">
            <v>19.425000000000001</v>
          </cell>
          <cell r="C25">
            <v>30.6</v>
          </cell>
          <cell r="D25">
            <v>10</v>
          </cell>
          <cell r="E25">
            <v>67.916666666666671</v>
          </cell>
          <cell r="F25">
            <v>99</v>
          </cell>
          <cell r="G25">
            <v>27</v>
          </cell>
          <cell r="H25">
            <v>7.2</v>
          </cell>
          <cell r="J25">
            <v>25.2</v>
          </cell>
          <cell r="K25">
            <v>0</v>
          </cell>
        </row>
        <row r="26">
          <cell r="B26">
            <v>20.7</v>
          </cell>
          <cell r="C26">
            <v>30.7</v>
          </cell>
          <cell r="D26">
            <v>10.199999999999999</v>
          </cell>
          <cell r="E26">
            <v>63.375</v>
          </cell>
          <cell r="F26">
            <v>99</v>
          </cell>
          <cell r="G26">
            <v>28</v>
          </cell>
          <cell r="H26">
            <v>7.9200000000000008</v>
          </cell>
          <cell r="J26">
            <v>19.8</v>
          </cell>
          <cell r="K26">
            <v>0</v>
          </cell>
        </row>
        <row r="27">
          <cell r="B27">
            <v>20.591666666666672</v>
          </cell>
          <cell r="C27">
            <v>31.1</v>
          </cell>
          <cell r="D27">
            <v>11.3</v>
          </cell>
          <cell r="E27">
            <v>65.75</v>
          </cell>
          <cell r="F27">
            <v>97</v>
          </cell>
          <cell r="G27">
            <v>30</v>
          </cell>
          <cell r="H27">
            <v>11.879999999999999</v>
          </cell>
          <cell r="J27">
            <v>23.040000000000003</v>
          </cell>
          <cell r="K27">
            <v>0</v>
          </cell>
        </row>
        <row r="28">
          <cell r="B28">
            <v>22.262500000000003</v>
          </cell>
          <cell r="C28">
            <v>33.299999999999997</v>
          </cell>
          <cell r="D28">
            <v>12.9</v>
          </cell>
          <cell r="E28">
            <v>61.625</v>
          </cell>
          <cell r="F28">
            <v>95</v>
          </cell>
          <cell r="G28">
            <v>23</v>
          </cell>
          <cell r="H28">
            <v>14.4</v>
          </cell>
          <cell r="J28">
            <v>46.800000000000004</v>
          </cell>
          <cell r="K28">
            <v>0</v>
          </cell>
        </row>
        <row r="29">
          <cell r="B29">
            <v>20.291666666666664</v>
          </cell>
          <cell r="C29">
            <v>31.9</v>
          </cell>
          <cell r="D29">
            <v>11</v>
          </cell>
          <cell r="E29">
            <v>69.5</v>
          </cell>
          <cell r="F29">
            <v>99</v>
          </cell>
          <cell r="G29">
            <v>31</v>
          </cell>
          <cell r="H29">
            <v>9.3600000000000012</v>
          </cell>
          <cell r="J29">
            <v>29.52</v>
          </cell>
          <cell r="K29">
            <v>0</v>
          </cell>
        </row>
        <row r="30">
          <cell r="B30">
            <v>24.029166666666669</v>
          </cell>
          <cell r="C30">
            <v>32.200000000000003</v>
          </cell>
          <cell r="D30">
            <v>17.399999999999999</v>
          </cell>
          <cell r="E30">
            <v>59.708333333333336</v>
          </cell>
          <cell r="F30">
            <v>83</v>
          </cell>
          <cell r="G30">
            <v>31</v>
          </cell>
          <cell r="H30">
            <v>19.079999999999998</v>
          </cell>
          <cell r="J30">
            <v>35.28</v>
          </cell>
          <cell r="K30">
            <v>0</v>
          </cell>
        </row>
        <row r="31">
          <cell r="B31">
            <v>24.25</v>
          </cell>
          <cell r="C31">
            <v>34.9</v>
          </cell>
          <cell r="D31">
            <v>14.4</v>
          </cell>
          <cell r="E31">
            <v>59.916666666666664</v>
          </cell>
          <cell r="F31">
            <v>98</v>
          </cell>
          <cell r="G31">
            <v>25</v>
          </cell>
          <cell r="H31">
            <v>34.200000000000003</v>
          </cell>
          <cell r="J31">
            <v>66.239999999999995</v>
          </cell>
          <cell r="K31">
            <v>3.4</v>
          </cell>
        </row>
        <row r="32">
          <cell r="B32">
            <v>17.691666666666666</v>
          </cell>
          <cell r="C32">
            <v>20.8</v>
          </cell>
          <cell r="D32">
            <v>14.5</v>
          </cell>
          <cell r="E32">
            <v>85</v>
          </cell>
          <cell r="F32">
            <v>99</v>
          </cell>
          <cell r="G32">
            <v>66</v>
          </cell>
          <cell r="H32">
            <v>11.879999999999999</v>
          </cell>
          <cell r="J32">
            <v>30.240000000000002</v>
          </cell>
          <cell r="K32">
            <v>8.8000000000000007</v>
          </cell>
        </row>
        <row r="33">
          <cell r="B33">
            <v>14.545833333333334</v>
          </cell>
          <cell r="C33">
            <v>21.7</v>
          </cell>
          <cell r="D33">
            <v>8.8000000000000007</v>
          </cell>
          <cell r="E33">
            <v>71.625</v>
          </cell>
          <cell r="F33">
            <v>99</v>
          </cell>
          <cell r="G33">
            <v>34</v>
          </cell>
          <cell r="H33">
            <v>11.520000000000001</v>
          </cell>
          <cell r="J33">
            <v>24.12</v>
          </cell>
          <cell r="K33">
            <v>0.2</v>
          </cell>
        </row>
        <row r="34">
          <cell r="B34">
            <v>13.408333333333333</v>
          </cell>
          <cell r="C34">
            <v>25.5</v>
          </cell>
          <cell r="D34">
            <v>2.2999999999999998</v>
          </cell>
          <cell r="E34">
            <v>69.125</v>
          </cell>
          <cell r="F34">
            <v>100</v>
          </cell>
          <cell r="G34">
            <v>27</v>
          </cell>
          <cell r="H34">
            <v>7.9200000000000008</v>
          </cell>
          <cell r="J34">
            <v>20.52</v>
          </cell>
          <cell r="K34">
            <v>0</v>
          </cell>
        </row>
        <row r="35">
          <cell r="B35">
            <v>17.379166666666666</v>
          </cell>
          <cell r="C35">
            <v>27.8</v>
          </cell>
          <cell r="D35">
            <v>7.1</v>
          </cell>
          <cell r="E35">
            <v>56.541666666666664</v>
          </cell>
          <cell r="F35">
            <v>95</v>
          </cell>
          <cell r="G35">
            <v>25</v>
          </cell>
          <cell r="H35">
            <v>14.4</v>
          </cell>
          <cell r="J35">
            <v>32.4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13.983333333333333</v>
          </cell>
          <cell r="C5">
            <v>19.8</v>
          </cell>
          <cell r="D5">
            <v>10.5</v>
          </cell>
          <cell r="E5">
            <v>80</v>
          </cell>
          <cell r="F5">
            <v>94</v>
          </cell>
          <cell r="G5">
            <v>59</v>
          </cell>
          <cell r="H5">
            <v>14.04</v>
          </cell>
          <cell r="J5">
            <v>30.96</v>
          </cell>
          <cell r="K5">
            <v>0</v>
          </cell>
        </row>
        <row r="6">
          <cell r="B6">
            <v>13.833333333333334</v>
          </cell>
          <cell r="C6">
            <v>19.600000000000001</v>
          </cell>
          <cell r="D6">
            <v>9.3000000000000007</v>
          </cell>
          <cell r="E6">
            <v>88.791666666666671</v>
          </cell>
          <cell r="F6">
            <v>100</v>
          </cell>
          <cell r="G6">
            <v>71</v>
          </cell>
          <cell r="H6">
            <v>10.08</v>
          </cell>
          <cell r="J6">
            <v>16.920000000000002</v>
          </cell>
          <cell r="K6">
            <v>0</v>
          </cell>
        </row>
        <row r="7">
          <cell r="B7">
            <v>17.162499999999998</v>
          </cell>
          <cell r="C7">
            <v>22.5</v>
          </cell>
          <cell r="D7">
            <v>12</v>
          </cell>
          <cell r="E7">
            <v>82.458333333333329</v>
          </cell>
          <cell r="F7">
            <v>100</v>
          </cell>
          <cell r="G7">
            <v>56</v>
          </cell>
          <cell r="H7">
            <v>16.2</v>
          </cell>
          <cell r="J7">
            <v>26.28</v>
          </cell>
          <cell r="K7">
            <v>0</v>
          </cell>
        </row>
        <row r="8">
          <cell r="B8">
            <v>16.416666666666664</v>
          </cell>
          <cell r="C8">
            <v>24.1</v>
          </cell>
          <cell r="D8">
            <v>11.7</v>
          </cell>
          <cell r="E8">
            <v>81.541666666666671</v>
          </cell>
          <cell r="F8">
            <v>100</v>
          </cell>
          <cell r="G8">
            <v>50</v>
          </cell>
          <cell r="H8">
            <v>22.68</v>
          </cell>
          <cell r="J8">
            <v>39.6</v>
          </cell>
          <cell r="K8">
            <v>0</v>
          </cell>
        </row>
        <row r="9">
          <cell r="B9">
            <v>17.824999999999999</v>
          </cell>
          <cell r="C9">
            <v>26</v>
          </cell>
          <cell r="D9">
            <v>12.9</v>
          </cell>
          <cell r="E9">
            <v>76.416666666666671</v>
          </cell>
          <cell r="F9">
            <v>99</v>
          </cell>
          <cell r="G9">
            <v>44</v>
          </cell>
          <cell r="H9">
            <v>21.6</v>
          </cell>
          <cell r="J9">
            <v>33.840000000000003</v>
          </cell>
          <cell r="K9">
            <v>0</v>
          </cell>
        </row>
        <row r="10">
          <cell r="B10">
            <v>16.725000000000001</v>
          </cell>
          <cell r="C10">
            <v>26.4</v>
          </cell>
          <cell r="D10">
            <v>9.1</v>
          </cell>
          <cell r="E10">
            <v>78.541666666666671</v>
          </cell>
          <cell r="F10">
            <v>100</v>
          </cell>
          <cell r="G10">
            <v>38</v>
          </cell>
          <cell r="H10">
            <v>14.04</v>
          </cell>
          <cell r="J10">
            <v>22.32</v>
          </cell>
          <cell r="K10">
            <v>0</v>
          </cell>
        </row>
        <row r="11">
          <cell r="B11">
            <v>17.0625</v>
          </cell>
          <cell r="C11">
            <v>25.4</v>
          </cell>
          <cell r="D11">
            <v>10.5</v>
          </cell>
          <cell r="E11">
            <v>75</v>
          </cell>
          <cell r="F11">
            <v>100</v>
          </cell>
          <cell r="G11">
            <v>44</v>
          </cell>
          <cell r="H11">
            <v>22.68</v>
          </cell>
          <cell r="J11">
            <v>34.56</v>
          </cell>
          <cell r="K11">
            <v>0</v>
          </cell>
        </row>
        <row r="12">
          <cell r="B12">
            <v>17.216666666666665</v>
          </cell>
          <cell r="C12">
            <v>26</v>
          </cell>
          <cell r="D12">
            <v>9.3000000000000007</v>
          </cell>
          <cell r="E12">
            <v>78.333333333333329</v>
          </cell>
          <cell r="F12">
            <v>100</v>
          </cell>
          <cell r="G12">
            <v>37</v>
          </cell>
          <cell r="H12">
            <v>11.879999999999999</v>
          </cell>
          <cell r="J12">
            <v>21.96</v>
          </cell>
          <cell r="K12">
            <v>0</v>
          </cell>
        </row>
        <row r="13">
          <cell r="B13">
            <v>16.058333333333334</v>
          </cell>
          <cell r="C13">
            <v>25.5</v>
          </cell>
          <cell r="D13">
            <v>7.3</v>
          </cell>
          <cell r="E13">
            <v>74.333333333333329</v>
          </cell>
          <cell r="F13">
            <v>100</v>
          </cell>
          <cell r="G13">
            <v>40</v>
          </cell>
          <cell r="H13">
            <v>18.720000000000002</v>
          </cell>
          <cell r="J13">
            <v>25.2</v>
          </cell>
          <cell r="K13">
            <v>0</v>
          </cell>
        </row>
        <row r="14">
          <cell r="B14">
            <v>17.324999999999999</v>
          </cell>
          <cell r="C14">
            <v>26.8</v>
          </cell>
          <cell r="D14">
            <v>10.199999999999999</v>
          </cell>
          <cell r="E14">
            <v>77.625</v>
          </cell>
          <cell r="F14">
            <v>100</v>
          </cell>
          <cell r="G14">
            <v>43</v>
          </cell>
          <cell r="H14">
            <v>22.68</v>
          </cell>
          <cell r="J14">
            <v>36</v>
          </cell>
          <cell r="K14">
            <v>0</v>
          </cell>
        </row>
        <row r="15">
          <cell r="B15">
            <v>18.679166666666667</v>
          </cell>
          <cell r="C15">
            <v>28.4</v>
          </cell>
          <cell r="D15">
            <v>12</v>
          </cell>
          <cell r="E15">
            <v>72.416666666666671</v>
          </cell>
          <cell r="F15">
            <v>100</v>
          </cell>
          <cell r="G15">
            <v>28</v>
          </cell>
          <cell r="H15">
            <v>20.16</v>
          </cell>
          <cell r="J15">
            <v>28.44</v>
          </cell>
          <cell r="K15">
            <v>0</v>
          </cell>
        </row>
        <row r="16">
          <cell r="B16">
            <v>19.354166666666668</v>
          </cell>
          <cell r="C16">
            <v>29.2</v>
          </cell>
          <cell r="D16">
            <v>11.7</v>
          </cell>
          <cell r="E16">
            <v>70.041666666666671</v>
          </cell>
          <cell r="F16">
            <v>100</v>
          </cell>
          <cell r="G16">
            <v>28</v>
          </cell>
          <cell r="H16">
            <v>25.2</v>
          </cell>
          <cell r="J16">
            <v>35.64</v>
          </cell>
          <cell r="K16">
            <v>0</v>
          </cell>
        </row>
        <row r="17">
          <cell r="B17">
            <v>20.900000000000002</v>
          </cell>
          <cell r="C17">
            <v>27.9</v>
          </cell>
          <cell r="D17">
            <v>16.600000000000001</v>
          </cell>
          <cell r="E17">
            <v>63.833333333333336</v>
          </cell>
          <cell r="F17">
            <v>81</v>
          </cell>
          <cell r="G17">
            <v>40</v>
          </cell>
          <cell r="H17">
            <v>20.16</v>
          </cell>
          <cell r="J17">
            <v>36.72</v>
          </cell>
          <cell r="K17">
            <v>0</v>
          </cell>
        </row>
        <row r="18">
          <cell r="B18">
            <v>20.695833333333333</v>
          </cell>
          <cell r="C18">
            <v>29.2</v>
          </cell>
          <cell r="D18">
            <v>15.8</v>
          </cell>
          <cell r="E18">
            <v>71.916666666666671</v>
          </cell>
          <cell r="F18">
            <v>99</v>
          </cell>
          <cell r="G18">
            <v>35</v>
          </cell>
          <cell r="H18">
            <v>14.76</v>
          </cell>
          <cell r="J18">
            <v>22.32</v>
          </cell>
          <cell r="K18">
            <v>0</v>
          </cell>
        </row>
        <row r="19">
          <cell r="B19">
            <v>21.904166666666665</v>
          </cell>
          <cell r="C19">
            <v>29.3</v>
          </cell>
          <cell r="D19">
            <v>15.7</v>
          </cell>
          <cell r="E19">
            <v>59.625</v>
          </cell>
          <cell r="F19">
            <v>87</v>
          </cell>
          <cell r="G19">
            <v>30</v>
          </cell>
          <cell r="H19">
            <v>18.720000000000002</v>
          </cell>
          <cell r="J19">
            <v>30.96</v>
          </cell>
          <cell r="K19">
            <v>0</v>
          </cell>
        </row>
        <row r="20">
          <cell r="B20">
            <v>22.070833333333336</v>
          </cell>
          <cell r="C20">
            <v>29.7</v>
          </cell>
          <cell r="D20">
            <v>16.7</v>
          </cell>
          <cell r="E20">
            <v>48.333333333333336</v>
          </cell>
          <cell r="F20">
            <v>67</v>
          </cell>
          <cell r="G20">
            <v>27</v>
          </cell>
          <cell r="H20">
            <v>20.16</v>
          </cell>
          <cell r="J20">
            <v>31.319999999999997</v>
          </cell>
          <cell r="K20">
            <v>0</v>
          </cell>
        </row>
        <row r="21">
          <cell r="B21">
            <v>20.791666666666664</v>
          </cell>
          <cell r="C21">
            <v>30.1</v>
          </cell>
          <cell r="D21">
            <v>12.8</v>
          </cell>
          <cell r="E21">
            <v>56.625</v>
          </cell>
          <cell r="F21">
            <v>88</v>
          </cell>
          <cell r="G21">
            <v>29</v>
          </cell>
          <cell r="H21">
            <v>20.16</v>
          </cell>
          <cell r="J21">
            <v>34.92</v>
          </cell>
          <cell r="K21">
            <v>0</v>
          </cell>
        </row>
        <row r="22">
          <cell r="B22">
            <v>14.775</v>
          </cell>
          <cell r="C22">
            <v>21.4</v>
          </cell>
          <cell r="D22">
            <v>9.5</v>
          </cell>
          <cell r="E22">
            <v>63.833333333333336</v>
          </cell>
          <cell r="F22">
            <v>89</v>
          </cell>
          <cell r="G22">
            <v>40</v>
          </cell>
          <cell r="H22">
            <v>16.559999999999999</v>
          </cell>
          <cell r="J22">
            <v>30.6</v>
          </cell>
          <cell r="K22">
            <v>0</v>
          </cell>
        </row>
        <row r="23">
          <cell r="B23">
            <v>12.841666666666667</v>
          </cell>
          <cell r="C23">
            <v>25.3</v>
          </cell>
          <cell r="D23">
            <v>2.2999999999999998</v>
          </cell>
          <cell r="E23">
            <v>75.25</v>
          </cell>
          <cell r="F23">
            <v>100</v>
          </cell>
          <cell r="G23">
            <v>28</v>
          </cell>
          <cell r="H23">
            <v>9.3600000000000012</v>
          </cell>
          <cell r="J23">
            <v>23.759999999999998</v>
          </cell>
          <cell r="K23">
            <v>0</v>
          </cell>
        </row>
        <row r="24">
          <cell r="B24">
            <v>16.291666666666668</v>
          </cell>
          <cell r="C24">
            <v>27.4</v>
          </cell>
          <cell r="D24">
            <v>7.2</v>
          </cell>
          <cell r="E24">
            <v>69.708333333333329</v>
          </cell>
          <cell r="F24">
            <v>100</v>
          </cell>
          <cell r="G24">
            <v>34</v>
          </cell>
          <cell r="H24">
            <v>16.559999999999999</v>
          </cell>
          <cell r="J24">
            <v>29.52</v>
          </cell>
          <cell r="K24">
            <v>0</v>
          </cell>
        </row>
        <row r="25">
          <cell r="B25">
            <v>19.895833333333332</v>
          </cell>
          <cell r="C25">
            <v>29.3</v>
          </cell>
          <cell r="D25">
            <v>13.4</v>
          </cell>
          <cell r="E25">
            <v>61.125</v>
          </cell>
          <cell r="F25">
            <v>86</v>
          </cell>
          <cell r="G25">
            <v>33</v>
          </cell>
          <cell r="H25">
            <v>12.6</v>
          </cell>
          <cell r="J25">
            <v>21.96</v>
          </cell>
          <cell r="K25">
            <v>0</v>
          </cell>
        </row>
        <row r="26">
          <cell r="B26">
            <v>20.129166666666663</v>
          </cell>
          <cell r="C26">
            <v>29.9</v>
          </cell>
          <cell r="D26">
            <v>12.3</v>
          </cell>
          <cell r="E26">
            <v>64.916666666666671</v>
          </cell>
          <cell r="F26">
            <v>96</v>
          </cell>
          <cell r="G26">
            <v>33</v>
          </cell>
          <cell r="H26">
            <v>13.32</v>
          </cell>
          <cell r="J26">
            <v>27.720000000000002</v>
          </cell>
          <cell r="K26">
            <v>0</v>
          </cell>
        </row>
        <row r="27">
          <cell r="B27">
            <v>20.654166666666669</v>
          </cell>
          <cell r="C27">
            <v>30</v>
          </cell>
          <cell r="D27">
            <v>12.9</v>
          </cell>
          <cell r="E27">
            <v>63.625</v>
          </cell>
          <cell r="F27">
            <v>97</v>
          </cell>
          <cell r="G27">
            <v>33</v>
          </cell>
          <cell r="H27">
            <v>17.28</v>
          </cell>
          <cell r="J27">
            <v>30.240000000000002</v>
          </cell>
          <cell r="K27">
            <v>0</v>
          </cell>
        </row>
        <row r="28">
          <cell r="B28">
            <v>20.954166666666666</v>
          </cell>
          <cell r="C28">
            <v>29.9</v>
          </cell>
          <cell r="D28">
            <v>13.9</v>
          </cell>
          <cell r="E28">
            <v>62.625</v>
          </cell>
          <cell r="F28">
            <v>97</v>
          </cell>
          <cell r="G28">
            <v>38</v>
          </cell>
          <cell r="H28">
            <v>19.8</v>
          </cell>
          <cell r="J28">
            <v>33.119999999999997</v>
          </cell>
          <cell r="K28">
            <v>0</v>
          </cell>
        </row>
        <row r="29">
          <cell r="B29">
            <v>20.858333333333334</v>
          </cell>
          <cell r="C29">
            <v>30</v>
          </cell>
          <cell r="D29">
            <v>13</v>
          </cell>
          <cell r="E29">
            <v>67.916666666666671</v>
          </cell>
          <cell r="F29">
            <v>100</v>
          </cell>
          <cell r="G29">
            <v>39</v>
          </cell>
          <cell r="H29">
            <v>23.400000000000002</v>
          </cell>
          <cell r="J29">
            <v>36.72</v>
          </cell>
          <cell r="K29">
            <v>0</v>
          </cell>
        </row>
        <row r="30">
          <cell r="B30">
            <v>23.141666666666662</v>
          </cell>
          <cell r="C30">
            <v>31.7</v>
          </cell>
          <cell r="D30">
            <v>15.9</v>
          </cell>
          <cell r="E30">
            <v>57.916666666666664</v>
          </cell>
          <cell r="F30">
            <v>83</v>
          </cell>
          <cell r="G30">
            <v>32</v>
          </cell>
          <cell r="H30">
            <v>21.240000000000002</v>
          </cell>
          <cell r="J30">
            <v>36</v>
          </cell>
          <cell r="K30">
            <v>0</v>
          </cell>
        </row>
        <row r="31">
          <cell r="B31">
            <v>25.45</v>
          </cell>
          <cell r="C31">
            <v>34</v>
          </cell>
          <cell r="D31">
            <v>18.3</v>
          </cell>
          <cell r="E31">
            <v>47.291666666666664</v>
          </cell>
          <cell r="F31">
            <v>70</v>
          </cell>
          <cell r="G31">
            <v>24</v>
          </cell>
          <cell r="H31">
            <v>25.92</v>
          </cell>
          <cell r="J31">
            <v>50.4</v>
          </cell>
          <cell r="K31">
            <v>0</v>
          </cell>
        </row>
        <row r="32">
          <cell r="B32">
            <v>19.683333333333341</v>
          </cell>
          <cell r="C32">
            <v>27.4</v>
          </cell>
          <cell r="D32">
            <v>16</v>
          </cell>
          <cell r="E32">
            <v>81.208333333333329</v>
          </cell>
          <cell r="F32">
            <v>100</v>
          </cell>
          <cell r="G32">
            <v>39</v>
          </cell>
          <cell r="H32">
            <v>20.16</v>
          </cell>
          <cell r="J32">
            <v>43.92</v>
          </cell>
          <cell r="K32">
            <v>8.2000000000000011</v>
          </cell>
        </row>
        <row r="33">
          <cell r="B33">
            <v>14.016666666666667</v>
          </cell>
          <cell r="C33">
            <v>22.1</v>
          </cell>
          <cell r="D33">
            <v>6.5</v>
          </cell>
          <cell r="E33">
            <v>76.625</v>
          </cell>
          <cell r="F33">
            <v>100</v>
          </cell>
          <cell r="G33">
            <v>41</v>
          </cell>
          <cell r="H33">
            <v>17.64</v>
          </cell>
          <cell r="J33">
            <v>29.880000000000003</v>
          </cell>
          <cell r="K33">
            <v>0</v>
          </cell>
        </row>
        <row r="34">
          <cell r="B34">
            <v>13.712499999999999</v>
          </cell>
          <cell r="C34">
            <v>24.9</v>
          </cell>
          <cell r="D34">
            <v>4.8</v>
          </cell>
          <cell r="E34">
            <v>67.458333333333329</v>
          </cell>
          <cell r="F34">
            <v>100</v>
          </cell>
          <cell r="G34">
            <v>28</v>
          </cell>
          <cell r="H34">
            <v>18.36</v>
          </cell>
          <cell r="J34">
            <v>29.52</v>
          </cell>
          <cell r="K34">
            <v>0</v>
          </cell>
        </row>
        <row r="35">
          <cell r="B35">
            <v>15.804166666666669</v>
          </cell>
          <cell r="C35">
            <v>27.1</v>
          </cell>
          <cell r="D35">
            <v>7</v>
          </cell>
          <cell r="E35">
            <v>59.666666666666664</v>
          </cell>
          <cell r="F35">
            <v>94</v>
          </cell>
          <cell r="G35">
            <v>25</v>
          </cell>
          <cell r="H35">
            <v>28.44</v>
          </cell>
          <cell r="J35">
            <v>41.4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12.479166666666666</v>
          </cell>
          <cell r="C5">
            <v>17.8</v>
          </cell>
          <cell r="D5">
            <v>10.4</v>
          </cell>
          <cell r="E5">
            <v>87.958333333333329</v>
          </cell>
          <cell r="F5">
            <v>95</v>
          </cell>
          <cell r="G5">
            <v>71</v>
          </cell>
          <cell r="H5">
            <v>10.08</v>
          </cell>
          <cell r="J5">
            <v>19.8</v>
          </cell>
          <cell r="K5" t="str">
            <v>*</v>
          </cell>
        </row>
        <row r="6">
          <cell r="B6">
            <v>14.145833333333336</v>
          </cell>
          <cell r="C6">
            <v>22.4</v>
          </cell>
          <cell r="D6">
            <v>9.5</v>
          </cell>
          <cell r="E6">
            <v>83.791666666666671</v>
          </cell>
          <cell r="F6">
            <v>95</v>
          </cell>
          <cell r="G6">
            <v>61</v>
          </cell>
          <cell r="H6">
            <v>13.32</v>
          </cell>
          <cell r="J6">
            <v>27.720000000000002</v>
          </cell>
          <cell r="K6" t="str">
            <v>*</v>
          </cell>
        </row>
        <row r="7">
          <cell r="B7">
            <v>17.033333333333335</v>
          </cell>
          <cell r="C7">
            <v>24.1</v>
          </cell>
          <cell r="D7">
            <v>12.6</v>
          </cell>
          <cell r="E7">
            <v>79.5</v>
          </cell>
          <cell r="F7">
            <v>94</v>
          </cell>
          <cell r="G7">
            <v>53</v>
          </cell>
          <cell r="H7">
            <v>11.520000000000001</v>
          </cell>
          <cell r="J7">
            <v>31.319999999999997</v>
          </cell>
          <cell r="K7" t="str">
            <v>*</v>
          </cell>
        </row>
        <row r="8">
          <cell r="B8">
            <v>17.354166666666668</v>
          </cell>
          <cell r="C8">
            <v>24.2</v>
          </cell>
          <cell r="D8">
            <v>12.4</v>
          </cell>
          <cell r="E8">
            <v>77.166666666666671</v>
          </cell>
          <cell r="F8">
            <v>92</v>
          </cell>
          <cell r="G8">
            <v>52</v>
          </cell>
          <cell r="H8">
            <v>9.7200000000000006</v>
          </cell>
          <cell r="J8">
            <v>32.76</v>
          </cell>
          <cell r="K8" t="str">
            <v>*</v>
          </cell>
        </row>
        <row r="9">
          <cell r="B9">
            <v>18.454166666666669</v>
          </cell>
          <cell r="C9">
            <v>26.6</v>
          </cell>
          <cell r="D9">
            <v>13.1</v>
          </cell>
          <cell r="E9">
            <v>72.375</v>
          </cell>
          <cell r="F9">
            <v>93</v>
          </cell>
          <cell r="G9">
            <v>35</v>
          </cell>
          <cell r="H9">
            <v>10.8</v>
          </cell>
          <cell r="J9">
            <v>24.48</v>
          </cell>
          <cell r="K9" t="str">
            <v>*</v>
          </cell>
        </row>
        <row r="10">
          <cell r="B10">
            <v>18.479166666666668</v>
          </cell>
          <cell r="C10">
            <v>25.4</v>
          </cell>
          <cell r="D10">
            <v>12.9</v>
          </cell>
          <cell r="E10">
            <v>63.375</v>
          </cell>
          <cell r="F10">
            <v>85</v>
          </cell>
          <cell r="G10">
            <v>34</v>
          </cell>
          <cell r="H10">
            <v>12.24</v>
          </cell>
          <cell r="J10">
            <v>24.48</v>
          </cell>
          <cell r="K10" t="str">
            <v>*</v>
          </cell>
        </row>
        <row r="11">
          <cell r="B11">
            <v>18.666666666666668</v>
          </cell>
          <cell r="C11">
            <v>26.8</v>
          </cell>
          <cell r="D11">
            <v>13.6</v>
          </cell>
          <cell r="E11">
            <v>61.958333333333336</v>
          </cell>
          <cell r="F11">
            <v>81</v>
          </cell>
          <cell r="G11">
            <v>32</v>
          </cell>
          <cell r="H11">
            <v>8.64</v>
          </cell>
          <cell r="J11">
            <v>21.240000000000002</v>
          </cell>
          <cell r="K11" t="str">
            <v>*</v>
          </cell>
        </row>
        <row r="12">
          <cell r="B12">
            <v>18.570833333333336</v>
          </cell>
          <cell r="C12">
            <v>26.2</v>
          </cell>
          <cell r="D12">
            <v>13</v>
          </cell>
          <cell r="E12">
            <v>66.166666666666671</v>
          </cell>
          <cell r="F12">
            <v>87</v>
          </cell>
          <cell r="G12">
            <v>35</v>
          </cell>
          <cell r="H12">
            <v>7.9200000000000008</v>
          </cell>
          <cell r="J12">
            <v>20.88</v>
          </cell>
          <cell r="K12" t="str">
            <v>*</v>
          </cell>
        </row>
        <row r="13">
          <cell r="B13">
            <v>18.720833333333331</v>
          </cell>
          <cell r="C13">
            <v>25.8</v>
          </cell>
          <cell r="D13">
            <v>13</v>
          </cell>
          <cell r="E13">
            <v>61.291666666666664</v>
          </cell>
          <cell r="F13">
            <v>81</v>
          </cell>
          <cell r="G13">
            <v>36</v>
          </cell>
          <cell r="H13">
            <v>9</v>
          </cell>
          <cell r="J13">
            <v>21.6</v>
          </cell>
          <cell r="K13" t="str">
            <v>*</v>
          </cell>
        </row>
        <row r="14">
          <cell r="B14">
            <v>19.320833333333336</v>
          </cell>
          <cell r="C14">
            <v>27.2</v>
          </cell>
          <cell r="D14">
            <v>13.8</v>
          </cell>
          <cell r="E14">
            <v>60.375</v>
          </cell>
          <cell r="F14">
            <v>83</v>
          </cell>
          <cell r="G14">
            <v>29</v>
          </cell>
          <cell r="H14">
            <v>13.32</v>
          </cell>
          <cell r="J14">
            <v>27.36</v>
          </cell>
          <cell r="K14" t="str">
            <v>*</v>
          </cell>
        </row>
        <row r="15">
          <cell r="B15">
            <v>20.145833333333332</v>
          </cell>
          <cell r="C15">
            <v>27.7</v>
          </cell>
          <cell r="D15">
            <v>14</v>
          </cell>
          <cell r="E15">
            <v>56.083333333333336</v>
          </cell>
          <cell r="F15">
            <v>79</v>
          </cell>
          <cell r="G15">
            <v>28</v>
          </cell>
          <cell r="H15">
            <v>11.16</v>
          </cell>
          <cell r="J15">
            <v>27.720000000000002</v>
          </cell>
          <cell r="K15" t="str">
            <v>*</v>
          </cell>
        </row>
        <row r="16">
          <cell r="B16">
            <v>19.787500000000005</v>
          </cell>
          <cell r="C16">
            <v>27</v>
          </cell>
          <cell r="D16">
            <v>12.9</v>
          </cell>
          <cell r="E16">
            <v>51.833333333333336</v>
          </cell>
          <cell r="F16">
            <v>74</v>
          </cell>
          <cell r="G16">
            <v>25</v>
          </cell>
          <cell r="H16">
            <v>9.7200000000000006</v>
          </cell>
          <cell r="J16">
            <v>23.759999999999998</v>
          </cell>
          <cell r="K16" t="str">
            <v>*</v>
          </cell>
        </row>
        <row r="17">
          <cell r="B17">
            <v>19.758333333333329</v>
          </cell>
          <cell r="C17">
            <v>27.2</v>
          </cell>
          <cell r="D17">
            <v>13.1</v>
          </cell>
          <cell r="E17">
            <v>53.208333333333336</v>
          </cell>
          <cell r="F17">
            <v>81</v>
          </cell>
          <cell r="G17">
            <v>26</v>
          </cell>
          <cell r="H17">
            <v>11.16</v>
          </cell>
          <cell r="J17">
            <v>32.04</v>
          </cell>
          <cell r="K17" t="str">
            <v>*</v>
          </cell>
        </row>
        <row r="18">
          <cell r="B18">
            <v>20.220833333333335</v>
          </cell>
          <cell r="C18">
            <v>28.7</v>
          </cell>
          <cell r="D18">
            <v>12.1</v>
          </cell>
          <cell r="E18">
            <v>59.833333333333336</v>
          </cell>
          <cell r="F18">
            <v>87</v>
          </cell>
          <cell r="G18">
            <v>26</v>
          </cell>
          <cell r="H18">
            <v>10.44</v>
          </cell>
          <cell r="J18">
            <v>23.040000000000003</v>
          </cell>
          <cell r="K18" t="str">
            <v>*</v>
          </cell>
        </row>
        <row r="19">
          <cell r="B19">
            <v>20.220833333333339</v>
          </cell>
          <cell r="C19">
            <v>28.5</v>
          </cell>
          <cell r="D19">
            <v>12.4</v>
          </cell>
          <cell r="E19">
            <v>55.833333333333336</v>
          </cell>
          <cell r="F19">
            <v>84</v>
          </cell>
          <cell r="G19">
            <v>28</v>
          </cell>
          <cell r="H19">
            <v>14.04</v>
          </cell>
          <cell r="J19">
            <v>29.52</v>
          </cell>
          <cell r="K19" t="str">
            <v>*</v>
          </cell>
        </row>
        <row r="20">
          <cell r="B20">
            <v>20.266666666666669</v>
          </cell>
          <cell r="C20">
            <v>28.1</v>
          </cell>
          <cell r="D20">
            <v>12.9</v>
          </cell>
          <cell r="E20">
            <v>50.833333333333336</v>
          </cell>
          <cell r="F20">
            <v>75</v>
          </cell>
          <cell r="G20">
            <v>25</v>
          </cell>
          <cell r="H20">
            <v>17.28</v>
          </cell>
          <cell r="J20">
            <v>34.200000000000003</v>
          </cell>
          <cell r="K20" t="str">
            <v>*</v>
          </cell>
        </row>
        <row r="21">
          <cell r="B21">
            <v>19.420833333333327</v>
          </cell>
          <cell r="C21">
            <v>27.5</v>
          </cell>
          <cell r="D21">
            <v>12.3</v>
          </cell>
          <cell r="E21">
            <v>59.958333333333336</v>
          </cell>
          <cell r="F21">
            <v>84</v>
          </cell>
          <cell r="G21">
            <v>30</v>
          </cell>
          <cell r="H21">
            <v>18</v>
          </cell>
          <cell r="J21">
            <v>32.4</v>
          </cell>
          <cell r="K21" t="str">
            <v>*</v>
          </cell>
        </row>
        <row r="22">
          <cell r="B22">
            <v>15.441666666666668</v>
          </cell>
          <cell r="C22">
            <v>23.8</v>
          </cell>
          <cell r="D22">
            <v>9.1</v>
          </cell>
          <cell r="E22">
            <v>69.708333333333329</v>
          </cell>
          <cell r="F22">
            <v>94</v>
          </cell>
          <cell r="G22">
            <v>41</v>
          </cell>
          <cell r="H22">
            <v>12.6</v>
          </cell>
          <cell r="J22">
            <v>23.040000000000003</v>
          </cell>
          <cell r="K22" t="str">
            <v>*</v>
          </cell>
        </row>
        <row r="23">
          <cell r="B23">
            <v>17.44166666666667</v>
          </cell>
          <cell r="C23">
            <v>27.7</v>
          </cell>
          <cell r="D23">
            <v>11</v>
          </cell>
          <cell r="E23">
            <v>60.083333333333336</v>
          </cell>
          <cell r="F23">
            <v>79</v>
          </cell>
          <cell r="G23">
            <v>31</v>
          </cell>
          <cell r="H23">
            <v>10.8</v>
          </cell>
          <cell r="J23">
            <v>24.12</v>
          </cell>
          <cell r="K23" t="str">
            <v>*</v>
          </cell>
        </row>
        <row r="24">
          <cell r="B24">
            <v>19.524999999999999</v>
          </cell>
          <cell r="C24">
            <v>27.5</v>
          </cell>
          <cell r="D24">
            <v>12.6</v>
          </cell>
          <cell r="E24">
            <v>60.375</v>
          </cell>
          <cell r="F24">
            <v>85</v>
          </cell>
          <cell r="G24">
            <v>31</v>
          </cell>
          <cell r="H24">
            <v>10.8</v>
          </cell>
          <cell r="J24">
            <v>26.64</v>
          </cell>
          <cell r="K24" t="str">
            <v>*</v>
          </cell>
        </row>
        <row r="25">
          <cell r="B25">
            <v>20.270833333333332</v>
          </cell>
          <cell r="C25">
            <v>28.7</v>
          </cell>
          <cell r="D25">
            <v>13.8</v>
          </cell>
          <cell r="E25">
            <v>56</v>
          </cell>
          <cell r="F25">
            <v>80</v>
          </cell>
          <cell r="G25">
            <v>25</v>
          </cell>
          <cell r="H25">
            <v>11.16</v>
          </cell>
          <cell r="J25">
            <v>25.2</v>
          </cell>
          <cell r="K25" t="str">
            <v>*</v>
          </cell>
        </row>
        <row r="26">
          <cell r="B26">
            <v>20.737499999999994</v>
          </cell>
          <cell r="C26">
            <v>30.1</v>
          </cell>
          <cell r="D26">
            <v>12.1</v>
          </cell>
          <cell r="E26">
            <v>57.875</v>
          </cell>
          <cell r="F26">
            <v>88</v>
          </cell>
          <cell r="G26">
            <v>28</v>
          </cell>
          <cell r="H26">
            <v>9.7200000000000006</v>
          </cell>
          <cell r="J26">
            <v>25.56</v>
          </cell>
          <cell r="K26" t="str">
            <v>*</v>
          </cell>
        </row>
        <row r="27">
          <cell r="B27">
            <v>21.504166666666666</v>
          </cell>
          <cell r="C27">
            <v>30.3</v>
          </cell>
          <cell r="D27">
            <v>14.1</v>
          </cell>
          <cell r="E27">
            <v>55.416666666666664</v>
          </cell>
          <cell r="F27">
            <v>83</v>
          </cell>
          <cell r="G27">
            <v>21</v>
          </cell>
          <cell r="H27">
            <v>9</v>
          </cell>
          <cell r="J27">
            <v>22.32</v>
          </cell>
          <cell r="K27" t="str">
            <v>*</v>
          </cell>
        </row>
        <row r="28">
          <cell r="B28">
            <v>21.762500000000003</v>
          </cell>
          <cell r="C28">
            <v>30.4</v>
          </cell>
          <cell r="D28">
            <v>13.7</v>
          </cell>
          <cell r="E28">
            <v>53.625</v>
          </cell>
          <cell r="F28">
            <v>82</v>
          </cell>
          <cell r="G28">
            <v>25</v>
          </cell>
          <cell r="H28">
            <v>19.440000000000001</v>
          </cell>
          <cell r="J28">
            <v>36.36</v>
          </cell>
          <cell r="K28" t="str">
            <v>*</v>
          </cell>
        </row>
        <row r="29">
          <cell r="B29">
            <v>21.583333333333339</v>
          </cell>
          <cell r="C29">
            <v>31.3</v>
          </cell>
          <cell r="D29">
            <v>14.3</v>
          </cell>
          <cell r="E29">
            <v>54.291666666666664</v>
          </cell>
          <cell r="F29">
            <v>78</v>
          </cell>
          <cell r="G29">
            <v>25</v>
          </cell>
          <cell r="H29">
            <v>12.96</v>
          </cell>
          <cell r="J29">
            <v>34.56</v>
          </cell>
          <cell r="K29" t="str">
            <v>*</v>
          </cell>
        </row>
        <row r="30">
          <cell r="B30">
            <v>23.041666666666671</v>
          </cell>
          <cell r="C30">
            <v>31.8</v>
          </cell>
          <cell r="D30">
            <v>15.3</v>
          </cell>
          <cell r="E30">
            <v>50.208333333333336</v>
          </cell>
          <cell r="F30">
            <v>77</v>
          </cell>
          <cell r="G30">
            <v>22</v>
          </cell>
          <cell r="H30">
            <v>19.079999999999998</v>
          </cell>
          <cell r="J30">
            <v>38.159999999999997</v>
          </cell>
          <cell r="K30" t="str">
            <v>*</v>
          </cell>
        </row>
        <row r="31">
          <cell r="B31">
            <v>23.170833333333334</v>
          </cell>
          <cell r="C31">
            <v>32.5</v>
          </cell>
          <cell r="D31">
            <v>14.9</v>
          </cell>
          <cell r="E31">
            <v>50.791666666666664</v>
          </cell>
          <cell r="F31">
            <v>79</v>
          </cell>
          <cell r="G31">
            <v>23</v>
          </cell>
          <cell r="H31">
            <v>27.36</v>
          </cell>
          <cell r="J31">
            <v>55.440000000000005</v>
          </cell>
          <cell r="K31" t="str">
            <v>*</v>
          </cell>
        </row>
        <row r="32">
          <cell r="B32">
            <v>20.429166666666667</v>
          </cell>
          <cell r="C32">
            <v>25.8</v>
          </cell>
          <cell r="D32">
            <v>15.8</v>
          </cell>
          <cell r="E32">
            <v>71.791666666666671</v>
          </cell>
          <cell r="F32">
            <v>94</v>
          </cell>
          <cell r="G32">
            <v>53</v>
          </cell>
          <cell r="H32">
            <v>19.079999999999998</v>
          </cell>
          <cell r="J32">
            <v>33.840000000000003</v>
          </cell>
          <cell r="K32" t="str">
            <v>*</v>
          </cell>
        </row>
        <row r="33">
          <cell r="B33">
            <v>15.8375</v>
          </cell>
          <cell r="C33">
            <v>23.2</v>
          </cell>
          <cell r="D33">
            <v>9.4</v>
          </cell>
          <cell r="E33">
            <v>71.041666666666671</v>
          </cell>
          <cell r="F33">
            <v>93</v>
          </cell>
          <cell r="G33">
            <v>33</v>
          </cell>
          <cell r="H33">
            <v>15.840000000000002</v>
          </cell>
          <cell r="J33">
            <v>28.8</v>
          </cell>
          <cell r="K33" t="str">
            <v>*</v>
          </cell>
        </row>
        <row r="34">
          <cell r="B34">
            <v>16.766666666666666</v>
          </cell>
          <cell r="C34">
            <v>26.2</v>
          </cell>
          <cell r="D34">
            <v>10.5</v>
          </cell>
          <cell r="E34">
            <v>54.083333333333336</v>
          </cell>
          <cell r="F34">
            <v>76</v>
          </cell>
          <cell r="G34">
            <v>20</v>
          </cell>
          <cell r="H34">
            <v>11.520000000000001</v>
          </cell>
          <cell r="J34">
            <v>28.8</v>
          </cell>
          <cell r="K34" t="str">
            <v>*</v>
          </cell>
        </row>
        <row r="35">
          <cell r="B35">
            <v>19.745833333333334</v>
          </cell>
          <cell r="C35">
            <v>28.9</v>
          </cell>
          <cell r="D35">
            <v>12.6</v>
          </cell>
          <cell r="E35">
            <v>40.208333333333336</v>
          </cell>
          <cell r="F35">
            <v>59</v>
          </cell>
          <cell r="G35">
            <v>16</v>
          </cell>
          <cell r="H35">
            <v>12.96</v>
          </cell>
          <cell r="J35">
            <v>28.8</v>
          </cell>
          <cell r="K35" t="str">
            <v>*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7.0916666666666677</v>
          </cell>
          <cell r="C5">
            <v>9.9</v>
          </cell>
          <cell r="D5">
            <v>4.4000000000000004</v>
          </cell>
          <cell r="E5">
            <v>76.541666666666671</v>
          </cell>
          <cell r="F5">
            <v>90</v>
          </cell>
          <cell r="G5">
            <v>60</v>
          </cell>
          <cell r="J5">
            <v>27.720000000000002</v>
          </cell>
          <cell r="K5">
            <v>0</v>
          </cell>
        </row>
        <row r="6">
          <cell r="B6">
            <v>10.491666666666665</v>
          </cell>
          <cell r="C6">
            <v>18.7</v>
          </cell>
          <cell r="D6">
            <v>6.1</v>
          </cell>
          <cell r="E6">
            <v>63.833333333333336</v>
          </cell>
          <cell r="F6">
            <v>84</v>
          </cell>
          <cell r="G6">
            <v>32</v>
          </cell>
          <cell r="J6">
            <v>19.440000000000001</v>
          </cell>
          <cell r="K6">
            <v>0</v>
          </cell>
        </row>
        <row r="7">
          <cell r="B7">
            <v>12.637499999999998</v>
          </cell>
          <cell r="C7">
            <v>22.9</v>
          </cell>
          <cell r="D7">
            <v>5.4</v>
          </cell>
          <cell r="E7">
            <v>69.166666666666671</v>
          </cell>
          <cell r="F7">
            <v>97</v>
          </cell>
          <cell r="G7">
            <v>36</v>
          </cell>
          <cell r="J7">
            <v>12.6</v>
          </cell>
          <cell r="K7">
            <v>0</v>
          </cell>
        </row>
        <row r="8">
          <cell r="B8">
            <v>14.125</v>
          </cell>
          <cell r="C8">
            <v>22.7</v>
          </cell>
          <cell r="D8">
            <v>8.8000000000000007</v>
          </cell>
          <cell r="E8">
            <v>82.25</v>
          </cell>
          <cell r="F8">
            <v>100</v>
          </cell>
          <cell r="G8">
            <v>50</v>
          </cell>
          <cell r="J8">
            <v>23.400000000000002</v>
          </cell>
          <cell r="K8">
            <v>0</v>
          </cell>
        </row>
        <row r="9">
          <cell r="B9">
            <v>15.620833333333335</v>
          </cell>
          <cell r="C9">
            <v>24.7</v>
          </cell>
          <cell r="D9">
            <v>9.4</v>
          </cell>
          <cell r="E9">
            <v>77.25</v>
          </cell>
          <cell r="F9">
            <v>97</v>
          </cell>
          <cell r="G9">
            <v>46</v>
          </cell>
          <cell r="J9">
            <v>20.16</v>
          </cell>
          <cell r="K9">
            <v>0.2</v>
          </cell>
        </row>
        <row r="10">
          <cell r="B10">
            <v>17.166666666666668</v>
          </cell>
          <cell r="C10">
            <v>26.7</v>
          </cell>
          <cell r="D10">
            <v>10.5</v>
          </cell>
          <cell r="E10">
            <v>71.208333333333329</v>
          </cell>
          <cell r="F10">
            <v>97</v>
          </cell>
          <cell r="G10">
            <v>36</v>
          </cell>
          <cell r="J10">
            <v>18.720000000000002</v>
          </cell>
          <cell r="K10">
            <v>0</v>
          </cell>
        </row>
        <row r="11">
          <cell r="B11">
            <v>16.679166666666671</v>
          </cell>
          <cell r="C11">
            <v>25.7</v>
          </cell>
          <cell r="D11">
            <v>10.199999999999999</v>
          </cell>
          <cell r="E11">
            <v>68.041666666666671</v>
          </cell>
          <cell r="F11">
            <v>91</v>
          </cell>
          <cell r="G11">
            <v>39</v>
          </cell>
          <cell r="J11">
            <v>19.440000000000001</v>
          </cell>
          <cell r="K11">
            <v>0</v>
          </cell>
        </row>
        <row r="12">
          <cell r="B12">
            <v>17.091666666666669</v>
          </cell>
          <cell r="C12">
            <v>26.6</v>
          </cell>
          <cell r="D12">
            <v>10.9</v>
          </cell>
          <cell r="E12">
            <v>70.625</v>
          </cell>
          <cell r="F12">
            <v>95</v>
          </cell>
          <cell r="G12">
            <v>36</v>
          </cell>
          <cell r="J12">
            <v>12.6</v>
          </cell>
          <cell r="K12">
            <v>0</v>
          </cell>
        </row>
        <row r="13">
          <cell r="B13">
            <v>17.150000000000002</v>
          </cell>
          <cell r="C13">
            <v>25</v>
          </cell>
          <cell r="D13">
            <v>12.4</v>
          </cell>
          <cell r="E13">
            <v>67.666666666666671</v>
          </cell>
          <cell r="F13">
            <v>87</v>
          </cell>
          <cell r="G13">
            <v>35</v>
          </cell>
          <cell r="J13">
            <v>21.240000000000002</v>
          </cell>
          <cell r="K13">
            <v>0</v>
          </cell>
        </row>
        <row r="14">
          <cell r="B14">
            <v>16.245833333333334</v>
          </cell>
          <cell r="C14">
            <v>25.8</v>
          </cell>
          <cell r="D14">
            <v>9.6999999999999993</v>
          </cell>
          <cell r="E14">
            <v>69.791666666666671</v>
          </cell>
          <cell r="F14">
            <v>97</v>
          </cell>
          <cell r="G14">
            <v>39</v>
          </cell>
          <cell r="J14">
            <v>19.079999999999998</v>
          </cell>
          <cell r="K14">
            <v>0</v>
          </cell>
        </row>
        <row r="15">
          <cell r="B15">
            <v>17.854166666666668</v>
          </cell>
          <cell r="C15">
            <v>25.9</v>
          </cell>
          <cell r="D15">
            <v>13.7</v>
          </cell>
          <cell r="E15">
            <v>70.041666666666671</v>
          </cell>
          <cell r="F15">
            <v>86</v>
          </cell>
          <cell r="G15">
            <v>41</v>
          </cell>
          <cell r="J15">
            <v>24.12</v>
          </cell>
          <cell r="K15">
            <v>0</v>
          </cell>
        </row>
        <row r="16">
          <cell r="B16">
            <v>20.270833333333332</v>
          </cell>
          <cell r="C16">
            <v>28</v>
          </cell>
          <cell r="D16">
            <v>14</v>
          </cell>
          <cell r="E16">
            <v>56.25</v>
          </cell>
          <cell r="F16">
            <v>82</v>
          </cell>
          <cell r="G16">
            <v>29</v>
          </cell>
          <cell r="J16">
            <v>24.840000000000003</v>
          </cell>
          <cell r="K16">
            <v>0</v>
          </cell>
        </row>
        <row r="17">
          <cell r="B17">
            <v>20.237500000000001</v>
          </cell>
          <cell r="C17">
            <v>27.5</v>
          </cell>
          <cell r="D17">
            <v>14.8</v>
          </cell>
          <cell r="E17">
            <v>56.25</v>
          </cell>
          <cell r="F17">
            <v>80</v>
          </cell>
          <cell r="G17">
            <v>30</v>
          </cell>
          <cell r="J17">
            <v>28.08</v>
          </cell>
          <cell r="K17">
            <v>0</v>
          </cell>
        </row>
        <row r="18">
          <cell r="B18">
            <v>18.858333333333334</v>
          </cell>
          <cell r="C18">
            <v>27.7</v>
          </cell>
          <cell r="D18">
            <v>13.7</v>
          </cell>
          <cell r="E18">
            <v>65.125</v>
          </cell>
          <cell r="F18">
            <v>86</v>
          </cell>
          <cell r="G18">
            <v>38</v>
          </cell>
          <cell r="J18">
            <v>21.96</v>
          </cell>
          <cell r="K18">
            <v>0</v>
          </cell>
        </row>
        <row r="19">
          <cell r="B19">
            <v>20.774999999999995</v>
          </cell>
          <cell r="C19">
            <v>28.4</v>
          </cell>
          <cell r="D19">
            <v>14.5</v>
          </cell>
          <cell r="E19">
            <v>63.833333333333336</v>
          </cell>
          <cell r="F19">
            <v>93</v>
          </cell>
          <cell r="G19">
            <v>33</v>
          </cell>
          <cell r="J19">
            <v>38.159999999999997</v>
          </cell>
          <cell r="K19">
            <v>0</v>
          </cell>
        </row>
        <row r="20">
          <cell r="B20">
            <v>21.212500000000002</v>
          </cell>
          <cell r="C20">
            <v>28.6</v>
          </cell>
          <cell r="D20">
            <v>15.2</v>
          </cell>
          <cell r="E20">
            <v>58.5</v>
          </cell>
          <cell r="F20">
            <v>83</v>
          </cell>
          <cell r="G20">
            <v>31</v>
          </cell>
          <cell r="J20">
            <v>29.16</v>
          </cell>
          <cell r="K20">
            <v>0</v>
          </cell>
        </row>
        <row r="21">
          <cell r="B21">
            <v>14.512499999999996</v>
          </cell>
          <cell r="C21">
            <v>21.5</v>
          </cell>
          <cell r="D21">
            <v>8.8000000000000007</v>
          </cell>
          <cell r="E21">
            <v>74.541666666666671</v>
          </cell>
          <cell r="F21">
            <v>98</v>
          </cell>
          <cell r="G21">
            <v>49</v>
          </cell>
          <cell r="J21">
            <v>32.76</v>
          </cell>
          <cell r="K21">
            <v>0</v>
          </cell>
        </row>
        <row r="22">
          <cell r="B22">
            <v>10.891666666666667</v>
          </cell>
          <cell r="C22">
            <v>20.3</v>
          </cell>
          <cell r="D22">
            <v>4</v>
          </cell>
          <cell r="E22">
            <v>75.5</v>
          </cell>
          <cell r="F22">
            <v>99</v>
          </cell>
          <cell r="G22">
            <v>43</v>
          </cell>
          <cell r="J22">
            <v>17.28</v>
          </cell>
          <cell r="K22">
            <v>0</v>
          </cell>
        </row>
        <row r="23">
          <cell r="B23">
            <v>13.995833333333332</v>
          </cell>
          <cell r="C23">
            <v>24.7</v>
          </cell>
          <cell r="D23">
            <v>6.1</v>
          </cell>
          <cell r="E23">
            <v>72.75</v>
          </cell>
          <cell r="F23">
            <v>99</v>
          </cell>
          <cell r="G23">
            <v>35</v>
          </cell>
          <cell r="J23">
            <v>23.759999999999998</v>
          </cell>
          <cell r="K23">
            <v>0</v>
          </cell>
        </row>
        <row r="24">
          <cell r="B24">
            <v>16.870833333333334</v>
          </cell>
          <cell r="C24">
            <v>26.7</v>
          </cell>
          <cell r="D24">
            <v>11.1</v>
          </cell>
          <cell r="E24">
            <v>63.541666666666664</v>
          </cell>
          <cell r="F24">
            <v>87</v>
          </cell>
          <cell r="G24">
            <v>34</v>
          </cell>
          <cell r="J24">
            <v>24.12</v>
          </cell>
          <cell r="K24">
            <v>0</v>
          </cell>
        </row>
        <row r="25">
          <cell r="B25">
            <v>18.400000000000002</v>
          </cell>
          <cell r="C25">
            <v>27.6</v>
          </cell>
          <cell r="D25">
            <v>10.7</v>
          </cell>
          <cell r="E25">
            <v>63.541666666666664</v>
          </cell>
          <cell r="F25">
            <v>90</v>
          </cell>
          <cell r="G25">
            <v>38</v>
          </cell>
          <cell r="J25">
            <v>20.52</v>
          </cell>
          <cell r="K25">
            <v>0</v>
          </cell>
        </row>
        <row r="26">
          <cell r="B26">
            <v>20.191666666666666</v>
          </cell>
          <cell r="C26">
            <v>29.1</v>
          </cell>
          <cell r="D26">
            <v>13.9</v>
          </cell>
          <cell r="E26">
            <v>63.458333333333336</v>
          </cell>
          <cell r="F26">
            <v>88</v>
          </cell>
          <cell r="G26">
            <v>33</v>
          </cell>
          <cell r="J26">
            <v>18.36</v>
          </cell>
          <cell r="K26">
            <v>0</v>
          </cell>
        </row>
        <row r="27">
          <cell r="B27">
            <v>21.733333333333331</v>
          </cell>
          <cell r="C27">
            <v>29.2</v>
          </cell>
          <cell r="D27">
            <v>16.100000000000001</v>
          </cell>
          <cell r="E27">
            <v>56.041666666666664</v>
          </cell>
          <cell r="F27">
            <v>79</v>
          </cell>
          <cell r="G27">
            <v>32</v>
          </cell>
          <cell r="J27">
            <v>26.64</v>
          </cell>
          <cell r="K27">
            <v>0</v>
          </cell>
        </row>
        <row r="28">
          <cell r="B28">
            <v>17.12916666666667</v>
          </cell>
          <cell r="C28">
            <v>21.5</v>
          </cell>
          <cell r="D28">
            <v>14.5</v>
          </cell>
          <cell r="E28">
            <v>80.375</v>
          </cell>
          <cell r="F28">
            <v>100</v>
          </cell>
          <cell r="G28">
            <v>55</v>
          </cell>
          <cell r="J28">
            <v>36.72</v>
          </cell>
          <cell r="K28">
            <v>4.2</v>
          </cell>
        </row>
        <row r="29">
          <cell r="B29">
            <v>18.55833333333333</v>
          </cell>
          <cell r="C29">
            <v>27.2</v>
          </cell>
          <cell r="D29">
            <v>13.2</v>
          </cell>
          <cell r="E29">
            <v>77.291666666666671</v>
          </cell>
          <cell r="F29">
            <v>98</v>
          </cell>
          <cell r="G29">
            <v>44</v>
          </cell>
          <cell r="J29">
            <v>34.200000000000003</v>
          </cell>
          <cell r="K29">
            <v>0.2</v>
          </cell>
        </row>
        <row r="30">
          <cell r="B30">
            <v>20.433333333333334</v>
          </cell>
          <cell r="C30">
            <v>28.5</v>
          </cell>
          <cell r="D30">
            <v>15</v>
          </cell>
          <cell r="E30">
            <v>68.208333333333329</v>
          </cell>
          <cell r="F30">
            <v>90</v>
          </cell>
          <cell r="G30">
            <v>41</v>
          </cell>
          <cell r="J30">
            <v>34.56</v>
          </cell>
          <cell r="K30">
            <v>0</v>
          </cell>
        </row>
        <row r="31">
          <cell r="B31">
            <v>19.720833333333331</v>
          </cell>
          <cell r="C31">
            <v>29.1</v>
          </cell>
          <cell r="D31">
            <v>16.8</v>
          </cell>
          <cell r="E31">
            <v>75.333333333333329</v>
          </cell>
          <cell r="F31">
            <v>100</v>
          </cell>
          <cell r="G31">
            <v>39</v>
          </cell>
          <cell r="J31">
            <v>45.36</v>
          </cell>
          <cell r="K31">
            <v>18.8</v>
          </cell>
        </row>
        <row r="32">
          <cell r="B32">
            <v>13.387500000000001</v>
          </cell>
          <cell r="C32">
            <v>17.7</v>
          </cell>
          <cell r="D32">
            <v>10.4</v>
          </cell>
          <cell r="E32">
            <v>93.333333333333329</v>
          </cell>
          <cell r="F32">
            <v>100</v>
          </cell>
          <cell r="G32">
            <v>77</v>
          </cell>
          <cell r="J32">
            <v>35.28</v>
          </cell>
          <cell r="K32">
            <v>0.2</v>
          </cell>
        </row>
        <row r="33">
          <cell r="B33">
            <v>11.754166666666668</v>
          </cell>
          <cell r="C33">
            <v>18.3</v>
          </cell>
          <cell r="D33">
            <v>6.5</v>
          </cell>
          <cell r="E33">
            <v>85.583333333333329</v>
          </cell>
          <cell r="F33">
            <v>100</v>
          </cell>
          <cell r="G33">
            <v>49</v>
          </cell>
          <cell r="J33">
            <v>15.120000000000001</v>
          </cell>
          <cell r="K33">
            <v>0.2</v>
          </cell>
        </row>
        <row r="34">
          <cell r="B34">
            <v>13.720833333333331</v>
          </cell>
          <cell r="C34">
            <v>24</v>
          </cell>
          <cell r="D34">
            <v>6</v>
          </cell>
          <cell r="E34">
            <v>67.5</v>
          </cell>
          <cell r="F34">
            <v>99</v>
          </cell>
          <cell r="G34">
            <v>30</v>
          </cell>
          <cell r="J34">
            <v>24.840000000000003</v>
          </cell>
          <cell r="K34">
            <v>0</v>
          </cell>
        </row>
        <row r="35">
          <cell r="B35">
            <v>16.3</v>
          </cell>
          <cell r="C35">
            <v>25.2</v>
          </cell>
          <cell r="D35">
            <v>10</v>
          </cell>
          <cell r="E35">
            <v>55.75</v>
          </cell>
          <cell r="F35">
            <v>75</v>
          </cell>
          <cell r="G35">
            <v>32</v>
          </cell>
          <cell r="J35">
            <v>38.159999999999997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12.341666666666667</v>
          </cell>
          <cell r="C5">
            <v>18.2</v>
          </cell>
          <cell r="D5">
            <v>9.1</v>
          </cell>
          <cell r="E5">
            <v>68.708333333333329</v>
          </cell>
          <cell r="F5">
            <v>82</v>
          </cell>
          <cell r="G5">
            <v>49</v>
          </cell>
          <cell r="H5">
            <v>19.8</v>
          </cell>
          <cell r="J5">
            <v>35.64</v>
          </cell>
          <cell r="K5">
            <v>0</v>
          </cell>
        </row>
        <row r="6">
          <cell r="B6">
            <v>13.254166666666665</v>
          </cell>
          <cell r="C6">
            <v>21.2</v>
          </cell>
          <cell r="D6">
            <v>6.9</v>
          </cell>
          <cell r="E6">
            <v>64.708333333333329</v>
          </cell>
          <cell r="F6">
            <v>79</v>
          </cell>
          <cell r="G6">
            <v>51</v>
          </cell>
          <cell r="H6">
            <v>16.920000000000002</v>
          </cell>
          <cell r="J6">
            <v>30.6</v>
          </cell>
          <cell r="K6">
            <v>0</v>
          </cell>
        </row>
        <row r="7">
          <cell r="B7">
            <v>15.454166666666666</v>
          </cell>
          <cell r="C7">
            <v>23.9</v>
          </cell>
          <cell r="D7">
            <v>8.6</v>
          </cell>
          <cell r="E7">
            <v>66.916666666666671</v>
          </cell>
          <cell r="F7">
            <v>89</v>
          </cell>
          <cell r="G7">
            <v>45</v>
          </cell>
          <cell r="H7">
            <v>14.04</v>
          </cell>
          <cell r="J7">
            <v>28.08</v>
          </cell>
          <cell r="K7">
            <v>0</v>
          </cell>
        </row>
        <row r="8">
          <cell r="B8">
            <v>16.324999999999999</v>
          </cell>
          <cell r="C8">
            <v>24.7</v>
          </cell>
          <cell r="D8">
            <v>10.3</v>
          </cell>
          <cell r="E8">
            <v>73.583333333333329</v>
          </cell>
          <cell r="F8">
            <v>92</v>
          </cell>
          <cell r="G8">
            <v>42</v>
          </cell>
          <cell r="H8">
            <v>16.2</v>
          </cell>
          <cell r="J8">
            <v>33.119999999999997</v>
          </cell>
          <cell r="K8">
            <v>0</v>
          </cell>
        </row>
        <row r="9">
          <cell r="B9">
            <v>18.258333333333336</v>
          </cell>
          <cell r="C9">
            <v>27.2</v>
          </cell>
          <cell r="D9">
            <v>10.5</v>
          </cell>
          <cell r="E9">
            <v>67.166666666666671</v>
          </cell>
          <cell r="F9">
            <v>91</v>
          </cell>
          <cell r="G9">
            <v>32</v>
          </cell>
          <cell r="H9">
            <v>9.7200000000000006</v>
          </cell>
          <cell r="J9">
            <v>23.400000000000002</v>
          </cell>
          <cell r="K9">
            <v>0</v>
          </cell>
        </row>
        <row r="10">
          <cell r="B10">
            <v>19.962500000000002</v>
          </cell>
          <cell r="C10">
            <v>27.5</v>
          </cell>
          <cell r="D10">
            <v>13.5</v>
          </cell>
          <cell r="E10">
            <v>58.666666666666664</v>
          </cell>
          <cell r="F10">
            <v>85</v>
          </cell>
          <cell r="G10">
            <v>26</v>
          </cell>
          <cell r="H10">
            <v>12.24</v>
          </cell>
          <cell r="J10">
            <v>25.92</v>
          </cell>
          <cell r="K10">
            <v>0</v>
          </cell>
        </row>
        <row r="11">
          <cell r="B11">
            <v>20.466666666666665</v>
          </cell>
          <cell r="C11">
            <v>28.2</v>
          </cell>
          <cell r="D11">
            <v>14.8</v>
          </cell>
          <cell r="E11">
            <v>53.666666666666664</v>
          </cell>
          <cell r="F11">
            <v>75</v>
          </cell>
          <cell r="G11">
            <v>29</v>
          </cell>
          <cell r="H11">
            <v>22.32</v>
          </cell>
          <cell r="J11">
            <v>41.76</v>
          </cell>
          <cell r="K11">
            <v>0</v>
          </cell>
        </row>
        <row r="12">
          <cell r="B12">
            <v>19.479166666666668</v>
          </cell>
          <cell r="C12">
            <v>26.7</v>
          </cell>
          <cell r="D12">
            <v>13.4</v>
          </cell>
          <cell r="E12">
            <v>58.25</v>
          </cell>
          <cell r="F12">
            <v>82</v>
          </cell>
          <cell r="G12">
            <v>27</v>
          </cell>
          <cell r="H12">
            <v>10.08</v>
          </cell>
          <cell r="J12">
            <v>20.16</v>
          </cell>
          <cell r="K12">
            <v>0</v>
          </cell>
        </row>
        <row r="13">
          <cell r="B13">
            <v>17.820833333333336</v>
          </cell>
          <cell r="C13">
            <v>26</v>
          </cell>
          <cell r="D13">
            <v>9.9</v>
          </cell>
          <cell r="E13">
            <v>57.375</v>
          </cell>
          <cell r="F13">
            <v>83</v>
          </cell>
          <cell r="G13">
            <v>30</v>
          </cell>
          <cell r="H13">
            <v>12.6</v>
          </cell>
          <cell r="J13">
            <v>25.56</v>
          </cell>
          <cell r="K13">
            <v>0</v>
          </cell>
        </row>
        <row r="14">
          <cell r="B14">
            <v>18.695833333333333</v>
          </cell>
          <cell r="C14">
            <v>28.4</v>
          </cell>
          <cell r="D14">
            <v>10.6</v>
          </cell>
          <cell r="E14">
            <v>53.458333333333336</v>
          </cell>
          <cell r="F14">
            <v>78</v>
          </cell>
          <cell r="G14">
            <v>27</v>
          </cell>
          <cell r="H14">
            <v>10.8</v>
          </cell>
          <cell r="J14">
            <v>24.840000000000003</v>
          </cell>
          <cell r="K14">
            <v>0</v>
          </cell>
        </row>
        <row r="15">
          <cell r="B15">
            <v>21.166666666666668</v>
          </cell>
          <cell r="C15">
            <v>29.2</v>
          </cell>
          <cell r="D15">
            <v>15.6</v>
          </cell>
          <cell r="E15">
            <v>54.916666666666664</v>
          </cell>
          <cell r="F15">
            <v>79</v>
          </cell>
          <cell r="G15">
            <v>24</v>
          </cell>
          <cell r="H15">
            <v>11.520000000000001</v>
          </cell>
          <cell r="J15">
            <v>27</v>
          </cell>
          <cell r="K15">
            <v>0</v>
          </cell>
        </row>
        <row r="16">
          <cell r="B16">
            <v>21.162500000000001</v>
          </cell>
          <cell r="C16">
            <v>28.9</v>
          </cell>
          <cell r="D16">
            <v>13.7</v>
          </cell>
          <cell r="E16">
            <v>48.791666666666664</v>
          </cell>
          <cell r="F16">
            <v>76</v>
          </cell>
          <cell r="G16">
            <v>22</v>
          </cell>
          <cell r="H16">
            <v>13.68</v>
          </cell>
          <cell r="J16">
            <v>32.4</v>
          </cell>
          <cell r="K16">
            <v>0</v>
          </cell>
        </row>
        <row r="17">
          <cell r="B17">
            <v>20.583333333333332</v>
          </cell>
          <cell r="C17">
            <v>29</v>
          </cell>
          <cell r="D17">
            <v>14.5</v>
          </cell>
          <cell r="E17">
            <v>50.75</v>
          </cell>
          <cell r="F17">
            <v>76</v>
          </cell>
          <cell r="G17">
            <v>25</v>
          </cell>
          <cell r="H17">
            <v>14.76</v>
          </cell>
          <cell r="J17">
            <v>32.4</v>
          </cell>
          <cell r="K17">
            <v>0</v>
          </cell>
        </row>
        <row r="18">
          <cell r="B18">
            <v>21.366666666666664</v>
          </cell>
          <cell r="C18">
            <v>29.8</v>
          </cell>
          <cell r="D18">
            <v>14</v>
          </cell>
          <cell r="E18">
            <v>54.166666666666664</v>
          </cell>
          <cell r="F18">
            <v>85</v>
          </cell>
          <cell r="G18">
            <v>24</v>
          </cell>
          <cell r="H18">
            <v>17.64</v>
          </cell>
          <cell r="J18">
            <v>41.76</v>
          </cell>
          <cell r="K18">
            <v>0</v>
          </cell>
        </row>
        <row r="19">
          <cell r="B19">
            <v>22.358333333333334</v>
          </cell>
          <cell r="C19">
            <v>30.8</v>
          </cell>
          <cell r="D19">
            <v>15</v>
          </cell>
          <cell r="E19">
            <v>47.041666666666664</v>
          </cell>
          <cell r="F19">
            <v>71</v>
          </cell>
          <cell r="G19">
            <v>23</v>
          </cell>
          <cell r="H19">
            <v>12.6</v>
          </cell>
          <cell r="J19">
            <v>30.240000000000002</v>
          </cell>
          <cell r="K19">
            <v>0</v>
          </cell>
        </row>
        <row r="20">
          <cell r="B20">
            <v>23.845833333333335</v>
          </cell>
          <cell r="C20">
            <v>30.8</v>
          </cell>
          <cell r="D20">
            <v>18.8</v>
          </cell>
          <cell r="E20">
            <v>37.583333333333336</v>
          </cell>
          <cell r="F20">
            <v>57</v>
          </cell>
          <cell r="G20">
            <v>20</v>
          </cell>
          <cell r="H20">
            <v>13.68</v>
          </cell>
          <cell r="J20">
            <v>29.16</v>
          </cell>
          <cell r="K20">
            <v>0</v>
          </cell>
        </row>
        <row r="21">
          <cell r="B21">
            <v>20.908333333333335</v>
          </cell>
          <cell r="C21">
            <v>26.8</v>
          </cell>
          <cell r="D21">
            <v>15.9</v>
          </cell>
          <cell r="E21">
            <v>50.208333333333336</v>
          </cell>
          <cell r="F21">
            <v>63</v>
          </cell>
          <cell r="G21">
            <v>34</v>
          </cell>
          <cell r="H21">
            <v>14.04</v>
          </cell>
          <cell r="J21">
            <v>30.96</v>
          </cell>
          <cell r="K21">
            <v>0</v>
          </cell>
        </row>
        <row r="22">
          <cell r="B22">
            <v>13.754166666666665</v>
          </cell>
          <cell r="C22">
            <v>21.6</v>
          </cell>
          <cell r="D22">
            <v>6.1</v>
          </cell>
          <cell r="E22">
            <v>56.875</v>
          </cell>
          <cell r="F22">
            <v>85</v>
          </cell>
          <cell r="G22">
            <v>32</v>
          </cell>
          <cell r="H22">
            <v>19.440000000000001</v>
          </cell>
          <cell r="J22">
            <v>36.36</v>
          </cell>
          <cell r="K22">
            <v>0</v>
          </cell>
        </row>
        <row r="23">
          <cell r="B23">
            <v>14.75</v>
          </cell>
          <cell r="C23">
            <v>26.4</v>
          </cell>
          <cell r="D23">
            <v>5.7</v>
          </cell>
          <cell r="E23">
            <v>62.041666666666664</v>
          </cell>
          <cell r="F23">
            <v>88</v>
          </cell>
          <cell r="G23">
            <v>31</v>
          </cell>
          <cell r="H23">
            <v>10.44</v>
          </cell>
          <cell r="J23">
            <v>23.400000000000002</v>
          </cell>
          <cell r="K23">
            <v>0</v>
          </cell>
        </row>
        <row r="24">
          <cell r="B24">
            <v>19.470833333333331</v>
          </cell>
          <cell r="C24">
            <v>29.3</v>
          </cell>
          <cell r="D24">
            <v>10.6</v>
          </cell>
          <cell r="E24">
            <v>55.958333333333336</v>
          </cell>
          <cell r="F24">
            <v>84</v>
          </cell>
          <cell r="G24">
            <v>28</v>
          </cell>
          <cell r="H24">
            <v>12.24</v>
          </cell>
          <cell r="J24">
            <v>25.56</v>
          </cell>
          <cell r="K24">
            <v>0</v>
          </cell>
        </row>
        <row r="25">
          <cell r="B25">
            <v>22.479166666666668</v>
          </cell>
          <cell r="C25">
            <v>30.1</v>
          </cell>
          <cell r="D25">
            <v>16</v>
          </cell>
          <cell r="E25">
            <v>46.875</v>
          </cell>
          <cell r="F25">
            <v>72</v>
          </cell>
          <cell r="G25">
            <v>23</v>
          </cell>
          <cell r="H25">
            <v>12.96</v>
          </cell>
          <cell r="J25">
            <v>24.840000000000003</v>
          </cell>
          <cell r="K25">
            <v>0</v>
          </cell>
        </row>
        <row r="26">
          <cell r="B26">
            <v>21.883333333333329</v>
          </cell>
          <cell r="C26">
            <v>31.2</v>
          </cell>
          <cell r="D26">
            <v>13.6</v>
          </cell>
          <cell r="E26">
            <v>49.708333333333336</v>
          </cell>
          <cell r="F26">
            <v>77</v>
          </cell>
          <cell r="G26">
            <v>22</v>
          </cell>
          <cell r="H26">
            <v>6.84</v>
          </cell>
          <cell r="J26">
            <v>18</v>
          </cell>
          <cell r="K26">
            <v>0</v>
          </cell>
        </row>
        <row r="27">
          <cell r="B27">
            <v>22.950000000000003</v>
          </cell>
          <cell r="C27">
            <v>31.6</v>
          </cell>
          <cell r="D27">
            <v>13.3</v>
          </cell>
          <cell r="E27">
            <v>47.416666666666664</v>
          </cell>
          <cell r="F27">
            <v>80</v>
          </cell>
          <cell r="G27">
            <v>22</v>
          </cell>
          <cell r="H27">
            <v>23.040000000000003</v>
          </cell>
          <cell r="J27">
            <v>36.36</v>
          </cell>
          <cell r="K27">
            <v>0</v>
          </cell>
        </row>
        <row r="28">
          <cell r="B28">
            <v>24.466666666666669</v>
          </cell>
          <cell r="C28">
            <v>32.6</v>
          </cell>
          <cell r="D28">
            <v>15.7</v>
          </cell>
          <cell r="E28">
            <v>43.166666666666664</v>
          </cell>
          <cell r="F28">
            <v>73</v>
          </cell>
          <cell r="G28">
            <v>20</v>
          </cell>
          <cell r="H28">
            <v>12.6</v>
          </cell>
          <cell r="J28">
            <v>30.240000000000002</v>
          </cell>
          <cell r="K28">
            <v>0</v>
          </cell>
        </row>
        <row r="29">
          <cell r="B29">
            <v>20.933333333333334</v>
          </cell>
          <cell r="C29">
            <v>32.6</v>
          </cell>
          <cell r="D29">
            <v>11</v>
          </cell>
          <cell r="E29">
            <v>59.708333333333336</v>
          </cell>
          <cell r="F29">
            <v>93</v>
          </cell>
          <cell r="G29">
            <v>22</v>
          </cell>
          <cell r="H29">
            <v>14.76</v>
          </cell>
          <cell r="J29">
            <v>28.8</v>
          </cell>
          <cell r="K29">
            <v>0</v>
          </cell>
        </row>
        <row r="30">
          <cell r="B30">
            <v>25.395833333333329</v>
          </cell>
          <cell r="C30">
            <v>33.9</v>
          </cell>
          <cell r="D30">
            <v>19.5</v>
          </cell>
          <cell r="E30">
            <v>44.5</v>
          </cell>
          <cell r="F30">
            <v>64</v>
          </cell>
          <cell r="G30">
            <v>20</v>
          </cell>
          <cell r="H30">
            <v>17.28</v>
          </cell>
          <cell r="J30">
            <v>32.4</v>
          </cell>
          <cell r="K30">
            <v>0</v>
          </cell>
        </row>
        <row r="31">
          <cell r="B31">
            <v>25.629166666666666</v>
          </cell>
          <cell r="C31">
            <v>33.799999999999997</v>
          </cell>
          <cell r="D31">
            <v>16.600000000000001</v>
          </cell>
          <cell r="E31">
            <v>43.333333333333336</v>
          </cell>
          <cell r="F31">
            <v>71</v>
          </cell>
          <cell r="G31">
            <v>23</v>
          </cell>
          <cell r="H31">
            <v>19.8</v>
          </cell>
          <cell r="J31">
            <v>52.92</v>
          </cell>
          <cell r="K31">
            <v>0</v>
          </cell>
        </row>
        <row r="32">
          <cell r="B32">
            <v>18.350000000000001</v>
          </cell>
          <cell r="C32">
            <v>26.7</v>
          </cell>
          <cell r="D32">
            <v>14.7</v>
          </cell>
          <cell r="E32">
            <v>76.416666666666671</v>
          </cell>
          <cell r="F32">
            <v>92</v>
          </cell>
          <cell r="G32">
            <v>40</v>
          </cell>
          <cell r="H32">
            <v>15.48</v>
          </cell>
          <cell r="J32">
            <v>31.319999999999997</v>
          </cell>
          <cell r="K32">
            <v>3.2</v>
          </cell>
        </row>
        <row r="33">
          <cell r="B33">
            <v>14.616666666666665</v>
          </cell>
          <cell r="C33">
            <v>22</v>
          </cell>
          <cell r="D33">
            <v>8.5</v>
          </cell>
          <cell r="E33">
            <v>65.458333333333329</v>
          </cell>
          <cell r="F33">
            <v>93</v>
          </cell>
          <cell r="G33">
            <v>31</v>
          </cell>
          <cell r="H33">
            <v>21.96</v>
          </cell>
          <cell r="J33">
            <v>39.24</v>
          </cell>
          <cell r="K33">
            <v>0</v>
          </cell>
        </row>
        <row r="34">
          <cell r="B34">
            <v>15.291666666666666</v>
          </cell>
          <cell r="C34">
            <v>27.2</v>
          </cell>
          <cell r="D34">
            <v>4.8</v>
          </cell>
          <cell r="E34">
            <v>55.833333333333336</v>
          </cell>
          <cell r="F34">
            <v>90</v>
          </cell>
          <cell r="G34">
            <v>18</v>
          </cell>
          <cell r="H34">
            <v>11.879999999999999</v>
          </cell>
          <cell r="J34">
            <v>29.880000000000003</v>
          </cell>
          <cell r="K34">
            <v>0</v>
          </cell>
        </row>
        <row r="35">
          <cell r="B35">
            <v>20.866666666666671</v>
          </cell>
          <cell r="C35">
            <v>29.8</v>
          </cell>
          <cell r="D35">
            <v>14.4</v>
          </cell>
          <cell r="E35">
            <v>34.125</v>
          </cell>
          <cell r="F35">
            <v>56</v>
          </cell>
          <cell r="G35">
            <v>15</v>
          </cell>
          <cell r="H35">
            <v>17.28</v>
          </cell>
          <cell r="J35">
            <v>29.52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13.733333333333334</v>
          </cell>
          <cell r="C5">
            <v>16.8</v>
          </cell>
          <cell r="D5">
            <v>11.9</v>
          </cell>
          <cell r="E5">
            <v>84</v>
          </cell>
          <cell r="F5">
            <v>94</v>
          </cell>
          <cell r="G5">
            <v>78</v>
          </cell>
          <cell r="H5">
            <v>14.04</v>
          </cell>
          <cell r="J5">
            <v>29.52</v>
          </cell>
          <cell r="K5">
            <v>0.2</v>
          </cell>
        </row>
        <row r="6">
          <cell r="B6">
            <v>14.954166666666667</v>
          </cell>
          <cell r="C6">
            <v>21.2</v>
          </cell>
          <cell r="D6">
            <v>10.199999999999999</v>
          </cell>
          <cell r="E6">
            <v>78.727272727272734</v>
          </cell>
          <cell r="F6">
            <v>100</v>
          </cell>
          <cell r="G6">
            <v>66</v>
          </cell>
          <cell r="H6">
            <v>18.36</v>
          </cell>
          <cell r="J6">
            <v>29.52</v>
          </cell>
          <cell r="K6">
            <v>0</v>
          </cell>
        </row>
        <row r="7">
          <cell r="B7">
            <v>17.412500000000001</v>
          </cell>
          <cell r="C7">
            <v>24.6</v>
          </cell>
          <cell r="D7">
            <v>13.3</v>
          </cell>
          <cell r="E7">
            <v>78.764705882352942</v>
          </cell>
          <cell r="F7">
            <v>100</v>
          </cell>
          <cell r="G7">
            <v>53</v>
          </cell>
          <cell r="H7">
            <v>19.440000000000001</v>
          </cell>
          <cell r="J7">
            <v>29.52</v>
          </cell>
          <cell r="K7">
            <v>0</v>
          </cell>
        </row>
        <row r="8">
          <cell r="B8">
            <v>19.545833333333338</v>
          </cell>
          <cell r="C8">
            <v>26.5</v>
          </cell>
          <cell r="D8">
            <v>14.7</v>
          </cell>
          <cell r="E8">
            <v>75</v>
          </cell>
          <cell r="F8">
            <v>94</v>
          </cell>
          <cell r="G8">
            <v>47</v>
          </cell>
          <cell r="H8">
            <v>25.92</v>
          </cell>
          <cell r="J8">
            <v>34.92</v>
          </cell>
          <cell r="K8">
            <v>0</v>
          </cell>
        </row>
        <row r="9">
          <cell r="B9">
            <v>21.241666666666667</v>
          </cell>
          <cell r="C9">
            <v>28.1</v>
          </cell>
          <cell r="D9">
            <v>14.8</v>
          </cell>
          <cell r="E9">
            <v>64.875</v>
          </cell>
          <cell r="F9">
            <v>93</v>
          </cell>
          <cell r="G9">
            <v>33</v>
          </cell>
          <cell r="H9">
            <v>20.52</v>
          </cell>
          <cell r="J9">
            <v>29.880000000000003</v>
          </cell>
          <cell r="K9">
            <v>0</v>
          </cell>
        </row>
        <row r="10">
          <cell r="B10">
            <v>21.058333333333337</v>
          </cell>
          <cell r="C10">
            <v>28.3</v>
          </cell>
          <cell r="D10">
            <v>13.5</v>
          </cell>
          <cell r="E10">
            <v>53.875</v>
          </cell>
          <cell r="F10">
            <v>86</v>
          </cell>
          <cell r="G10">
            <v>26</v>
          </cell>
          <cell r="H10">
            <v>17.28</v>
          </cell>
          <cell r="J10">
            <v>26.64</v>
          </cell>
          <cell r="K10">
            <v>0</v>
          </cell>
        </row>
        <row r="11">
          <cell r="B11">
            <v>20.95</v>
          </cell>
          <cell r="C11">
            <v>29.9</v>
          </cell>
          <cell r="D11">
            <v>14.4</v>
          </cell>
          <cell r="E11">
            <v>53.875</v>
          </cell>
          <cell r="F11">
            <v>78</v>
          </cell>
          <cell r="G11">
            <v>25</v>
          </cell>
          <cell r="H11">
            <v>12.6</v>
          </cell>
          <cell r="J11">
            <v>39.96</v>
          </cell>
          <cell r="K11">
            <v>0</v>
          </cell>
        </row>
        <row r="12">
          <cell r="B12">
            <v>20.912500000000001</v>
          </cell>
          <cell r="C12">
            <v>27.7</v>
          </cell>
          <cell r="D12">
            <v>14.7</v>
          </cell>
          <cell r="E12">
            <v>54.791666666666664</v>
          </cell>
          <cell r="F12">
            <v>79</v>
          </cell>
          <cell r="G12">
            <v>31</v>
          </cell>
          <cell r="H12">
            <v>18.36</v>
          </cell>
          <cell r="J12">
            <v>25.56</v>
          </cell>
          <cell r="K12">
            <v>0</v>
          </cell>
        </row>
        <row r="13">
          <cell r="B13">
            <v>20.474999999999998</v>
          </cell>
          <cell r="C13">
            <v>28.5</v>
          </cell>
          <cell r="D13">
            <v>13.3</v>
          </cell>
          <cell r="E13">
            <v>56.708333333333336</v>
          </cell>
          <cell r="F13">
            <v>85</v>
          </cell>
          <cell r="G13">
            <v>28</v>
          </cell>
          <cell r="H13">
            <v>18.720000000000002</v>
          </cell>
          <cell r="J13">
            <v>27.720000000000002</v>
          </cell>
          <cell r="K13">
            <v>0</v>
          </cell>
        </row>
        <row r="14">
          <cell r="B14">
            <v>21.612500000000001</v>
          </cell>
          <cell r="C14">
            <v>30.3</v>
          </cell>
          <cell r="D14">
            <v>14.1</v>
          </cell>
          <cell r="E14">
            <v>52.5</v>
          </cell>
          <cell r="F14">
            <v>82</v>
          </cell>
          <cell r="G14">
            <v>19</v>
          </cell>
          <cell r="H14">
            <v>20.16</v>
          </cell>
          <cell r="J14">
            <v>26.64</v>
          </cell>
          <cell r="K14">
            <v>0</v>
          </cell>
        </row>
        <row r="15">
          <cell r="B15">
            <v>22.362500000000001</v>
          </cell>
          <cell r="C15">
            <v>30.6</v>
          </cell>
          <cell r="D15">
            <v>14.6</v>
          </cell>
          <cell r="E15">
            <v>45.583333333333336</v>
          </cell>
          <cell r="F15">
            <v>72</v>
          </cell>
          <cell r="G15">
            <v>22</v>
          </cell>
          <cell r="H15">
            <v>14.76</v>
          </cell>
          <cell r="J15">
            <v>33.480000000000004</v>
          </cell>
          <cell r="K15">
            <v>0</v>
          </cell>
        </row>
        <row r="16">
          <cell r="B16">
            <v>21.645833333333332</v>
          </cell>
          <cell r="C16">
            <v>28.9</v>
          </cell>
          <cell r="D16">
            <v>13.5</v>
          </cell>
          <cell r="E16">
            <v>46.958333333333336</v>
          </cell>
          <cell r="F16">
            <v>75</v>
          </cell>
          <cell r="G16">
            <v>22</v>
          </cell>
          <cell r="H16">
            <v>17.64</v>
          </cell>
          <cell r="J16">
            <v>36</v>
          </cell>
          <cell r="K16">
            <v>0</v>
          </cell>
        </row>
        <row r="17">
          <cell r="B17">
            <v>22.291666666666661</v>
          </cell>
          <cell r="C17">
            <v>29.8</v>
          </cell>
          <cell r="D17">
            <v>15.6</v>
          </cell>
          <cell r="E17">
            <v>45.541666666666664</v>
          </cell>
          <cell r="F17">
            <v>69</v>
          </cell>
          <cell r="G17">
            <v>22</v>
          </cell>
          <cell r="H17">
            <v>16.920000000000002</v>
          </cell>
          <cell r="J17">
            <v>26.64</v>
          </cell>
          <cell r="K17">
            <v>0</v>
          </cell>
        </row>
        <row r="18">
          <cell r="B18">
            <v>22.383333333333336</v>
          </cell>
          <cell r="C18">
            <v>30.5</v>
          </cell>
          <cell r="D18">
            <v>15.4</v>
          </cell>
          <cell r="E18">
            <v>47.541666666666664</v>
          </cell>
          <cell r="F18">
            <v>68</v>
          </cell>
          <cell r="G18">
            <v>25</v>
          </cell>
          <cell r="H18">
            <v>18.36</v>
          </cell>
          <cell r="J18">
            <v>25.92</v>
          </cell>
          <cell r="K18">
            <v>0</v>
          </cell>
        </row>
        <row r="19">
          <cell r="B19">
            <v>22.974999999999998</v>
          </cell>
          <cell r="C19">
            <v>30.2</v>
          </cell>
          <cell r="D19">
            <v>14.2</v>
          </cell>
          <cell r="E19">
            <v>47.375</v>
          </cell>
          <cell r="F19">
            <v>81</v>
          </cell>
          <cell r="G19">
            <v>22</v>
          </cell>
          <cell r="H19">
            <v>19.079999999999998</v>
          </cell>
          <cell r="J19">
            <v>39.96</v>
          </cell>
          <cell r="K19">
            <v>0</v>
          </cell>
        </row>
        <row r="20">
          <cell r="B20">
            <v>22.637499999999999</v>
          </cell>
          <cell r="C20">
            <v>31.2</v>
          </cell>
          <cell r="D20">
            <v>16.600000000000001</v>
          </cell>
          <cell r="E20">
            <v>44.416666666666664</v>
          </cell>
          <cell r="F20">
            <v>63</v>
          </cell>
          <cell r="G20">
            <v>20</v>
          </cell>
          <cell r="H20">
            <v>16.2</v>
          </cell>
          <cell r="J20">
            <v>29.16</v>
          </cell>
          <cell r="K20">
            <v>0</v>
          </cell>
        </row>
        <row r="21">
          <cell r="B21">
            <v>21.479166666666671</v>
          </cell>
          <cell r="C21">
            <v>28</v>
          </cell>
          <cell r="D21">
            <v>15.3</v>
          </cell>
          <cell r="E21">
            <v>51.708333333333336</v>
          </cell>
          <cell r="F21">
            <v>81</v>
          </cell>
          <cell r="G21">
            <v>28</v>
          </cell>
          <cell r="H21">
            <v>19.8</v>
          </cell>
          <cell r="J21">
            <v>33.119999999999997</v>
          </cell>
          <cell r="K21">
            <v>0</v>
          </cell>
        </row>
        <row r="22">
          <cell r="B22">
            <v>17.241666666666667</v>
          </cell>
          <cell r="C22">
            <v>24.5</v>
          </cell>
          <cell r="D22">
            <v>13.1</v>
          </cell>
          <cell r="E22">
            <v>71.125</v>
          </cell>
          <cell r="F22">
            <v>100</v>
          </cell>
          <cell r="G22">
            <v>45</v>
          </cell>
          <cell r="H22">
            <v>21.240000000000002</v>
          </cell>
          <cell r="J22">
            <v>31.680000000000003</v>
          </cell>
          <cell r="K22">
            <v>0</v>
          </cell>
        </row>
        <row r="23">
          <cell r="B23">
            <v>20.24583333333333</v>
          </cell>
          <cell r="C23">
            <v>30</v>
          </cell>
          <cell r="D23">
            <v>13.2</v>
          </cell>
          <cell r="E23">
            <v>59.541666666666664</v>
          </cell>
          <cell r="F23">
            <v>86</v>
          </cell>
          <cell r="G23">
            <v>22</v>
          </cell>
          <cell r="H23">
            <v>18.720000000000002</v>
          </cell>
          <cell r="J23">
            <v>27.36</v>
          </cell>
          <cell r="K23">
            <v>0</v>
          </cell>
        </row>
        <row r="24">
          <cell r="B24">
            <v>22.566666666666663</v>
          </cell>
          <cell r="C24">
            <v>30.9</v>
          </cell>
          <cell r="D24">
            <v>16.3</v>
          </cell>
          <cell r="E24">
            <v>51.458333333333336</v>
          </cell>
          <cell r="F24">
            <v>76</v>
          </cell>
          <cell r="G24">
            <v>23</v>
          </cell>
          <cell r="H24">
            <v>19.440000000000001</v>
          </cell>
          <cell r="J24">
            <v>29.880000000000003</v>
          </cell>
          <cell r="K24">
            <v>0</v>
          </cell>
        </row>
        <row r="25">
          <cell r="B25">
            <v>23.2</v>
          </cell>
          <cell r="C25">
            <v>31.8</v>
          </cell>
          <cell r="D25">
            <v>15.1</v>
          </cell>
          <cell r="E25">
            <v>48.041666666666664</v>
          </cell>
          <cell r="F25">
            <v>74</v>
          </cell>
          <cell r="G25">
            <v>22</v>
          </cell>
          <cell r="H25">
            <v>14.4</v>
          </cell>
          <cell r="J25">
            <v>25.56</v>
          </cell>
          <cell r="K25">
            <v>0</v>
          </cell>
        </row>
        <row r="26">
          <cell r="B26">
            <v>24.395833333333332</v>
          </cell>
          <cell r="C26">
            <v>32.5</v>
          </cell>
          <cell r="D26">
            <v>16.399999999999999</v>
          </cell>
          <cell r="E26">
            <v>44.041666666666664</v>
          </cell>
          <cell r="F26">
            <v>69</v>
          </cell>
          <cell r="G26">
            <v>22</v>
          </cell>
          <cell r="H26">
            <v>14.76</v>
          </cell>
          <cell r="J26">
            <v>24.48</v>
          </cell>
          <cell r="K26">
            <v>0</v>
          </cell>
        </row>
        <row r="27">
          <cell r="B27">
            <v>24.041666666666668</v>
          </cell>
          <cell r="C27">
            <v>31.1</v>
          </cell>
          <cell r="D27">
            <v>18</v>
          </cell>
          <cell r="E27">
            <v>46.458333333333336</v>
          </cell>
          <cell r="F27">
            <v>66</v>
          </cell>
          <cell r="G27">
            <v>26</v>
          </cell>
          <cell r="H27">
            <v>20.52</v>
          </cell>
          <cell r="J27">
            <v>29.880000000000003</v>
          </cell>
          <cell r="K27">
            <v>0</v>
          </cell>
        </row>
        <row r="28">
          <cell r="B28">
            <v>24.166666666666668</v>
          </cell>
          <cell r="C28">
            <v>33.200000000000003</v>
          </cell>
          <cell r="D28">
            <v>15.5</v>
          </cell>
          <cell r="E28">
            <v>45.75</v>
          </cell>
          <cell r="F28">
            <v>78</v>
          </cell>
          <cell r="G28">
            <v>19</v>
          </cell>
          <cell r="H28">
            <v>18</v>
          </cell>
          <cell r="J28">
            <v>34.200000000000003</v>
          </cell>
          <cell r="K28">
            <v>0</v>
          </cell>
        </row>
        <row r="29">
          <cell r="B29">
            <v>25.224999999999998</v>
          </cell>
          <cell r="C29">
            <v>33.6</v>
          </cell>
          <cell r="D29">
            <v>17.600000000000001</v>
          </cell>
          <cell r="E29">
            <v>41.291666666666664</v>
          </cell>
          <cell r="F29">
            <v>64</v>
          </cell>
          <cell r="G29">
            <v>20</v>
          </cell>
          <cell r="H29">
            <v>20.16</v>
          </cell>
          <cell r="J29">
            <v>35.64</v>
          </cell>
          <cell r="K29">
            <v>0</v>
          </cell>
        </row>
        <row r="30">
          <cell r="B30">
            <v>25.724999999999998</v>
          </cell>
          <cell r="C30">
            <v>33.700000000000003</v>
          </cell>
          <cell r="D30">
            <v>19.600000000000001</v>
          </cell>
          <cell r="E30">
            <v>39.958333333333336</v>
          </cell>
          <cell r="F30">
            <v>57</v>
          </cell>
          <cell r="G30">
            <v>21</v>
          </cell>
          <cell r="H30">
            <v>17.64</v>
          </cell>
          <cell r="J30">
            <v>31.319999999999997</v>
          </cell>
          <cell r="K30">
            <v>0</v>
          </cell>
        </row>
        <row r="31">
          <cell r="B31">
            <v>26.158333333333331</v>
          </cell>
          <cell r="C31">
            <v>34.299999999999997</v>
          </cell>
          <cell r="D31">
            <v>19.600000000000001</v>
          </cell>
          <cell r="E31">
            <v>39.875</v>
          </cell>
          <cell r="F31">
            <v>59</v>
          </cell>
          <cell r="G31">
            <v>20</v>
          </cell>
          <cell r="H31">
            <v>29.52</v>
          </cell>
          <cell r="J31">
            <v>46.800000000000004</v>
          </cell>
          <cell r="K31">
            <v>0</v>
          </cell>
        </row>
        <row r="32">
          <cell r="B32">
            <v>23.658333333333331</v>
          </cell>
          <cell r="C32">
            <v>28.6</v>
          </cell>
          <cell r="D32">
            <v>19.3</v>
          </cell>
          <cell r="E32">
            <v>57.583333333333336</v>
          </cell>
          <cell r="F32">
            <v>77</v>
          </cell>
          <cell r="G32">
            <v>43</v>
          </cell>
          <cell r="H32">
            <v>19.8</v>
          </cell>
          <cell r="J32">
            <v>33.480000000000004</v>
          </cell>
          <cell r="K32">
            <v>0</v>
          </cell>
        </row>
        <row r="33">
          <cell r="B33">
            <v>18.45</v>
          </cell>
          <cell r="C33">
            <v>24.9</v>
          </cell>
          <cell r="D33">
            <v>14</v>
          </cell>
          <cell r="E33">
            <v>73.772727272727266</v>
          </cell>
          <cell r="F33">
            <v>100</v>
          </cell>
          <cell r="G33">
            <v>47</v>
          </cell>
          <cell r="H33">
            <v>18.720000000000002</v>
          </cell>
          <cell r="J33">
            <v>35.28</v>
          </cell>
          <cell r="K33">
            <v>0</v>
          </cell>
        </row>
        <row r="34">
          <cell r="B34">
            <v>20.008333333333333</v>
          </cell>
          <cell r="C34">
            <v>28.9</v>
          </cell>
          <cell r="D34">
            <v>12.1</v>
          </cell>
          <cell r="E34">
            <v>55.208333333333336</v>
          </cell>
          <cell r="F34">
            <v>82</v>
          </cell>
          <cell r="G34">
            <v>28</v>
          </cell>
          <cell r="H34">
            <v>18.36</v>
          </cell>
          <cell r="J34">
            <v>31.680000000000003</v>
          </cell>
          <cell r="K34">
            <v>0</v>
          </cell>
        </row>
        <row r="35">
          <cell r="B35">
            <v>23.695833333333329</v>
          </cell>
          <cell r="C35">
            <v>32.700000000000003</v>
          </cell>
          <cell r="D35">
            <v>15.3</v>
          </cell>
          <cell r="E35">
            <v>32.125</v>
          </cell>
          <cell r="F35">
            <v>51</v>
          </cell>
          <cell r="G35">
            <v>17</v>
          </cell>
          <cell r="H35">
            <v>19.8</v>
          </cell>
          <cell r="J35">
            <v>39.96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16.020833333333336</v>
          </cell>
          <cell r="C5">
            <v>21.4</v>
          </cell>
          <cell r="D5">
            <v>13.6</v>
          </cell>
          <cell r="E5">
            <v>75.041666666666671</v>
          </cell>
          <cell r="F5">
            <v>82</v>
          </cell>
          <cell r="G5">
            <v>58</v>
          </cell>
          <cell r="H5">
            <v>8.64</v>
          </cell>
          <cell r="J5">
            <v>25.56</v>
          </cell>
          <cell r="K5">
            <v>0</v>
          </cell>
        </row>
        <row r="6">
          <cell r="B6">
            <v>17.541666666666668</v>
          </cell>
          <cell r="C6">
            <v>23.9</v>
          </cell>
          <cell r="D6">
            <v>14</v>
          </cell>
          <cell r="E6">
            <v>76.708333333333329</v>
          </cell>
          <cell r="F6">
            <v>90</v>
          </cell>
          <cell r="G6">
            <v>52</v>
          </cell>
          <cell r="H6">
            <v>7.5600000000000005</v>
          </cell>
          <cell r="J6">
            <v>20.88</v>
          </cell>
          <cell r="K6">
            <v>0</v>
          </cell>
        </row>
        <row r="7">
          <cell r="B7">
            <v>17.552173913043482</v>
          </cell>
          <cell r="C7">
            <v>24.6</v>
          </cell>
          <cell r="D7">
            <v>12.2</v>
          </cell>
          <cell r="E7">
            <v>71.739130434782609</v>
          </cell>
          <cell r="F7">
            <v>89</v>
          </cell>
          <cell r="G7">
            <v>46</v>
          </cell>
          <cell r="H7">
            <v>5.4</v>
          </cell>
          <cell r="J7">
            <v>21.96</v>
          </cell>
          <cell r="K7">
            <v>0</v>
          </cell>
        </row>
        <row r="8">
          <cell r="B8">
            <v>18.408333333333328</v>
          </cell>
          <cell r="C8">
            <v>26.2</v>
          </cell>
          <cell r="D8">
            <v>12.1</v>
          </cell>
          <cell r="E8">
            <v>68.083333333333329</v>
          </cell>
          <cell r="F8">
            <v>87</v>
          </cell>
          <cell r="G8">
            <v>43</v>
          </cell>
          <cell r="H8">
            <v>5.7600000000000007</v>
          </cell>
          <cell r="J8">
            <v>19.440000000000001</v>
          </cell>
          <cell r="K8">
            <v>0</v>
          </cell>
        </row>
        <row r="9">
          <cell r="B9">
            <v>19.170833333333331</v>
          </cell>
          <cell r="C9">
            <v>28</v>
          </cell>
          <cell r="D9">
            <v>12.9</v>
          </cell>
          <cell r="E9">
            <v>66.708333333333329</v>
          </cell>
          <cell r="F9">
            <v>89</v>
          </cell>
          <cell r="G9">
            <v>33</v>
          </cell>
          <cell r="H9">
            <v>5.04</v>
          </cell>
          <cell r="J9">
            <v>15.48</v>
          </cell>
          <cell r="K9">
            <v>0</v>
          </cell>
        </row>
        <row r="10">
          <cell r="B10">
            <v>19.354166666666664</v>
          </cell>
          <cell r="C10">
            <v>27.7</v>
          </cell>
          <cell r="D10">
            <v>12.3</v>
          </cell>
          <cell r="E10">
            <v>63</v>
          </cell>
          <cell r="F10">
            <v>87</v>
          </cell>
          <cell r="G10">
            <v>31</v>
          </cell>
          <cell r="H10">
            <v>6.48</v>
          </cell>
          <cell r="J10">
            <v>16.2</v>
          </cell>
          <cell r="K10">
            <v>0</v>
          </cell>
        </row>
        <row r="11">
          <cell r="B11">
            <v>19.341666666666665</v>
          </cell>
          <cell r="C11">
            <v>28.7</v>
          </cell>
          <cell r="D11">
            <v>12.2</v>
          </cell>
          <cell r="E11">
            <v>61.958333333333336</v>
          </cell>
          <cell r="F11">
            <v>86</v>
          </cell>
          <cell r="G11">
            <v>29</v>
          </cell>
          <cell r="H11">
            <v>5.4</v>
          </cell>
          <cell r="J11">
            <v>16.920000000000002</v>
          </cell>
          <cell r="K11">
            <v>0</v>
          </cell>
        </row>
        <row r="12">
          <cell r="B12">
            <v>19.708333333333332</v>
          </cell>
          <cell r="C12">
            <v>26.9</v>
          </cell>
          <cell r="D12">
            <v>13.4</v>
          </cell>
          <cell r="E12">
            <v>62.833333333333336</v>
          </cell>
          <cell r="F12">
            <v>91</v>
          </cell>
          <cell r="G12">
            <v>33</v>
          </cell>
          <cell r="H12">
            <v>6.48</v>
          </cell>
          <cell r="J12">
            <v>19.079999999999998</v>
          </cell>
          <cell r="K12">
            <v>0</v>
          </cell>
        </row>
        <row r="13">
          <cell r="B13">
            <v>19.095833333333331</v>
          </cell>
          <cell r="C13">
            <v>27.3</v>
          </cell>
          <cell r="D13">
            <v>12.1</v>
          </cell>
          <cell r="E13">
            <v>60.708333333333336</v>
          </cell>
          <cell r="F13">
            <v>89</v>
          </cell>
          <cell r="G13">
            <v>34</v>
          </cell>
          <cell r="H13">
            <v>5.04</v>
          </cell>
          <cell r="J13">
            <v>16.920000000000002</v>
          </cell>
          <cell r="K13">
            <v>0</v>
          </cell>
        </row>
        <row r="14">
          <cell r="B14">
            <v>20</v>
          </cell>
          <cell r="C14">
            <v>29</v>
          </cell>
          <cell r="D14">
            <v>13.4</v>
          </cell>
          <cell r="E14">
            <v>60.625</v>
          </cell>
          <cell r="F14">
            <v>84</v>
          </cell>
          <cell r="G14">
            <v>30</v>
          </cell>
          <cell r="H14">
            <v>7.2</v>
          </cell>
          <cell r="J14">
            <v>19.8</v>
          </cell>
          <cell r="K14">
            <v>0</v>
          </cell>
        </row>
        <row r="15">
          <cell r="B15">
            <v>20.749999999999996</v>
          </cell>
          <cell r="C15">
            <v>29.2</v>
          </cell>
          <cell r="D15">
            <v>13.6</v>
          </cell>
          <cell r="E15">
            <v>54.75</v>
          </cell>
          <cell r="F15">
            <v>80</v>
          </cell>
          <cell r="G15">
            <v>21</v>
          </cell>
          <cell r="H15">
            <v>7.2</v>
          </cell>
          <cell r="J15">
            <v>20.16</v>
          </cell>
          <cell r="K15">
            <v>0</v>
          </cell>
        </row>
        <row r="16">
          <cell r="B16">
            <v>22.204166666666669</v>
          </cell>
          <cell r="C16">
            <v>29.7</v>
          </cell>
          <cell r="D16">
            <v>17.8</v>
          </cell>
          <cell r="E16">
            <v>50.583333333333336</v>
          </cell>
          <cell r="F16">
            <v>67</v>
          </cell>
          <cell r="G16">
            <v>23</v>
          </cell>
          <cell r="H16">
            <v>8.64</v>
          </cell>
          <cell r="J16">
            <v>24.840000000000003</v>
          </cell>
          <cell r="K16">
            <v>0</v>
          </cell>
        </row>
        <row r="17">
          <cell r="B17">
            <v>22.354166666666671</v>
          </cell>
          <cell r="C17">
            <v>29.4</v>
          </cell>
          <cell r="D17">
            <v>16.2</v>
          </cell>
          <cell r="E17">
            <v>51.916666666666664</v>
          </cell>
          <cell r="F17">
            <v>71</v>
          </cell>
          <cell r="G17">
            <v>34</v>
          </cell>
          <cell r="H17">
            <v>6.12</v>
          </cell>
          <cell r="J17">
            <v>18.36</v>
          </cell>
          <cell r="K17">
            <v>0</v>
          </cell>
        </row>
        <row r="18">
          <cell r="B18">
            <v>21.679166666666664</v>
          </cell>
          <cell r="C18">
            <v>29.9</v>
          </cell>
          <cell r="D18">
            <v>15.7</v>
          </cell>
          <cell r="E18">
            <v>60.416666666666664</v>
          </cell>
          <cell r="F18">
            <v>81</v>
          </cell>
          <cell r="G18">
            <v>27</v>
          </cell>
          <cell r="H18">
            <v>9.7200000000000006</v>
          </cell>
          <cell r="J18">
            <v>19.8</v>
          </cell>
          <cell r="K18">
            <v>0</v>
          </cell>
        </row>
        <row r="19">
          <cell r="B19">
            <v>21.837500000000002</v>
          </cell>
          <cell r="C19">
            <v>29.8</v>
          </cell>
          <cell r="D19">
            <v>15.1</v>
          </cell>
          <cell r="E19">
            <v>55.75</v>
          </cell>
          <cell r="F19">
            <v>85</v>
          </cell>
          <cell r="G19">
            <v>20</v>
          </cell>
          <cell r="H19">
            <v>11.520000000000001</v>
          </cell>
          <cell r="J19">
            <v>27</v>
          </cell>
          <cell r="K19">
            <v>0</v>
          </cell>
        </row>
        <row r="20">
          <cell r="B20">
            <v>21.591666666666669</v>
          </cell>
          <cell r="C20">
            <v>31.1</v>
          </cell>
          <cell r="D20">
            <v>14.8</v>
          </cell>
          <cell r="E20">
            <v>50.291666666666664</v>
          </cell>
          <cell r="F20">
            <v>76</v>
          </cell>
          <cell r="G20">
            <v>20</v>
          </cell>
          <cell r="H20">
            <v>6.84</v>
          </cell>
          <cell r="J20">
            <v>19.8</v>
          </cell>
          <cell r="K20">
            <v>0</v>
          </cell>
        </row>
        <row r="21">
          <cell r="B21">
            <v>21.820833333333329</v>
          </cell>
          <cell r="C21">
            <v>31</v>
          </cell>
          <cell r="D21">
            <v>14.3</v>
          </cell>
          <cell r="E21">
            <v>49.333333333333336</v>
          </cell>
          <cell r="F21">
            <v>74</v>
          </cell>
          <cell r="G21">
            <v>22</v>
          </cell>
          <cell r="H21">
            <v>8.2799999999999994</v>
          </cell>
          <cell r="J21">
            <v>20.88</v>
          </cell>
          <cell r="K21">
            <v>0</v>
          </cell>
        </row>
        <row r="22">
          <cell r="B22">
            <v>18.179166666666671</v>
          </cell>
          <cell r="C22">
            <v>24.9</v>
          </cell>
          <cell r="D22">
            <v>11.9</v>
          </cell>
          <cell r="E22">
            <v>57.083333333333336</v>
          </cell>
          <cell r="F22">
            <v>73</v>
          </cell>
          <cell r="G22">
            <v>30</v>
          </cell>
          <cell r="H22">
            <v>8.2799999999999994</v>
          </cell>
          <cell r="J22">
            <v>26.64</v>
          </cell>
          <cell r="K22">
            <v>0</v>
          </cell>
        </row>
        <row r="23">
          <cell r="B23">
            <v>17.233333333333327</v>
          </cell>
          <cell r="C23">
            <v>26.6</v>
          </cell>
          <cell r="D23">
            <v>9.6</v>
          </cell>
          <cell r="E23">
            <v>58.583333333333336</v>
          </cell>
          <cell r="F23">
            <v>86</v>
          </cell>
          <cell r="G23">
            <v>29</v>
          </cell>
          <cell r="H23">
            <v>4.6800000000000006</v>
          </cell>
          <cell r="J23">
            <v>12.24</v>
          </cell>
          <cell r="K23">
            <v>0</v>
          </cell>
        </row>
        <row r="24">
          <cell r="B24">
            <v>19.058333333333334</v>
          </cell>
          <cell r="C24">
            <v>28.9</v>
          </cell>
          <cell r="D24">
            <v>11.7</v>
          </cell>
          <cell r="E24">
            <v>55.5</v>
          </cell>
          <cell r="F24">
            <v>79</v>
          </cell>
          <cell r="G24">
            <v>23</v>
          </cell>
          <cell r="H24">
            <v>6.12</v>
          </cell>
          <cell r="J24">
            <v>16.920000000000002</v>
          </cell>
          <cell r="K24">
            <v>0</v>
          </cell>
        </row>
        <row r="25">
          <cell r="B25">
            <v>21.220833333333328</v>
          </cell>
          <cell r="C25">
            <v>30.7</v>
          </cell>
          <cell r="D25">
            <v>13.8</v>
          </cell>
          <cell r="E25">
            <v>51.333333333333336</v>
          </cell>
          <cell r="F25">
            <v>75</v>
          </cell>
          <cell r="G25">
            <v>26</v>
          </cell>
          <cell r="H25">
            <v>7.2</v>
          </cell>
          <cell r="J25">
            <v>14.04</v>
          </cell>
          <cell r="K25">
            <v>0</v>
          </cell>
        </row>
        <row r="26">
          <cell r="B26">
            <v>21.912499999999994</v>
          </cell>
          <cell r="C26">
            <v>32</v>
          </cell>
          <cell r="D26">
            <v>14.2</v>
          </cell>
          <cell r="E26">
            <v>54.083333333333336</v>
          </cell>
          <cell r="F26">
            <v>81</v>
          </cell>
          <cell r="G26">
            <v>24</v>
          </cell>
          <cell r="H26">
            <v>6.12</v>
          </cell>
          <cell r="J26">
            <v>17.28</v>
          </cell>
          <cell r="K26">
            <v>0</v>
          </cell>
        </row>
        <row r="27">
          <cell r="B27">
            <v>22.595833333333331</v>
          </cell>
          <cell r="C27">
            <v>32.1</v>
          </cell>
          <cell r="D27">
            <v>15.6</v>
          </cell>
          <cell r="E27">
            <v>53.208333333333336</v>
          </cell>
          <cell r="F27">
            <v>78</v>
          </cell>
          <cell r="G27">
            <v>26</v>
          </cell>
          <cell r="H27">
            <v>4.6800000000000006</v>
          </cell>
          <cell r="J27">
            <v>12.96</v>
          </cell>
          <cell r="K27">
            <v>0</v>
          </cell>
        </row>
        <row r="28">
          <cell r="B28">
            <v>22.570833333333329</v>
          </cell>
          <cell r="C28">
            <v>31.3</v>
          </cell>
          <cell r="D28">
            <v>15.2</v>
          </cell>
          <cell r="E28">
            <v>52.583333333333336</v>
          </cell>
          <cell r="F28">
            <v>77</v>
          </cell>
          <cell r="G28">
            <v>27</v>
          </cell>
          <cell r="H28">
            <v>6.84</v>
          </cell>
          <cell r="J28">
            <v>22.32</v>
          </cell>
          <cell r="K28">
            <v>0</v>
          </cell>
        </row>
        <row r="29">
          <cell r="B29">
            <v>22.349999999999994</v>
          </cell>
          <cell r="C29">
            <v>31.8</v>
          </cell>
          <cell r="D29">
            <v>15.8</v>
          </cell>
          <cell r="E29">
            <v>56.25</v>
          </cell>
          <cell r="F29">
            <v>81</v>
          </cell>
          <cell r="G29">
            <v>28</v>
          </cell>
          <cell r="H29">
            <v>7.5600000000000005</v>
          </cell>
          <cell r="J29">
            <v>21.6</v>
          </cell>
          <cell r="K29">
            <v>0</v>
          </cell>
        </row>
        <row r="30">
          <cell r="B30">
            <v>23.862499999999997</v>
          </cell>
          <cell r="C30">
            <v>33.1</v>
          </cell>
          <cell r="D30">
            <v>16.899999999999999</v>
          </cell>
          <cell r="E30">
            <v>53.833333333333336</v>
          </cell>
          <cell r="F30">
            <v>82</v>
          </cell>
          <cell r="G30">
            <v>24</v>
          </cell>
          <cell r="H30">
            <v>7.2</v>
          </cell>
          <cell r="J30">
            <v>18.36</v>
          </cell>
          <cell r="K30">
            <v>0</v>
          </cell>
        </row>
        <row r="31">
          <cell r="B31">
            <v>25.308333333333334</v>
          </cell>
          <cell r="C31">
            <v>35.200000000000003</v>
          </cell>
          <cell r="D31">
            <v>17.899999999999999</v>
          </cell>
          <cell r="E31">
            <v>47.666666666666664</v>
          </cell>
          <cell r="F31">
            <v>81</v>
          </cell>
          <cell r="G31">
            <v>17</v>
          </cell>
          <cell r="H31">
            <v>8.64</v>
          </cell>
          <cell r="J31">
            <v>33.119999999999997</v>
          </cell>
          <cell r="K31">
            <v>0</v>
          </cell>
        </row>
        <row r="32">
          <cell r="B32">
            <v>21.266666666666662</v>
          </cell>
          <cell r="C32">
            <v>27.5</v>
          </cell>
          <cell r="D32">
            <v>18.7</v>
          </cell>
          <cell r="E32">
            <v>71.666666666666671</v>
          </cell>
          <cell r="F32">
            <v>94</v>
          </cell>
          <cell r="G32">
            <v>32</v>
          </cell>
          <cell r="H32">
            <v>9.7200000000000006</v>
          </cell>
          <cell r="J32">
            <v>34.200000000000003</v>
          </cell>
          <cell r="K32">
            <v>15.399999999999999</v>
          </cell>
        </row>
        <row r="33">
          <cell r="B33">
            <v>16.425000000000001</v>
          </cell>
          <cell r="C33">
            <v>23</v>
          </cell>
          <cell r="D33">
            <v>10.8</v>
          </cell>
          <cell r="E33">
            <v>66.625</v>
          </cell>
          <cell r="F33">
            <v>90</v>
          </cell>
          <cell r="G33">
            <v>35</v>
          </cell>
          <cell r="H33">
            <v>9.7200000000000006</v>
          </cell>
          <cell r="J33">
            <v>28.44</v>
          </cell>
          <cell r="K33">
            <v>0</v>
          </cell>
        </row>
        <row r="34">
          <cell r="B34">
            <v>16.254166666666666</v>
          </cell>
          <cell r="C34">
            <v>25.5</v>
          </cell>
          <cell r="D34">
            <v>8.6999999999999993</v>
          </cell>
          <cell r="E34">
            <v>61.125</v>
          </cell>
          <cell r="F34">
            <v>93</v>
          </cell>
          <cell r="G34">
            <v>20</v>
          </cell>
          <cell r="H34">
            <v>6.48</v>
          </cell>
          <cell r="J34">
            <v>18.720000000000002</v>
          </cell>
          <cell r="K34">
            <v>0</v>
          </cell>
        </row>
        <row r="35">
          <cell r="B35">
            <v>17.724999999999998</v>
          </cell>
          <cell r="C35">
            <v>28</v>
          </cell>
          <cell r="D35">
            <v>11.3</v>
          </cell>
          <cell r="E35">
            <v>54.708333333333336</v>
          </cell>
          <cell r="F35">
            <v>79</v>
          </cell>
          <cell r="G35">
            <v>23</v>
          </cell>
          <cell r="H35">
            <v>6.84</v>
          </cell>
          <cell r="J35">
            <v>17.28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ngél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AralMorei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assilândia_2023 (PA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orumbá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Maracaj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ono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TrêsLago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topLeftCell="A4" zoomScale="90" zoomScaleNormal="90" workbookViewId="0">
      <selection activeCell="AI42" sqref="AI42"/>
    </sheetView>
  </sheetViews>
  <sheetFormatPr defaultRowHeight="12.75" x14ac:dyDescent="0.2"/>
  <cols>
    <col min="1" max="1" width="43" style="2" bestFit="1" customWidth="1"/>
    <col min="2" max="2" width="5.85546875" style="2" bestFit="1" customWidth="1"/>
    <col min="3" max="31" width="5.42578125" style="2" customWidth="1"/>
    <col min="32" max="32" width="6.85546875" style="2" bestFit="1" customWidth="1"/>
    <col min="33" max="33" width="6.5703125" style="7" bestFit="1" customWidth="1"/>
  </cols>
  <sheetData>
    <row r="1" spans="1:37" ht="20.100000000000001" customHeight="1" x14ac:dyDescent="0.2">
      <c r="A1" s="136" t="s">
        <v>167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7" s="4" customFormat="1" ht="20.100000000000001" customHeight="1" x14ac:dyDescent="0.2">
      <c r="A2" s="139" t="s">
        <v>21</v>
      </c>
      <c r="B2" s="134" t="s">
        <v>217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7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B3" si="0">SUM(C3+1)</f>
        <v>3</v>
      </c>
      <c r="E3" s="140">
        <f t="shared" si="0"/>
        <v>4</v>
      </c>
      <c r="F3" s="140">
        <f t="shared" si="0"/>
        <v>5</v>
      </c>
      <c r="G3" s="140">
        <v>6</v>
      </c>
      <c r="H3" s="140"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>SUM(AB3+1)</f>
        <v>28</v>
      </c>
      <c r="AD3" s="140">
        <f>SUM(AC3+1)</f>
        <v>29</v>
      </c>
      <c r="AE3" s="140">
        <v>30</v>
      </c>
      <c r="AF3" s="142">
        <v>31</v>
      </c>
      <c r="AG3" s="141" t="s">
        <v>26</v>
      </c>
    </row>
    <row r="4" spans="1:37" s="5" customForma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3"/>
      <c r="AG4" s="141"/>
    </row>
    <row r="5" spans="1:37" s="5" customFormat="1" x14ac:dyDescent="0.2">
      <c r="A5" s="47" t="s">
        <v>30</v>
      </c>
      <c r="B5" s="102">
        <f>[1]Julho!$B$5</f>
        <v>15.424999999999999</v>
      </c>
      <c r="C5" s="102">
        <f>[1]Julho!$B$6</f>
        <v>14.237499999999999</v>
      </c>
      <c r="D5" s="102">
        <f>[1]Julho!$B$7</f>
        <v>17.308333333333334</v>
      </c>
      <c r="E5" s="102">
        <f>[1]Julho!$B$8</f>
        <v>17.208695652173912</v>
      </c>
      <c r="F5" s="102">
        <f>[1]Julho!$B$9</f>
        <v>17.641666666666669</v>
      </c>
      <c r="G5" s="102">
        <f>[1]Julho!$B$10</f>
        <v>17.650000000000002</v>
      </c>
      <c r="H5" s="102">
        <f>[1]Julho!$B$11</f>
        <v>17.712499999999999</v>
      </c>
      <c r="I5" s="102">
        <f>[1]Julho!$B$12</f>
        <v>17.950000000000006</v>
      </c>
      <c r="J5" s="102">
        <f>[1]Julho!$B$13</f>
        <v>16.738095238095234</v>
      </c>
      <c r="K5" s="102">
        <f>[1]Julho!$B$14</f>
        <v>18.669565217391302</v>
      </c>
      <c r="L5" s="102">
        <f>[1]Julho!$B$15</f>
        <v>20.220833333333335</v>
      </c>
      <c r="M5" s="102">
        <f>[1]Julho!$B$16</f>
        <v>19.766666666666666</v>
      </c>
      <c r="N5" s="102">
        <f>[1]Julho!$B$17</f>
        <v>21.129166666666666</v>
      </c>
      <c r="O5" s="102">
        <f>[1]Julho!$B$18</f>
        <v>20.954166666666669</v>
      </c>
      <c r="P5" s="102">
        <f>[1]Julho!$B$19</f>
        <v>20.487500000000001</v>
      </c>
      <c r="Q5" s="102">
        <f>[1]Julho!$B$20</f>
        <v>19.895833333333329</v>
      </c>
      <c r="R5" s="102">
        <f>[1]Julho!$B$21</f>
        <v>20.045833333333331</v>
      </c>
      <c r="S5" s="102">
        <f>[1]Julho!$B$22</f>
        <v>17.333333333333332</v>
      </c>
      <c r="T5" s="102">
        <f>[1]Julho!$B$23</f>
        <v>15.495833333333335</v>
      </c>
      <c r="U5" s="102">
        <f>[1]Julho!$B$24</f>
        <v>18.404166666666665</v>
      </c>
      <c r="V5" s="102">
        <f>[1]Julho!$B$25</f>
        <v>20.06666666666667</v>
      </c>
      <c r="W5" s="102">
        <f>[1]Julho!$B$26</f>
        <v>20.274999999999999</v>
      </c>
      <c r="X5" s="102">
        <f>[1]Julho!$B$27</f>
        <v>21.170833333333331</v>
      </c>
      <c r="Y5" s="102">
        <f>[1]Julho!$B$28</f>
        <v>21.865217391304352</v>
      </c>
      <c r="Z5" s="102">
        <f>[1]Julho!$B$29</f>
        <v>22.166666666666671</v>
      </c>
      <c r="AA5" s="102">
        <f>[1]Julho!$B$30</f>
        <v>23.004166666666663</v>
      </c>
      <c r="AB5" s="102">
        <f>[1]Julho!$B$31</f>
        <v>23.704166666666669</v>
      </c>
      <c r="AC5" s="102">
        <f>[1]Julho!$B$32</f>
        <v>21.012500000000003</v>
      </c>
      <c r="AD5" s="102">
        <f>[1]Julho!$B$33</f>
        <v>15.995833333333335</v>
      </c>
      <c r="AE5" s="102">
        <f>[1]Julho!$B$34</f>
        <v>14.829166666666667</v>
      </c>
      <c r="AF5" s="102">
        <f>[1]Julho!$B$35</f>
        <v>16.291666666666668</v>
      </c>
      <c r="AG5" s="103">
        <f t="shared" ref="AG5:AG57" si="1">AVERAGE(B5:AF5)</f>
        <v>18.859889467708538</v>
      </c>
    </row>
    <row r="6" spans="1:37" x14ac:dyDescent="0.2">
      <c r="A6" s="47" t="s">
        <v>0</v>
      </c>
      <c r="B6" s="104">
        <f>[2]Julho!$B$5</f>
        <v>10.540000000000001</v>
      </c>
      <c r="C6" s="104">
        <f>[2]Julho!$B$6</f>
        <v>11.133333333333335</v>
      </c>
      <c r="D6" s="104">
        <f>[2]Julho!$B$7</f>
        <v>12.183333333333335</v>
      </c>
      <c r="E6" s="104">
        <f>[2]Julho!$B$8</f>
        <v>13.8125</v>
      </c>
      <c r="F6" s="104">
        <f>[2]Julho!$B$9</f>
        <v>15.078260869565215</v>
      </c>
      <c r="G6" s="104">
        <f>[2]Julho!$B$10</f>
        <v>16.241666666666667</v>
      </c>
      <c r="H6" s="104">
        <f>[2]Julho!$B$11</f>
        <v>15.741666666666667</v>
      </c>
      <c r="I6" s="104">
        <f>[2]Julho!$B$12</f>
        <v>16</v>
      </c>
      <c r="J6" s="104">
        <f>[2]Julho!$B$13</f>
        <v>15.591666666666663</v>
      </c>
      <c r="K6" s="104">
        <f>[2]Julho!$B$14</f>
        <v>14.820833333333333</v>
      </c>
      <c r="L6" s="104">
        <f>[2]Julho!$B$15</f>
        <v>16.645833333333336</v>
      </c>
      <c r="M6" s="104">
        <f>[2]Julho!$B$16</f>
        <v>19.079166666666666</v>
      </c>
      <c r="N6" s="104">
        <f>[2]Julho!$B$17</f>
        <v>18.983333333333334</v>
      </c>
      <c r="O6" s="104">
        <f>[2]Julho!$B$18</f>
        <v>18.549999999999997</v>
      </c>
      <c r="P6" s="104">
        <f>[2]Julho!$B$19</f>
        <v>20.675000000000001</v>
      </c>
      <c r="Q6" s="104">
        <f>[2]Julho!$B$20</f>
        <v>20.162499999999998</v>
      </c>
      <c r="R6" s="104">
        <f>[2]Julho!$B$21</f>
        <v>14.77083333333333</v>
      </c>
      <c r="S6" s="104">
        <f>[2]Julho!$B$22</f>
        <v>10.720833333333333</v>
      </c>
      <c r="T6" s="104">
        <f>[2]Julho!$B$23</f>
        <v>18.492307692307694</v>
      </c>
      <c r="U6" s="104">
        <f>[2]Julho!$B$24</f>
        <v>15.645833333333336</v>
      </c>
      <c r="V6" s="104">
        <f>[2]Julho!$B$25</f>
        <v>17.787500000000001</v>
      </c>
      <c r="W6" s="104">
        <f>[2]Julho!$B$26</f>
        <v>18.845833333333331</v>
      </c>
      <c r="X6" s="104">
        <f>[2]Julho!$B$27</f>
        <v>20.620833333333334</v>
      </c>
      <c r="Y6" s="104">
        <f>[2]Julho!$B$28</f>
        <v>18.804166666666667</v>
      </c>
      <c r="Z6" s="104">
        <f>[2]Julho!$B$29</f>
        <v>18.850000000000005</v>
      </c>
      <c r="AA6" s="104">
        <f>[2]Julho!$B$30</f>
        <v>20.954166666666669</v>
      </c>
      <c r="AB6" s="104">
        <f>[2]Julho!$B$31</f>
        <v>19.983333333333331</v>
      </c>
      <c r="AC6" s="104">
        <f>[2]Julho!$B$32</f>
        <v>13.97916666666667</v>
      </c>
      <c r="AD6" s="104">
        <f>[2]Julho!$B$33</f>
        <v>13.278260869565216</v>
      </c>
      <c r="AE6" s="104">
        <f>[2]Julho!$B$34</f>
        <v>13.069565217391302</v>
      </c>
      <c r="AF6" s="104">
        <f>[2]Julho!$B$35</f>
        <v>15.982608695652175</v>
      </c>
      <c r="AG6" s="103">
        <f t="shared" si="1"/>
        <v>16.355623763800487</v>
      </c>
    </row>
    <row r="7" spans="1:37" x14ac:dyDescent="0.2">
      <c r="A7" s="47" t="s">
        <v>81</v>
      </c>
      <c r="B7" s="104">
        <f>[3]Julho!$B$5</f>
        <v>12.866666666666667</v>
      </c>
      <c r="C7" s="104">
        <f>[3]Julho!$B$6</f>
        <v>14.091666666666669</v>
      </c>
      <c r="D7" s="104">
        <f>[3]Julho!$B$7</f>
        <v>16.060869565217391</v>
      </c>
      <c r="E7" s="104">
        <f>[3]Julho!$B$8</f>
        <v>17.037499999999998</v>
      </c>
      <c r="F7" s="104">
        <f>[3]Julho!$B$9</f>
        <v>18.704166666666662</v>
      </c>
      <c r="G7" s="104">
        <f>[3]Julho!$B$10</f>
        <v>19.162499999999998</v>
      </c>
      <c r="H7" s="104">
        <f>[3]Julho!$B$11</f>
        <v>18.812500000000004</v>
      </c>
      <c r="I7" s="104">
        <f>[3]Julho!$B$12</f>
        <v>19.483333333333334</v>
      </c>
      <c r="J7" s="104">
        <f>[3]Julho!$B$13</f>
        <v>18.095833333333335</v>
      </c>
      <c r="K7" s="104">
        <f>[3]Julho!$B$14</f>
        <v>18.95</v>
      </c>
      <c r="L7" s="104">
        <f>[3]Julho!$B$15</f>
        <v>20.608333333333331</v>
      </c>
      <c r="M7" s="104">
        <f>[3]Julho!$B$16</f>
        <v>21.791666666666668</v>
      </c>
      <c r="N7" s="104">
        <f>[3]Julho!$B$17</f>
        <v>21.787499999999998</v>
      </c>
      <c r="O7" s="104">
        <f>[3]Julho!$B$18</f>
        <v>21.820833333333336</v>
      </c>
      <c r="P7" s="104">
        <f>[3]Julho!$B$19</f>
        <v>22.929166666666674</v>
      </c>
      <c r="Q7" s="104">
        <f>[3]Julho!$B$20</f>
        <v>21.995833333333334</v>
      </c>
      <c r="R7" s="104">
        <f>[3]Julho!$B$21</f>
        <v>19.837499999999999</v>
      </c>
      <c r="S7" s="104">
        <f>[3]Julho!$B$22</f>
        <v>14.029166666666667</v>
      </c>
      <c r="T7" s="104">
        <f>[3]Julho!$B$23</f>
        <v>15.475</v>
      </c>
      <c r="U7" s="104">
        <f>[3]Julho!$B$24</f>
        <v>18.116666666666667</v>
      </c>
      <c r="V7" s="104">
        <f>[3]Julho!$B$25</f>
        <v>20.937499999999996</v>
      </c>
      <c r="W7" s="104">
        <f>[3]Julho!$B$26</f>
        <v>21.862499999999997</v>
      </c>
      <c r="X7" s="104">
        <f>[3]Julho!$B$27</f>
        <v>23.5</v>
      </c>
      <c r="Y7" s="104">
        <f>[3]Julho!$B$28</f>
        <v>22.237499999999997</v>
      </c>
      <c r="Z7" s="104">
        <f>[3]Julho!$B$29</f>
        <v>20.720833333333335</v>
      </c>
      <c r="AA7" s="104">
        <f>[3]Julho!$B$30</f>
        <v>23.3</v>
      </c>
      <c r="AB7" s="104">
        <f>[3]Julho!$B$31</f>
        <v>25.049999999999997</v>
      </c>
      <c r="AC7" s="104">
        <f>[3]Julho!$B$32</f>
        <v>18.070833333333336</v>
      </c>
      <c r="AD7" s="104">
        <f>[3]Julho!$B$33</f>
        <v>15.091666666666667</v>
      </c>
      <c r="AE7" s="104">
        <f>[3]Julho!$B$34</f>
        <v>16.154166666666665</v>
      </c>
      <c r="AF7" s="104">
        <f>[3]Julho!$B$35</f>
        <v>17.665217391304346</v>
      </c>
      <c r="AG7" s="103">
        <f t="shared" si="1"/>
        <v>19.233771622253393</v>
      </c>
    </row>
    <row r="8" spans="1:37" x14ac:dyDescent="0.2">
      <c r="A8" s="47" t="s">
        <v>1</v>
      </c>
      <c r="B8" s="104">
        <f>[4]Julho!$B$5</f>
        <v>14.495833333333332</v>
      </c>
      <c r="C8" s="104">
        <f>[4]Julho!$B$6</f>
        <v>14.816666666666665</v>
      </c>
      <c r="D8" s="104">
        <f>[4]Julho!$B$7</f>
        <v>16.482608695652175</v>
      </c>
      <c r="E8" s="104">
        <f>[4]Julho!$B$8</f>
        <v>19.55</v>
      </c>
      <c r="F8" s="104">
        <f>[4]Julho!$B$9</f>
        <v>20.758333333333329</v>
      </c>
      <c r="G8" s="104">
        <f>[4]Julho!$B$10</f>
        <v>20.587500000000002</v>
      </c>
      <c r="H8" s="104">
        <f>[4]Julho!$B$11</f>
        <v>20.270833333333332</v>
      </c>
      <c r="I8" s="104">
        <f>[4]Julho!$B$12</f>
        <v>20.033333333333335</v>
      </c>
      <c r="J8" s="104">
        <f>[4]Julho!$B$13</f>
        <v>20.74583333333333</v>
      </c>
      <c r="K8" s="104">
        <f>[4]Julho!$B$14</f>
        <v>20.862500000000001</v>
      </c>
      <c r="L8" s="104">
        <f>[4]Julho!$B$15</f>
        <v>21.654166666666669</v>
      </c>
      <c r="M8" s="104">
        <f>[4]Julho!$B$16</f>
        <v>22.299999999999997</v>
      </c>
      <c r="N8" s="104">
        <f>[4]Julho!$B$17</f>
        <v>20.887500000000003</v>
      </c>
      <c r="O8" s="104">
        <f>[4]Julho!$B$18</f>
        <v>22.174999999999997</v>
      </c>
      <c r="P8" s="104">
        <f>[4]Julho!$B$19</f>
        <v>22.212500000000002</v>
      </c>
      <c r="Q8" s="104">
        <f>[4]Julho!$B$20</f>
        <v>22.729166666666668</v>
      </c>
      <c r="R8" s="104">
        <f>[4]Julho!$B$21</f>
        <v>18.970833333333328</v>
      </c>
      <c r="S8" s="104">
        <f>[4]Julho!$B$22</f>
        <v>15.4</v>
      </c>
      <c r="T8" s="104">
        <f>[4]Julho!$B$23</f>
        <v>17.320833333333333</v>
      </c>
      <c r="U8" s="104">
        <f>[4]Julho!$B$24</f>
        <v>20.591666666666665</v>
      </c>
      <c r="V8" s="104">
        <f>[4]Julho!$B$25</f>
        <v>22.333333333333329</v>
      </c>
      <c r="W8" s="104">
        <f>[4]Julho!$B$26</f>
        <v>22.370833333333326</v>
      </c>
      <c r="X8" s="104">
        <f>[4]Julho!$B$27</f>
        <v>23.591666666666665</v>
      </c>
      <c r="Y8" s="104">
        <f>[4]Julho!$B$28</f>
        <v>23.716666666666665</v>
      </c>
      <c r="Z8" s="104">
        <f>[4]Julho!$B$29</f>
        <v>24.150000000000006</v>
      </c>
      <c r="AA8" s="104">
        <f>[4]Julho!$B$30</f>
        <v>25.712500000000002</v>
      </c>
      <c r="AB8" s="104">
        <f>[4]Julho!$B$31</f>
        <v>25.237500000000001</v>
      </c>
      <c r="AC8" s="104">
        <f>[4]Julho!$B$32</f>
        <v>19.620833333333326</v>
      </c>
      <c r="AD8" s="104">
        <f>[4]Julho!$B$33</f>
        <v>16.416666666666664</v>
      </c>
      <c r="AE8" s="104">
        <f>[4]Julho!$B$34</f>
        <v>18.612500000000001</v>
      </c>
      <c r="AF8" s="104">
        <f>[4]Julho!$B$35</f>
        <v>23.3125</v>
      </c>
      <c r="AG8" s="103">
        <f t="shared" si="1"/>
        <v>20.57806802244038</v>
      </c>
    </row>
    <row r="9" spans="1:37" x14ac:dyDescent="0.2">
      <c r="A9" s="47" t="s">
        <v>138</v>
      </c>
      <c r="B9" s="104">
        <f>[5]Julho!$B$5</f>
        <v>7.5083333333333329</v>
      </c>
      <c r="C9" s="104">
        <f>[5]Julho!$B$6</f>
        <v>10.070833333333333</v>
      </c>
      <c r="D9" s="104">
        <f>[5]Julho!$B$7</f>
        <v>12.956521739130435</v>
      </c>
      <c r="E9" s="104">
        <f>[5]Julho!$B$8</f>
        <v>15.283333333333337</v>
      </c>
      <c r="F9" s="104">
        <f>[5]Julho!$B$9</f>
        <v>16.604166666666664</v>
      </c>
      <c r="G9" s="104">
        <f>[5]Julho!$B$10</f>
        <v>18.629166666666666</v>
      </c>
      <c r="H9" s="104">
        <f>[5]Julho!$B$11</f>
        <v>17.74583333333333</v>
      </c>
      <c r="I9" s="104">
        <f>[5]Julho!$B$12</f>
        <v>18.504166666666666</v>
      </c>
      <c r="J9" s="104">
        <f>[5]Julho!$B$13</f>
        <v>17.441666666666666</v>
      </c>
      <c r="K9" s="104">
        <f>[5]Julho!$B$14</f>
        <v>17.520833333333332</v>
      </c>
      <c r="L9" s="104">
        <f>[5]Julho!$B$15</f>
        <v>18.475000000000001</v>
      </c>
      <c r="M9" s="104">
        <f>[5]Julho!$B$16</f>
        <v>20.395833333333332</v>
      </c>
      <c r="N9" s="104">
        <f>[5]Julho!$B$17</f>
        <v>20.691666666666666</v>
      </c>
      <c r="O9" s="104">
        <f>[5]Julho!$B$18</f>
        <v>20.525000000000002</v>
      </c>
      <c r="P9" s="104">
        <f>[5]Julho!$B$19</f>
        <v>21.299999999999997</v>
      </c>
      <c r="Q9" s="104">
        <f>[5]Julho!$B$20</f>
        <v>21.883333333333336</v>
      </c>
      <c r="R9" s="104">
        <f>[5]Julho!$B$21</f>
        <v>14.524999999999997</v>
      </c>
      <c r="S9" s="104">
        <f>[5]Julho!$B$22</f>
        <v>11.645833333333334</v>
      </c>
      <c r="T9" s="104">
        <f>[5]Julho!$B$23</f>
        <v>14.566666666666668</v>
      </c>
      <c r="U9" s="104">
        <f>[5]Julho!$B$24</f>
        <v>18.170833333333334</v>
      </c>
      <c r="V9" s="104">
        <f>[5]Julho!$B$25</f>
        <v>20.616666666666664</v>
      </c>
      <c r="W9" s="104">
        <f>[5]Julho!$B$26</f>
        <v>21.904166666666669</v>
      </c>
      <c r="X9" s="104">
        <f>[5]Julho!$B$27</f>
        <v>22.866666666666671</v>
      </c>
      <c r="Y9" s="104">
        <f>[5]Julho!$B$28</f>
        <v>20.216666666666665</v>
      </c>
      <c r="Z9" s="104">
        <f>[5]Julho!$B$29</f>
        <v>19.316666666666666</v>
      </c>
      <c r="AA9" s="104">
        <f>[5]Julho!$B$30</f>
        <v>22.400000000000002</v>
      </c>
      <c r="AB9" s="104">
        <f>[5]Julho!$B$31</f>
        <v>21.150000000000002</v>
      </c>
      <c r="AC9" s="104">
        <f>[5]Julho!$B$32</f>
        <v>11.908333333333333</v>
      </c>
      <c r="AD9" s="104">
        <f>[5]Julho!$B$33</f>
        <v>12.525</v>
      </c>
      <c r="AE9" s="104">
        <f>[5]Julho!$B$34</f>
        <v>14.237499999999999</v>
      </c>
      <c r="AF9" s="104">
        <f>[5]Julho!$B$35</f>
        <v>17.525000000000002</v>
      </c>
      <c r="AG9" s="103">
        <f t="shared" si="1"/>
        <v>17.390667367928934</v>
      </c>
    </row>
    <row r="10" spans="1:37" x14ac:dyDescent="0.2">
      <c r="A10" s="47" t="s">
        <v>87</v>
      </c>
      <c r="B10" s="104">
        <f>[6]Julho!$B$5</f>
        <v>12.933333333333335</v>
      </c>
      <c r="C10" s="104">
        <f>[6]Julho!$B$6</f>
        <v>13.004166666666668</v>
      </c>
      <c r="D10" s="104">
        <f>[6]Julho!$B$7</f>
        <v>16.491304347826084</v>
      </c>
      <c r="E10" s="104">
        <f>[6]Julho!$B$8</f>
        <v>16.066666666666666</v>
      </c>
      <c r="F10" s="104">
        <f>[6]Julho!$B$9</f>
        <v>17.18333333333333</v>
      </c>
      <c r="G10" s="104">
        <f>[6]Julho!$B$10</f>
        <v>17.004166666666666</v>
      </c>
      <c r="H10" s="104">
        <f>[6]Julho!$B$11</f>
        <v>17.208333333333336</v>
      </c>
      <c r="I10" s="104">
        <f>[6]Julho!$B$12</f>
        <v>17.512499999999999</v>
      </c>
      <c r="J10" s="104">
        <f>[6]Julho!$B$13</f>
        <v>17.212500000000002</v>
      </c>
      <c r="K10" s="104">
        <f>[6]Julho!$B$14</f>
        <v>17.549999999999997</v>
      </c>
      <c r="L10" s="104">
        <f>[6]Julho!$B$15</f>
        <v>18.383333333333333</v>
      </c>
      <c r="M10" s="104">
        <f>[6]Julho!$B$16</f>
        <v>18.191666666666666</v>
      </c>
      <c r="N10" s="104">
        <f>[6]Julho!$B$17</f>
        <v>18.595833333333335</v>
      </c>
      <c r="O10" s="104">
        <f>[6]Julho!$B$18</f>
        <v>19.337500000000002</v>
      </c>
      <c r="P10" s="104">
        <f>[6]Julho!$B$19</f>
        <v>20.55833333333333</v>
      </c>
      <c r="Q10" s="104">
        <f>[6]Julho!$B$20</f>
        <v>19.833333333333332</v>
      </c>
      <c r="R10" s="104">
        <f>[6]Julho!$B$21</f>
        <v>19.650000000000002</v>
      </c>
      <c r="S10" s="104">
        <f>[6]Julho!$B$22</f>
        <v>14.958333333333329</v>
      </c>
      <c r="T10" s="104">
        <f>[6]Julho!$B$23</f>
        <v>15.725</v>
      </c>
      <c r="U10" s="104">
        <f>[6]Julho!$B$24</f>
        <v>18.350000000000001</v>
      </c>
      <c r="V10" s="104">
        <f>[6]Julho!$B$25</f>
        <v>19.724999999999998</v>
      </c>
      <c r="W10" s="104">
        <f>[6]Julho!$B$26</f>
        <v>21.137499999999999</v>
      </c>
      <c r="X10" s="104">
        <f>[6]Julho!$B$27</f>
        <v>21.125</v>
      </c>
      <c r="Y10" s="104">
        <f>[6]Julho!$B$28</f>
        <v>22.012499999999999</v>
      </c>
      <c r="Z10" s="104">
        <f>[6]Julho!$B$29</f>
        <v>21.904166666666669</v>
      </c>
      <c r="AA10" s="104">
        <f>[6]Julho!$B$30</f>
        <v>22.404166666666669</v>
      </c>
      <c r="AB10" s="104">
        <f>[6]Julho!$B$31</f>
        <v>25.045833333333334</v>
      </c>
      <c r="AC10" s="104">
        <f>[6]Julho!$B$32</f>
        <v>20.245833333333334</v>
      </c>
      <c r="AD10" s="104">
        <f>[6]Julho!$B$33</f>
        <v>14.179166666666669</v>
      </c>
      <c r="AE10" s="104">
        <f>[6]Julho!$B$34</f>
        <v>14.575000000000003</v>
      </c>
      <c r="AF10" s="104">
        <f>[6]Julho!$B$35</f>
        <v>17.258333333333336</v>
      </c>
      <c r="AG10" s="103">
        <f t="shared" si="1"/>
        <v>18.237488312295465</v>
      </c>
    </row>
    <row r="11" spans="1:37" x14ac:dyDescent="0.2">
      <c r="A11" s="47" t="s">
        <v>47</v>
      </c>
      <c r="B11" s="104">
        <f>[7]Julho!$B$5</f>
        <v>14.087500000000004</v>
      </c>
      <c r="C11" s="104">
        <f>[7]Julho!$B$6</f>
        <v>14.916666666666664</v>
      </c>
      <c r="D11" s="104">
        <f>[7]Julho!$B$7</f>
        <v>16.995833333333334</v>
      </c>
      <c r="E11" s="104">
        <f>[7]Julho!$B$8</f>
        <v>16.929166666666671</v>
      </c>
      <c r="F11" s="104">
        <f>[7]Julho!$B$9</f>
        <v>18.029166666666669</v>
      </c>
      <c r="G11" s="104">
        <f>[7]Julho!$B$10</f>
        <v>19.4375</v>
      </c>
      <c r="H11" s="104">
        <f>[7]Julho!$B$11</f>
        <v>18.283333333333335</v>
      </c>
      <c r="I11" s="104">
        <f>[7]Julho!$B$12</f>
        <v>18.808333333333337</v>
      </c>
      <c r="J11" s="104">
        <f>[7]Julho!$B$13</f>
        <v>17.666666666666668</v>
      </c>
      <c r="K11" s="104">
        <f>[7]Julho!$B$14</f>
        <v>18.616666666666664</v>
      </c>
      <c r="L11" s="104">
        <f>[7]Julho!$B$15</f>
        <v>20.304166666666671</v>
      </c>
      <c r="M11" s="104">
        <f>[7]Julho!$B$16</f>
        <v>22.099999999999998</v>
      </c>
      <c r="N11" s="104">
        <f>[7]Julho!$B$17</f>
        <v>22.191666666666663</v>
      </c>
      <c r="O11" s="104">
        <f>[7]Julho!$B$18</f>
        <v>21.320833333333329</v>
      </c>
      <c r="P11" s="104">
        <f>[7]Julho!$B$19</f>
        <v>22.208333333333329</v>
      </c>
      <c r="Q11" s="104">
        <f>[7]Julho!$B$20</f>
        <v>22.408333333333328</v>
      </c>
      <c r="R11" s="104">
        <f>[7]Julho!$B$21</f>
        <v>22.087500000000006</v>
      </c>
      <c r="S11" s="104">
        <f>[7]Julho!$B$22</f>
        <v>14.745833333333335</v>
      </c>
      <c r="T11" s="104">
        <f>[7]Julho!$B$23</f>
        <v>16.108333333333334</v>
      </c>
      <c r="U11" s="104">
        <f>[7]Julho!$B$24</f>
        <v>18.537500000000001</v>
      </c>
      <c r="V11" s="104">
        <f>[7]Julho!$B$25</f>
        <v>20.366666666666671</v>
      </c>
      <c r="W11" s="104">
        <f>[7]Julho!$B$26</f>
        <v>21.899999999999995</v>
      </c>
      <c r="X11" s="104">
        <f>[7]Julho!$B$27</f>
        <v>22.658333333333331</v>
      </c>
      <c r="Y11" s="104">
        <f>[7]Julho!$B$28</f>
        <v>21.8</v>
      </c>
      <c r="Z11" s="104">
        <f>[7]Julho!$B$29</f>
        <v>20.670833333333334</v>
      </c>
      <c r="AA11" s="104">
        <f>[7]Julho!$B$30</f>
        <v>22.816666666666663</v>
      </c>
      <c r="AB11" s="104">
        <f>[7]Julho!$B$31</f>
        <v>25.333333333333339</v>
      </c>
      <c r="AC11" s="104">
        <f>[7]Julho!$B$32</f>
        <v>19.654166666666669</v>
      </c>
      <c r="AD11" s="104">
        <f>[7]Julho!$B$33</f>
        <v>14.883333333333331</v>
      </c>
      <c r="AE11" s="104">
        <f>[7]Julho!$B$34</f>
        <v>16.258333333333329</v>
      </c>
      <c r="AF11" s="104">
        <f>[7]Julho!$B$35</f>
        <v>17.362500000000001</v>
      </c>
      <c r="AG11" s="103">
        <f t="shared" si="1"/>
        <v>19.338306451612905</v>
      </c>
    </row>
    <row r="12" spans="1:37" x14ac:dyDescent="0.2">
      <c r="A12" s="47" t="s">
        <v>90</v>
      </c>
      <c r="B12" s="104">
        <f>[8]Julho!$B$5</f>
        <v>11.008333333333333</v>
      </c>
      <c r="C12" s="104">
        <f>[8]Julho!$B$6</f>
        <v>11.954166666666666</v>
      </c>
      <c r="D12" s="104">
        <f>[8]Julho!$B$7</f>
        <v>13.117391304347825</v>
      </c>
      <c r="E12" s="104">
        <f>[8]Julho!$B$8</f>
        <v>15.975000000000001</v>
      </c>
      <c r="F12" s="104">
        <f>[8]Julho!$B$9</f>
        <v>17.779166666666669</v>
      </c>
      <c r="G12" s="104">
        <f>[8]Julho!$B$10</f>
        <v>18.412499999999998</v>
      </c>
      <c r="H12" s="104">
        <f>[8]Julho!$B$11</f>
        <v>18.166666666666668</v>
      </c>
      <c r="I12" s="104">
        <f>[8]Julho!$B$12</f>
        <v>18.466666666666669</v>
      </c>
      <c r="J12" s="104">
        <f>[8]Julho!$B$13</f>
        <v>17.762499999999999</v>
      </c>
      <c r="K12" s="104">
        <f>[8]Julho!$B$14</f>
        <v>17.820833333333333</v>
      </c>
      <c r="L12" s="104">
        <f>[8]Julho!$B$15</f>
        <v>19.662500000000005</v>
      </c>
      <c r="M12" s="104">
        <f>[8]Julho!$B$16</f>
        <v>20.091666666666665</v>
      </c>
      <c r="N12" s="104">
        <f>[8]Julho!$B$17</f>
        <v>19.391666666666669</v>
      </c>
      <c r="O12" s="104">
        <f>[8]Julho!$B$18</f>
        <v>19.837499999999999</v>
      </c>
      <c r="P12" s="104">
        <f>[8]Julho!$B$19</f>
        <v>20.870833333333334</v>
      </c>
      <c r="Q12" s="104">
        <f>[8]Julho!$B$20</f>
        <v>22.066666666666666</v>
      </c>
      <c r="R12" s="104">
        <f>[8]Julho!$B$21</f>
        <v>17.908333333333335</v>
      </c>
      <c r="S12" s="104">
        <f>[8]Julho!$B$22</f>
        <v>12.308333333333332</v>
      </c>
      <c r="T12" s="104">
        <f>[8]Julho!$B$23</f>
        <v>13.954166666666666</v>
      </c>
      <c r="U12" s="104">
        <f>[8]Julho!$B$24</f>
        <v>17.933333333333334</v>
      </c>
      <c r="V12" s="104">
        <f>[8]Julho!$B$25</f>
        <v>20.387499999999999</v>
      </c>
      <c r="W12" s="104">
        <f>[8]Julho!$B$26</f>
        <v>21.341666666666665</v>
      </c>
      <c r="X12" s="104">
        <f>[8]Julho!$B$27</f>
        <v>22.454166666666666</v>
      </c>
      <c r="Y12" s="104">
        <f>[8]Julho!$B$28</f>
        <v>23.416666666666668</v>
      </c>
      <c r="Z12" s="104">
        <f>[8]Julho!$B$29</f>
        <v>21.087499999999999</v>
      </c>
      <c r="AA12" s="104">
        <f>[8]Julho!$B$30</f>
        <v>24.383333333333329</v>
      </c>
      <c r="AB12" s="104">
        <f>[8]Julho!$B$31</f>
        <v>24.508333333333336</v>
      </c>
      <c r="AC12" s="104">
        <f>[8]Julho!$B$32</f>
        <v>15.712500000000004</v>
      </c>
      <c r="AD12" s="104">
        <f>[8]Julho!$B$33</f>
        <v>15.254166666666663</v>
      </c>
      <c r="AE12" s="104">
        <f>[8]Julho!$B$34</f>
        <v>15.899999999999999</v>
      </c>
      <c r="AF12" s="104">
        <f>[8]Julho!$B$35</f>
        <v>20.666666666666668</v>
      </c>
      <c r="AG12" s="103">
        <f t="shared" si="1"/>
        <v>18.374216923796162</v>
      </c>
    </row>
    <row r="13" spans="1:37" x14ac:dyDescent="0.2">
      <c r="A13" s="47" t="s">
        <v>95</v>
      </c>
      <c r="B13" s="104">
        <f>[9]Julho!$B$5</f>
        <v>9.9333333333333336</v>
      </c>
      <c r="C13" s="104">
        <f>[9]Julho!$B$6</f>
        <v>11.662500000000001</v>
      </c>
      <c r="D13" s="104">
        <f>[9]Julho!$B$7</f>
        <v>12.847826086956525</v>
      </c>
      <c r="E13" s="104">
        <f>[9]Julho!$B$8</f>
        <v>16.350000000000001</v>
      </c>
      <c r="F13" s="104">
        <f>[9]Julho!$B$9</f>
        <v>16.925000000000001</v>
      </c>
      <c r="G13" s="104">
        <f>[9]Julho!$B$10</f>
        <v>18.887499999999999</v>
      </c>
      <c r="H13" s="104">
        <f>[9]Julho!$B$11</f>
        <v>18.379166666666666</v>
      </c>
      <c r="I13" s="104">
        <f>[9]Julho!$B$12</f>
        <v>18.224999999999998</v>
      </c>
      <c r="J13" s="104">
        <f>[9]Julho!$B$13</f>
        <v>17.345833333333335</v>
      </c>
      <c r="K13" s="104">
        <f>[9]Julho!$B$14</f>
        <v>17.466666666666665</v>
      </c>
      <c r="L13" s="104">
        <f>[9]Julho!$B$15</f>
        <v>20.170833333333331</v>
      </c>
      <c r="M13" s="104">
        <f>[9]Julho!$B$16</f>
        <v>21.658333333333331</v>
      </c>
      <c r="N13" s="104">
        <f>[9]Julho!$B$17</f>
        <v>21.070833333333329</v>
      </c>
      <c r="O13" s="104">
        <f>[9]Julho!$B$18</f>
        <v>21.108333333333334</v>
      </c>
      <c r="P13" s="104">
        <f>[9]Julho!$B$19</f>
        <v>22.745833333333334</v>
      </c>
      <c r="Q13" s="104">
        <f>[9]Julho!$B$20</f>
        <v>21.858333333333334</v>
      </c>
      <c r="R13" s="104">
        <f>[9]Julho!$B$21</f>
        <v>16.925000000000001</v>
      </c>
      <c r="S13" s="104">
        <f>[9]Julho!$B$22</f>
        <v>11.012500000000001</v>
      </c>
      <c r="T13" s="104">
        <f>[9]Julho!$B$23</f>
        <v>14.670833333333334</v>
      </c>
      <c r="U13" s="104">
        <f>[9]Julho!$B$24</f>
        <v>18.137500000000003</v>
      </c>
      <c r="V13" s="104">
        <f>[9]Julho!$B$25</f>
        <v>19.925000000000001</v>
      </c>
      <c r="W13" s="104">
        <f>[9]Julho!$B$26</f>
        <v>21.087499999999999</v>
      </c>
      <c r="X13" s="104">
        <f>[9]Julho!$B$27</f>
        <v>22.270833333333329</v>
      </c>
      <c r="Y13" s="104">
        <f>[9]Julho!$B$28</f>
        <v>20.333333333333332</v>
      </c>
      <c r="Z13" s="104">
        <f>[9]Julho!$B$29</f>
        <v>20.316666666666666</v>
      </c>
      <c r="AA13" s="104">
        <f>[9]Julho!$B$30</f>
        <v>23.404166666666672</v>
      </c>
      <c r="AB13" s="104">
        <f>[9]Julho!$B$31</f>
        <v>23.112499999999994</v>
      </c>
      <c r="AC13" s="104">
        <f>[9]Julho!$B$32</f>
        <v>14.987500000000002</v>
      </c>
      <c r="AD13" s="104">
        <f>[9]Julho!$B$33</f>
        <v>13.200000000000003</v>
      </c>
      <c r="AE13" s="104">
        <f>[9]Julho!$B$34</f>
        <v>14.5625</v>
      </c>
      <c r="AF13" s="104">
        <f>[9]Julho!$B$35</f>
        <v>18.304166666666667</v>
      </c>
      <c r="AG13" s="103">
        <f t="shared" si="1"/>
        <v>18.028558906030856</v>
      </c>
      <c r="AK13" t="s">
        <v>35</v>
      </c>
    </row>
    <row r="14" spans="1:37" x14ac:dyDescent="0.2">
      <c r="A14" s="47" t="s">
        <v>139</v>
      </c>
      <c r="B14" s="104">
        <f>[10]Julho!$B$5</f>
        <v>13.874999999999998</v>
      </c>
      <c r="C14" s="104">
        <f>[10]Julho!$B$6</f>
        <v>13.904166666666667</v>
      </c>
      <c r="D14" s="104">
        <f>[10]Julho!$B$7</f>
        <v>17.408333333333331</v>
      </c>
      <c r="E14" s="104">
        <f>[10]Julho!$B$8</f>
        <v>17.266666666666669</v>
      </c>
      <c r="F14" s="104">
        <f>[10]Julho!$B$9</f>
        <v>19.675000000000001</v>
      </c>
      <c r="G14" s="104">
        <f>[10]Julho!$B$10</f>
        <v>18.625</v>
      </c>
      <c r="H14" s="104">
        <f>[10]Julho!$B$11</f>
        <v>19.778260869565216</v>
      </c>
      <c r="I14" s="104">
        <f>[10]Julho!$B$12</f>
        <v>18.858333333333331</v>
      </c>
      <c r="J14" s="104">
        <f>[10]Julho!$B$13</f>
        <v>19.029166666666669</v>
      </c>
      <c r="K14" s="104">
        <f>[10]Julho!$B$14</f>
        <v>19.8</v>
      </c>
      <c r="L14" s="104">
        <f>[10]Julho!$B$15</f>
        <v>20.399999999999999</v>
      </c>
      <c r="M14" s="104">
        <f>[10]Julho!$B$16</f>
        <v>21.237500000000001</v>
      </c>
      <c r="N14" s="104">
        <f>[10]Julho!$B$17</f>
        <v>21.129166666666666</v>
      </c>
      <c r="O14" s="104">
        <f>[10]Julho!$B$18</f>
        <v>20.162499999999998</v>
      </c>
      <c r="P14" s="104">
        <f>[10]Julho!$B$19</f>
        <v>19.645833333333336</v>
      </c>
      <c r="Q14" s="104">
        <f>[10]Julho!$B$20</f>
        <v>20.008333333333336</v>
      </c>
      <c r="R14" s="104">
        <f>[10]Julho!$B$21</f>
        <v>19.983333333333331</v>
      </c>
      <c r="S14" s="104">
        <f>[10]Julho!$B$22</f>
        <v>16.158333333333335</v>
      </c>
      <c r="T14" s="104">
        <f>[10]Julho!$B$23</f>
        <v>16.908333333333335</v>
      </c>
      <c r="U14" s="104">
        <f>[10]Julho!$B$24</f>
        <v>19.574999999999999</v>
      </c>
      <c r="V14" s="104">
        <f>[10]Julho!$B$25</f>
        <v>19.904166666666665</v>
      </c>
      <c r="W14" s="104">
        <f>[10]Julho!$B$26</f>
        <v>20.341666666666665</v>
      </c>
      <c r="X14" s="104">
        <f>[10]Julho!$B$27</f>
        <v>20.974999999999998</v>
      </c>
      <c r="Y14" s="104">
        <f>[10]Julho!$B$28</f>
        <v>21.645833333333332</v>
      </c>
      <c r="Z14" s="104">
        <f>[10]Julho!$B$29</f>
        <v>21.079166666666662</v>
      </c>
      <c r="AA14" s="104">
        <f>[10]Julho!$B$30</f>
        <v>23.200000000000003</v>
      </c>
      <c r="AB14" s="104">
        <f>[10]Julho!$B$31</f>
        <v>22.633333333333329</v>
      </c>
      <c r="AC14" s="104">
        <f>[10]Julho!$B$32</f>
        <v>20.804166666666664</v>
      </c>
      <c r="AD14" s="104">
        <f>[10]Julho!$B$33</f>
        <v>15.429166666666667</v>
      </c>
      <c r="AE14" s="104">
        <f>[10]Julho!$B$34</f>
        <v>15.404166666666667</v>
      </c>
      <c r="AF14" s="104">
        <f>[10]Julho!$B$35</f>
        <v>20.687499999999996</v>
      </c>
      <c r="AG14" s="103">
        <f t="shared" si="1"/>
        <v>19.210723468910707</v>
      </c>
      <c r="AK14" t="s">
        <v>35</v>
      </c>
    </row>
    <row r="15" spans="1:37" x14ac:dyDescent="0.2">
      <c r="A15" s="47" t="s">
        <v>2</v>
      </c>
      <c r="B15" s="104">
        <f>[11]Julho!$B$5</f>
        <v>12.999999999999998</v>
      </c>
      <c r="C15" s="104">
        <f>[11]Julho!$B$6</f>
        <v>13.8375</v>
      </c>
      <c r="D15" s="104">
        <f>[11]Julho!$B$7</f>
        <v>17.182608695652174</v>
      </c>
      <c r="E15" s="104">
        <f>[11]Julho!$B$8</f>
        <v>18.366666666666664</v>
      </c>
      <c r="F15" s="104">
        <f>[11]Julho!$B$9</f>
        <v>20.3</v>
      </c>
      <c r="G15" s="104">
        <f>[11]Julho!$B$10</f>
        <v>20.191666666666659</v>
      </c>
      <c r="H15" s="104">
        <f>[11]Julho!$B$11</f>
        <v>20.245833333333334</v>
      </c>
      <c r="I15" s="104">
        <f>[11]Julho!$B$12</f>
        <v>20.087500000000002</v>
      </c>
      <c r="J15" s="104">
        <f>[11]Julho!$B$13</f>
        <v>20.287499999999998</v>
      </c>
      <c r="K15" s="104">
        <f>[11]Julho!$B$14</f>
        <v>20.745833333333334</v>
      </c>
      <c r="L15" s="104">
        <f>[11]Julho!$B$15</f>
        <v>21.920833333333334</v>
      </c>
      <c r="M15" s="104">
        <f>[11]Julho!$B$16</f>
        <v>21.858333333333331</v>
      </c>
      <c r="N15" s="104">
        <f>[11]Julho!$B$17</f>
        <v>21.57083333333334</v>
      </c>
      <c r="O15" s="104">
        <f>[11]Julho!$B$18</f>
        <v>22.370833333333334</v>
      </c>
      <c r="P15" s="104">
        <f>[11]Julho!$B$19</f>
        <v>22.787499999999994</v>
      </c>
      <c r="Q15" s="104">
        <f>[11]Julho!$B$20</f>
        <v>23.500000000000004</v>
      </c>
      <c r="R15" s="104">
        <f>[11]Julho!$B$21</f>
        <v>21.412500000000005</v>
      </c>
      <c r="S15" s="104">
        <f>[11]Julho!$B$22</f>
        <v>14.883333333333333</v>
      </c>
      <c r="T15" s="104">
        <f>[11]Julho!$B$23</f>
        <v>17.737500000000001</v>
      </c>
      <c r="U15" s="104">
        <f>[11]Julho!$B$24</f>
        <v>20.866666666666667</v>
      </c>
      <c r="V15" s="104">
        <f>[11]Julho!$B$25</f>
        <v>22.400000000000002</v>
      </c>
      <c r="W15" s="104">
        <f>[11]Julho!$B$26</f>
        <v>22.104166666666668</v>
      </c>
      <c r="X15" s="104">
        <f>[11]Julho!$B$27</f>
        <v>23.82083333333334</v>
      </c>
      <c r="Y15" s="104">
        <f>[11]Julho!$B$28</f>
        <v>24.366666666666671</v>
      </c>
      <c r="Z15" s="104">
        <f>[11]Julho!$B$29</f>
        <v>22.416666666666668</v>
      </c>
      <c r="AA15" s="104">
        <f>[11]Julho!$B$30</f>
        <v>25.525000000000002</v>
      </c>
      <c r="AB15" s="104">
        <f>[11]Julho!$B$31</f>
        <v>25.649999999999995</v>
      </c>
      <c r="AC15" s="104">
        <f>[11]Julho!$B$32</f>
        <v>19.149999999999995</v>
      </c>
      <c r="AD15" s="104">
        <f>[11]Julho!$B$33</f>
        <v>14.791666666666666</v>
      </c>
      <c r="AE15" s="104">
        <f>[11]Julho!$B$34</f>
        <v>17.429166666666664</v>
      </c>
      <c r="AF15" s="104">
        <f>[11]Julho!$B$35</f>
        <v>21.534782608695654</v>
      </c>
      <c r="AG15" s="103">
        <f t="shared" si="1"/>
        <v>20.398141654978964</v>
      </c>
      <c r="AI15" s="12" t="s">
        <v>35</v>
      </c>
    </row>
    <row r="16" spans="1:37" x14ac:dyDescent="0.2">
      <c r="A16" s="47" t="s">
        <v>3</v>
      </c>
      <c r="B16" s="104">
        <f>[12]Julho!$B$5</f>
        <v>16.491666666666671</v>
      </c>
      <c r="C16" s="104">
        <f>[12]Julho!$B$6</f>
        <v>18.733333333333338</v>
      </c>
      <c r="D16" s="104">
        <f>[12]Julho!$B$7</f>
        <v>18.458333333333332</v>
      </c>
      <c r="E16" s="104">
        <f>[12]Julho!$B$8</f>
        <v>18.524999999999999</v>
      </c>
      <c r="F16" s="104">
        <f>[12]Julho!$B$8</f>
        <v>18.524999999999999</v>
      </c>
      <c r="G16" s="104">
        <f>[12]Julho!$B$10</f>
        <v>18.533333333333335</v>
      </c>
      <c r="H16" s="104">
        <f>[12]Julho!$B$11</f>
        <v>18.491666666666664</v>
      </c>
      <c r="I16" s="104">
        <f>[12]Julho!$B$12</f>
        <v>18.833333333333329</v>
      </c>
      <c r="J16" s="104">
        <f>[12]Julho!$B$13</f>
        <v>19.25</v>
      </c>
      <c r="K16" s="104">
        <f>[12]Julho!$B$14</f>
        <v>19.654166666666665</v>
      </c>
      <c r="L16" s="104">
        <f>[12]Julho!$B$15</f>
        <v>19.804166666666667</v>
      </c>
      <c r="M16" s="104">
        <f>[12]Julho!$B$16</f>
        <v>18.870833333333334</v>
      </c>
      <c r="N16" s="104">
        <f>[12]Julho!$B$17</f>
        <v>20.433333333333334</v>
      </c>
      <c r="O16" s="104">
        <f>[12]Julho!$B$18</f>
        <v>21.745833333333334</v>
      </c>
      <c r="P16" s="104">
        <f>[12]Julho!$B$19</f>
        <v>19.579166666666666</v>
      </c>
      <c r="Q16" s="104">
        <f>[12]Julho!$B$20</f>
        <v>19.537499999999998</v>
      </c>
      <c r="R16" s="104">
        <f>[12]Julho!$B$21</f>
        <v>20.845833333333335</v>
      </c>
      <c r="S16" s="104">
        <f>[12]Julho!$B$22</f>
        <v>18.387499999999999</v>
      </c>
      <c r="T16" s="104">
        <f>[12]Julho!$B$23</f>
        <v>17.979166666666668</v>
      </c>
      <c r="U16" s="104">
        <f>[12]Julho!$B$24</f>
        <v>19.162499999999998</v>
      </c>
      <c r="V16" s="104">
        <f>[12]Julho!$B$25</f>
        <v>19.874999999999996</v>
      </c>
      <c r="W16" s="104">
        <f>[12]Julho!$B$26</f>
        <v>20.783333333333331</v>
      </c>
      <c r="X16" s="104">
        <f>[12]Julho!$B$27</f>
        <v>21.370833333333334</v>
      </c>
      <c r="Y16" s="104">
        <f>[12]Julho!$B$28</f>
        <v>21.954166666666666</v>
      </c>
      <c r="Z16" s="104">
        <f>[12]Julho!$B$29</f>
        <v>22.608333333333334</v>
      </c>
      <c r="AA16" s="104">
        <f>[12]Julho!$B$30</f>
        <v>22.841666666666669</v>
      </c>
      <c r="AB16" s="104">
        <f>[12]Julho!$B$31</f>
        <v>23.741666666666671</v>
      </c>
      <c r="AC16" s="104">
        <f>[12]Julho!$B$32</f>
        <v>23.579166666666669</v>
      </c>
      <c r="AD16" s="104">
        <f>[12]Julho!$B$33</f>
        <v>18.425000000000004</v>
      </c>
      <c r="AE16" s="104">
        <f>[12]Julho!$B$34</f>
        <v>16.262499999999999</v>
      </c>
      <c r="AF16" s="104">
        <f>[12]Julho!$B$35</f>
        <v>17.645833333333336</v>
      </c>
      <c r="AG16" s="103">
        <f t="shared" si="1"/>
        <v>19.707392473118283</v>
      </c>
      <c r="AI16" s="12"/>
    </row>
    <row r="17" spans="1:38" x14ac:dyDescent="0.2">
      <c r="A17" s="47" t="s">
        <v>4</v>
      </c>
      <c r="B17" s="104">
        <f>[13]Julho!$B$5</f>
        <v>12.716666666666667</v>
      </c>
      <c r="C17" s="104">
        <f>[13]Julho!$B$6</f>
        <v>16.712499999999999</v>
      </c>
      <c r="D17" s="104">
        <f>[13]Julho!$B$7</f>
        <v>16.795833333333331</v>
      </c>
      <c r="E17" s="104">
        <f>[13]Julho!$B$8</f>
        <v>17.116666666666671</v>
      </c>
      <c r="F17" s="104">
        <f>[13]Julho!$B$9</f>
        <v>18.775000000000002</v>
      </c>
      <c r="G17" s="104">
        <f>[13]Julho!$B$10</f>
        <v>18.687499999999996</v>
      </c>
      <c r="H17" s="104">
        <f>[13]Julho!$B$11</f>
        <v>19.520833333333336</v>
      </c>
      <c r="I17" s="104">
        <f>[13]Julho!$B$12</f>
        <v>18.470833333333335</v>
      </c>
      <c r="J17" s="104">
        <f>[13]Julho!$B$13</f>
        <v>18.062500000000004</v>
      </c>
      <c r="K17" s="104">
        <f>[13]Julho!$B$14</f>
        <v>19.683333333333334</v>
      </c>
      <c r="L17" s="104">
        <f>[13]Julho!$B$15</f>
        <v>20.613043478260867</v>
      </c>
      <c r="M17" s="104">
        <f>[13]Julho!$B$16</f>
        <v>20.5625</v>
      </c>
      <c r="N17" s="104">
        <f>[13]Julho!$B$17</f>
        <v>20.799999999999997</v>
      </c>
      <c r="O17" s="104">
        <f>[13]Julho!$B$18</f>
        <v>21.450000000000003</v>
      </c>
      <c r="P17" s="104">
        <f>[13]Julho!$B$19</f>
        <v>20.7</v>
      </c>
      <c r="Q17" s="104">
        <f>[13]Julho!$B$20</f>
        <v>21.083333333333332</v>
      </c>
      <c r="R17" s="104">
        <f>[13]Julho!$B$21</f>
        <v>21.633333333333329</v>
      </c>
      <c r="S17" s="104">
        <f>[13]Julho!$B$22</f>
        <v>16.595833333333335</v>
      </c>
      <c r="T17" s="104">
        <f>[13]Julho!$B$23</f>
        <v>18.224999999999998</v>
      </c>
      <c r="U17" s="104">
        <f>[13]Julho!$B$24</f>
        <v>19.979166666666664</v>
      </c>
      <c r="V17" s="104">
        <f>[13]Julho!$B$25</f>
        <v>21.516666666666666</v>
      </c>
      <c r="W17" s="104">
        <f>[13]Julho!$B$26</f>
        <v>22.070833333333336</v>
      </c>
      <c r="X17" s="104">
        <f>[13]Julho!$B$27</f>
        <v>22.820833333333336</v>
      </c>
      <c r="Y17" s="104">
        <f>[13]Julho!$B$28</f>
        <v>23.229166666666668</v>
      </c>
      <c r="Z17" s="104">
        <f>[13]Julho!$B$29</f>
        <v>22.804166666666664</v>
      </c>
      <c r="AA17" s="104">
        <f>[13]Julho!$B$30</f>
        <v>24.070833333333329</v>
      </c>
      <c r="AB17" s="104">
        <f>[13]Julho!$B$31</f>
        <v>24.274999999999995</v>
      </c>
      <c r="AC17" s="104">
        <f>[13]Julho!$B$32</f>
        <v>22.558333333333326</v>
      </c>
      <c r="AD17" s="104">
        <f>[13]Julho!$B$33</f>
        <v>15.670833333333334</v>
      </c>
      <c r="AE17" s="104">
        <f>[13]Julho!$B$34</f>
        <v>16.920833333333331</v>
      </c>
      <c r="AF17" s="104">
        <f>[13]Julho!$B$35</f>
        <v>20.024999999999995</v>
      </c>
      <c r="AG17" s="103">
        <f t="shared" si="1"/>
        <v>19.811173445535296</v>
      </c>
      <c r="AH17" t="s">
        <v>35</v>
      </c>
      <c r="AI17" s="12" t="s">
        <v>35</v>
      </c>
      <c r="AK17" t="s">
        <v>35</v>
      </c>
    </row>
    <row r="18" spans="1:38" x14ac:dyDescent="0.2">
      <c r="A18" s="47" t="s">
        <v>211</v>
      </c>
      <c r="B18" s="104">
        <f>[14]Julho!$B$5</f>
        <v>12.354166666666664</v>
      </c>
      <c r="C18" s="104">
        <f>[14]Julho!$B$6</f>
        <v>13.312500000000005</v>
      </c>
      <c r="D18" s="104">
        <f>[14]Julho!$B$7</f>
        <v>16.895833333333332</v>
      </c>
      <c r="E18" s="104">
        <f>[14]Julho!$B$8</f>
        <v>18.43333333333333</v>
      </c>
      <c r="F18" s="104">
        <f>[14]Julho!$B$9</f>
        <v>20.037500000000005</v>
      </c>
      <c r="G18" s="104">
        <f>[14]Julho!$B$10</f>
        <v>21.295833333333338</v>
      </c>
      <c r="H18" s="104">
        <f>[14]Julho!$B$11</f>
        <v>20.745833333333334</v>
      </c>
      <c r="I18" s="104">
        <f>[14]Julho!$B$12</f>
        <v>21.112500000000001</v>
      </c>
      <c r="J18" s="104">
        <f>[14]Julho!$B$13</f>
        <v>20.633333333333336</v>
      </c>
      <c r="K18" s="104">
        <f>[14]Julho!$B$14</f>
        <v>21.145833333333336</v>
      </c>
      <c r="L18" s="104">
        <f>[14]Julho!$B$15</f>
        <v>22.066666666666666</v>
      </c>
      <c r="M18" s="104">
        <f>[14]Julho!$B$16</f>
        <v>22.287500000000005</v>
      </c>
      <c r="N18" s="104">
        <f>[14]Julho!$B$17</f>
        <v>22.633333333333336</v>
      </c>
      <c r="O18" s="104">
        <f>[14]Julho!$B$18</f>
        <v>22.591666666666665</v>
      </c>
      <c r="P18" s="104">
        <f>[14]Julho!$B$19</f>
        <v>23.795833333333334</v>
      </c>
      <c r="Q18" s="104">
        <f>[14]Julho!$B$20</f>
        <v>23.850000000000005</v>
      </c>
      <c r="R18" s="104">
        <f>[14]Julho!$B$21</f>
        <v>21.2</v>
      </c>
      <c r="S18" s="104">
        <f>[14]Julho!$B$22</f>
        <v>14.99583333333333</v>
      </c>
      <c r="T18" s="104">
        <f>[14]Julho!$B$23</f>
        <v>18.100000000000001</v>
      </c>
      <c r="U18" s="104">
        <f>[14]Julho!$B$24</f>
        <v>21.724999999999998</v>
      </c>
      <c r="V18" s="104">
        <f>[14]Julho!$B$25</f>
        <v>23.400000000000002</v>
      </c>
      <c r="W18" s="104">
        <f>[14]Julho!$B$26</f>
        <v>24.762500000000003</v>
      </c>
      <c r="X18" s="104">
        <f>[14]Julho!$B$27</f>
        <v>25.399999999999995</v>
      </c>
      <c r="Y18" s="104">
        <f>[14]Julho!$B$28</f>
        <v>25.650000000000002</v>
      </c>
      <c r="Z18" s="104">
        <f>[14]Julho!$B$29</f>
        <v>24.287499999999998</v>
      </c>
      <c r="AA18" s="104">
        <f>[14]Julho!$B$30</f>
        <v>25.908333333333342</v>
      </c>
      <c r="AB18" s="104">
        <f>[14]Julho!$B$31</f>
        <v>27.037499999999998</v>
      </c>
      <c r="AC18" s="104">
        <f>[14]Julho!$B$32</f>
        <v>20.287500000000005</v>
      </c>
      <c r="AD18" s="104">
        <f>[14]Julho!$B$33</f>
        <v>14.558333333333335</v>
      </c>
      <c r="AE18" s="104">
        <f>[14]Julho!$B$34</f>
        <v>18.037499999999998</v>
      </c>
      <c r="AF18" s="104">
        <f>[14]Julho!$B$35</f>
        <v>21.354166666666671</v>
      </c>
      <c r="AG18" s="103">
        <f t="shared" si="1"/>
        <v>20.964381720430104</v>
      </c>
      <c r="AI18" s="12"/>
    </row>
    <row r="19" spans="1:38" x14ac:dyDescent="0.2">
      <c r="A19" s="47" t="s">
        <v>5</v>
      </c>
      <c r="B19" s="104">
        <f>[15]Julho!$B$5</f>
        <v>13.658333333333333</v>
      </c>
      <c r="C19" s="104">
        <f>[15]Julho!$B$6</f>
        <v>13.708333333333334</v>
      </c>
      <c r="D19" s="104">
        <f>[15]Julho!$B$7</f>
        <v>16.099999999999994</v>
      </c>
      <c r="E19" s="104">
        <f>[15]Julho!$B$8</f>
        <v>19.720833333333335</v>
      </c>
      <c r="F19" s="104">
        <f>[15]Julho!$B$9</f>
        <v>23.445833333333329</v>
      </c>
      <c r="G19" s="104">
        <f>[15]Julho!$B$10</f>
        <v>24.170833333333331</v>
      </c>
      <c r="H19" s="104">
        <f>[15]Julho!$B$11</f>
        <v>24.683333333333334</v>
      </c>
      <c r="I19" s="104">
        <f>[15]Julho!$B$12</f>
        <v>24.575000000000006</v>
      </c>
      <c r="J19" s="104">
        <f>[15]Julho!$B$13</f>
        <v>24.299999999999997</v>
      </c>
      <c r="K19" s="104">
        <f>[15]Julho!$B$14</f>
        <v>24.387499999999999</v>
      </c>
      <c r="L19" s="104">
        <f>[15]Julho!$B$15</f>
        <v>24.245833333333334</v>
      </c>
      <c r="M19" s="104">
        <f>[15]Julho!$B$16</f>
        <v>24.362499999999994</v>
      </c>
      <c r="N19" s="104">
        <f>[15]Julho!$B$17</f>
        <v>25.208333333333332</v>
      </c>
      <c r="O19" s="104">
        <f>[15]Julho!$B$18</f>
        <v>25.191666666666663</v>
      </c>
      <c r="P19" s="104">
        <f>[15]Julho!$B$19</f>
        <v>25.729166666666661</v>
      </c>
      <c r="Q19" s="104">
        <f>[15]Julho!$B$20</f>
        <v>26.399999999999995</v>
      </c>
      <c r="R19" s="104">
        <f>[15]Julho!$B$21</f>
        <v>20.724999999999998</v>
      </c>
      <c r="S19" s="104">
        <f>[15]Julho!$B$22</f>
        <v>18.462500000000002</v>
      </c>
      <c r="T19" s="104">
        <f>[15]Julho!$B$23</f>
        <v>20.337500000000002</v>
      </c>
      <c r="U19" s="104">
        <f>[15]Julho!$B$24</f>
        <v>22.883333333333329</v>
      </c>
      <c r="V19" s="104">
        <f>[15]Julho!$B$25</f>
        <v>26.033333333333335</v>
      </c>
      <c r="W19" s="104">
        <f>[15]Julho!$B$26</f>
        <v>27.170833333333334</v>
      </c>
      <c r="X19" s="104">
        <f>[15]Julho!$B$27</f>
        <v>27.733333333333334</v>
      </c>
      <c r="Y19" s="104">
        <f>[15]Julho!$B$28</f>
        <v>28.249999999999996</v>
      </c>
      <c r="Z19" s="104">
        <f>[15]Julho!$B$29</f>
        <v>27.212500000000006</v>
      </c>
      <c r="AA19" s="104">
        <f>[15]Julho!$B$30</f>
        <v>28.058333333333334</v>
      </c>
      <c r="AB19" s="104">
        <f>[15]Julho!$B$31</f>
        <v>28.895833333333332</v>
      </c>
      <c r="AC19" s="104">
        <f>[15]Julho!$B$32</f>
        <v>20.05</v>
      </c>
      <c r="AD19" s="104">
        <f>[15]Julho!$B$33</f>
        <v>17.725000000000001</v>
      </c>
      <c r="AE19" s="104">
        <f>[15]Julho!$B$34</f>
        <v>21.341666666666669</v>
      </c>
      <c r="AF19" s="104">
        <f>[15]Julho!$B$35</f>
        <v>25.491666666666664</v>
      </c>
      <c r="AG19" s="103">
        <f t="shared" si="1"/>
        <v>23.234139784946237</v>
      </c>
      <c r="AH19" s="12" t="s">
        <v>35</v>
      </c>
      <c r="AI19" s="12" t="s">
        <v>35</v>
      </c>
    </row>
    <row r="20" spans="1:38" x14ac:dyDescent="0.2">
      <c r="A20" s="47" t="s">
        <v>279</v>
      </c>
      <c r="B20" s="104" t="str">
        <f>[16]Julho!$B$5</f>
        <v>*</v>
      </c>
      <c r="C20" s="104" t="str">
        <f>[16]Julho!$B$6</f>
        <v>*</v>
      </c>
      <c r="D20" s="104" t="str">
        <f>[16]Julho!$B$7</f>
        <v>*</v>
      </c>
      <c r="E20" s="104" t="str">
        <f>[16]Julho!$B$8</f>
        <v>*</v>
      </c>
      <c r="F20" s="104" t="str">
        <f>[16]Julho!$B$9</f>
        <v>*</v>
      </c>
      <c r="G20" s="104" t="str">
        <f>[16]Julho!$B$10</f>
        <v>*</v>
      </c>
      <c r="H20" s="104" t="str">
        <f>[16]Julho!$B$11</f>
        <v>*</v>
      </c>
      <c r="I20" s="104" t="str">
        <f>[16]Julho!$B$12</f>
        <v>*</v>
      </c>
      <c r="J20" s="104" t="str">
        <f>[16]Julho!$B$13</f>
        <v>*</v>
      </c>
      <c r="K20" s="104" t="str">
        <f>[16]Julho!$B$14</f>
        <v>*</v>
      </c>
      <c r="L20" s="104" t="str">
        <f>[16]Julho!$B$15</f>
        <v>*</v>
      </c>
      <c r="M20" s="104" t="str">
        <f>[16]Julho!$B$16</f>
        <v>*</v>
      </c>
      <c r="N20" s="104" t="str">
        <f>[16]Julho!$B$17</f>
        <v>*</v>
      </c>
      <c r="O20" s="104" t="str">
        <f>[16]Julho!$B$18</f>
        <v>*</v>
      </c>
      <c r="P20" s="104" t="str">
        <f>[16]Julho!$B$19</f>
        <v>*</v>
      </c>
      <c r="Q20" s="104" t="str">
        <f>[16]Julho!$B$20</f>
        <v>*</v>
      </c>
      <c r="R20" s="104" t="str">
        <f>[16]Julho!$B$21</f>
        <v>*</v>
      </c>
      <c r="S20" s="104" t="str">
        <f>[16]Julho!$B$22</f>
        <v>*</v>
      </c>
      <c r="T20" s="104" t="str">
        <f>[16]Julho!$B$23</f>
        <v>*</v>
      </c>
      <c r="U20" s="104" t="str">
        <f>[16]Julho!$B$24</f>
        <v>*</v>
      </c>
      <c r="V20" s="104" t="str">
        <f>[16]Julho!$B$25</f>
        <v>*</v>
      </c>
      <c r="W20" s="104" t="str">
        <f>[16]Julho!$B$26</f>
        <v>*</v>
      </c>
      <c r="X20" s="104" t="str">
        <f>[16]Julho!$B$27</f>
        <v>*</v>
      </c>
      <c r="Y20" s="104" t="str">
        <f>[16]Julho!$B$28</f>
        <v>*</v>
      </c>
      <c r="Z20" s="104" t="str">
        <f>[16]Julho!$B$29</f>
        <v>*</v>
      </c>
      <c r="AA20" s="104">
        <f>[16]Julho!$B$30</f>
        <v>27.26</v>
      </c>
      <c r="AB20" s="104">
        <f>[16]Julho!$B$31</f>
        <v>25.42916666666666</v>
      </c>
      <c r="AC20" s="104">
        <f>[16]Julho!$B$32</f>
        <v>21.912499999999998</v>
      </c>
      <c r="AD20" s="104">
        <f>[16]Julho!$B$33</f>
        <v>17.970833333333331</v>
      </c>
      <c r="AE20" s="104">
        <f>[16]Julho!$B$34</f>
        <v>20.495833333333334</v>
      </c>
      <c r="AF20" s="104">
        <f>[16]Julho!$B$35</f>
        <v>22.912500000000005</v>
      </c>
      <c r="AG20" s="103">
        <f t="shared" si="1"/>
        <v>22.663472222222222</v>
      </c>
      <c r="AH20" s="12"/>
      <c r="AI20" s="12"/>
    </row>
    <row r="21" spans="1:38" x14ac:dyDescent="0.2">
      <c r="A21" s="47" t="s">
        <v>280</v>
      </c>
      <c r="B21" s="104" t="str">
        <f>[17]Julho!$B$5</f>
        <v>*</v>
      </c>
      <c r="C21" s="104" t="str">
        <f>[17]Julho!$B$6</f>
        <v>*</v>
      </c>
      <c r="D21" s="104" t="str">
        <f>[17]Julho!$B$7</f>
        <v>*</v>
      </c>
      <c r="E21" s="104" t="str">
        <f>[17]Julho!$B$8</f>
        <v>*</v>
      </c>
      <c r="F21" s="104" t="str">
        <f>[17]Julho!$B$9</f>
        <v>*</v>
      </c>
      <c r="G21" s="104" t="str">
        <f>[17]Julho!$B$10</f>
        <v>*</v>
      </c>
      <c r="H21" s="104" t="str">
        <f>[17]Julho!$B$11</f>
        <v>*</v>
      </c>
      <c r="I21" s="104" t="str">
        <f>[17]Julho!$B$12</f>
        <v>*</v>
      </c>
      <c r="J21" s="104" t="str">
        <f>[17]Julho!$B$13</f>
        <v>*</v>
      </c>
      <c r="K21" s="104" t="str">
        <f>[17]Julho!$B$14</f>
        <v>*</v>
      </c>
      <c r="L21" s="104" t="str">
        <f>[17]Julho!$B$15</f>
        <v>*</v>
      </c>
      <c r="M21" s="104" t="str">
        <f>[17]Julho!$B$16</f>
        <v>*</v>
      </c>
      <c r="N21" s="104" t="str">
        <f>[17]Julho!$B$17</f>
        <v>*</v>
      </c>
      <c r="O21" s="104" t="str">
        <f>[17]Julho!$B$18</f>
        <v>*</v>
      </c>
      <c r="P21" s="104" t="str">
        <f>[17]Julho!$B$19</f>
        <v>*</v>
      </c>
      <c r="Q21" s="104" t="str">
        <f>[17]Julho!$B$20</f>
        <v>*</v>
      </c>
      <c r="R21" s="104" t="str">
        <f>[17]Julho!$B$21</f>
        <v>*</v>
      </c>
      <c r="S21" s="104" t="str">
        <f>[17]Julho!$B$22</f>
        <v>*</v>
      </c>
      <c r="T21" s="104" t="str">
        <f>[17]Julho!$B$23</f>
        <v>*</v>
      </c>
      <c r="U21" s="104" t="str">
        <f>[17]Julho!$B$24</f>
        <v>*</v>
      </c>
      <c r="V21" s="104" t="str">
        <f>[17]Julho!$B$25</f>
        <v>*</v>
      </c>
      <c r="W21" s="104" t="str">
        <f>[17]Julho!$B$26</f>
        <v>*</v>
      </c>
      <c r="X21" s="104" t="str">
        <f>[17]Julho!$B$27</f>
        <v>*</v>
      </c>
      <c r="Y21" s="104" t="str">
        <f>[17]Julho!$B$28</f>
        <v>*</v>
      </c>
      <c r="Z21" s="104" t="str">
        <f>[17]Julho!$B$29</f>
        <v>*</v>
      </c>
      <c r="AA21" s="104" t="str">
        <f>[17]Julho!$B$30</f>
        <v>*</v>
      </c>
      <c r="AB21" s="104" t="str">
        <f>[17]Julho!$B$31</f>
        <v>*</v>
      </c>
      <c r="AC21" s="104" t="str">
        <f>[17]Julho!$B$32</f>
        <v>*</v>
      </c>
      <c r="AD21" s="104">
        <f>[17]Julho!$B$33</f>
        <v>21.82</v>
      </c>
      <c r="AE21" s="104">
        <f>[17]Julho!$B$34</f>
        <v>20.020833333333332</v>
      </c>
      <c r="AF21" s="104">
        <f>[17]Julho!$B$35</f>
        <v>23.174999999999997</v>
      </c>
      <c r="AG21" s="103">
        <f t="shared" si="1"/>
        <v>21.671944444444446</v>
      </c>
      <c r="AH21" s="12"/>
      <c r="AI21" s="12"/>
    </row>
    <row r="22" spans="1:38" x14ac:dyDescent="0.2">
      <c r="A22" s="47" t="s">
        <v>210</v>
      </c>
      <c r="B22" s="104">
        <f>[18]Julho!$B$5</f>
        <v>12.841666666666663</v>
      </c>
      <c r="C22" s="104">
        <f>[18]Julho!$B$6</f>
        <v>12.466666666666667</v>
      </c>
      <c r="D22" s="104">
        <f>[18]Julho!$B$7</f>
        <v>14.2875</v>
      </c>
      <c r="E22" s="104">
        <f>[18]Julho!$B$8</f>
        <v>17.69166666666667</v>
      </c>
      <c r="F22" s="104">
        <f>[18]Julho!$B$9</f>
        <v>19.525000000000002</v>
      </c>
      <c r="G22" s="104">
        <f>[18]Julho!$B$10</f>
        <v>20.987499999999997</v>
      </c>
      <c r="H22" s="104">
        <f>[18]Julho!$B$11</f>
        <v>22.712499999999995</v>
      </c>
      <c r="I22" s="104">
        <f>[18]Julho!$B$12</f>
        <v>20.095833333333339</v>
      </c>
      <c r="J22" s="104">
        <f>[18]Julho!$B$13</f>
        <v>20.025000000000002</v>
      </c>
      <c r="K22" s="104">
        <f>[18]Julho!$B$14</f>
        <v>20.416666666666664</v>
      </c>
      <c r="L22" s="104">
        <f>[18]Julho!$B$15</f>
        <v>20.745833333333334</v>
      </c>
      <c r="M22" s="104">
        <f>[18]Julho!$B$16</f>
        <v>20.875000000000004</v>
      </c>
      <c r="N22" s="104">
        <f>[18]Julho!$B$17</f>
        <v>21.029166666666672</v>
      </c>
      <c r="O22" s="104">
        <f>[18]Julho!$B$18</f>
        <v>21.216666666666669</v>
      </c>
      <c r="P22" s="104">
        <f>[18]Julho!$B$19</f>
        <v>22.834782608695651</v>
      </c>
      <c r="Q22" s="104">
        <f>[18]Julho!$B$20</f>
        <v>26.120833333333337</v>
      </c>
      <c r="R22" s="104">
        <f>[18]Julho!$B$21</f>
        <v>19.804166666666667</v>
      </c>
      <c r="S22" s="104">
        <f>[18]Julho!$B$22</f>
        <v>14.108333333333334</v>
      </c>
      <c r="T22" s="104">
        <f>[18]Julho!$B$23</f>
        <v>16.558333333333334</v>
      </c>
      <c r="U22" s="104">
        <f>[18]Julho!$B$24</f>
        <v>20.370833333333334</v>
      </c>
      <c r="V22" s="104">
        <f>[18]Julho!$B$25</f>
        <v>24.008333333333329</v>
      </c>
      <c r="W22" s="104">
        <f>[18]Julho!$B$26</f>
        <v>24.054166666666664</v>
      </c>
      <c r="X22" s="104">
        <f>[18]Julho!$B$27</f>
        <v>24.762499999999999</v>
      </c>
      <c r="Y22" s="104">
        <f>[18]Julho!$B$28</f>
        <v>26.17916666666666</v>
      </c>
      <c r="Z22" s="104">
        <f>[18]Julho!$B$29</f>
        <v>26.841666666666665</v>
      </c>
      <c r="AA22" s="104">
        <f>[18]Julho!$B$30</f>
        <v>28.491666666666671</v>
      </c>
      <c r="AB22" s="104">
        <f>[18]Julho!$B$31</f>
        <v>27.483333333333331</v>
      </c>
      <c r="AC22" s="104">
        <f>[18]Julho!$B$32</f>
        <v>18.137500000000003</v>
      </c>
      <c r="AD22" s="104">
        <f>[18]Julho!$B$33</f>
        <v>16.591666666666669</v>
      </c>
      <c r="AE22" s="104">
        <f>[18]Julho!$B$34</f>
        <v>18.958333333333336</v>
      </c>
      <c r="AF22" s="104">
        <f>[15]Julho!$B$35</f>
        <v>25.491666666666664</v>
      </c>
      <c r="AG22" s="103">
        <f t="shared" si="1"/>
        <v>20.82948223468911</v>
      </c>
      <c r="AH22" s="12"/>
      <c r="AI22" s="12"/>
    </row>
    <row r="23" spans="1:38" x14ac:dyDescent="0.2">
      <c r="A23" s="47" t="s">
        <v>215</v>
      </c>
      <c r="B23" s="104">
        <f>[19]Julho!$B$5</f>
        <v>15.383333333333333</v>
      </c>
      <c r="C23" s="104">
        <f>[19]Julho!$B$6</f>
        <v>15.212499999999999</v>
      </c>
      <c r="D23" s="104">
        <f>[19]Julho!$B$7</f>
        <v>17.270833333333332</v>
      </c>
      <c r="E23" s="104">
        <f>[19]Julho!$B$8</f>
        <v>20.337499999999999</v>
      </c>
      <c r="F23" s="104">
        <f>[19]Julho!$B$9</f>
        <v>22.058333333333334</v>
      </c>
      <c r="G23" s="104">
        <f>[19]Julho!$B$10</f>
        <v>22.074999999999999</v>
      </c>
      <c r="H23" s="104">
        <f>[19]Julho!$B$11</f>
        <v>21.962500000000002</v>
      </c>
      <c r="I23" s="104">
        <f>[19]Julho!$B$12</f>
        <v>21.704166666666666</v>
      </c>
      <c r="J23" s="104">
        <f>[19]Julho!$B$13</f>
        <v>21.333333333333332</v>
      </c>
      <c r="K23" s="104">
        <f>[19]Julho!$B$14</f>
        <v>22.179166666666671</v>
      </c>
      <c r="L23" s="104">
        <f>[19]Julho!$B$15</f>
        <v>22.537500000000005</v>
      </c>
      <c r="M23" s="104">
        <f>[19]Julho!$B$16</f>
        <v>22.162500000000005</v>
      </c>
      <c r="N23" s="104">
        <f>[19]Julho!$B$17</f>
        <v>22.037499999999998</v>
      </c>
      <c r="O23" s="104">
        <f>[19]Julho!$B$18</f>
        <v>22.629166666666666</v>
      </c>
      <c r="P23" s="104">
        <f>[19]Julho!$B$19</f>
        <v>23.19583333333334</v>
      </c>
      <c r="Q23" s="104">
        <f>[19]Julho!$B$20</f>
        <v>22.929166666666671</v>
      </c>
      <c r="R23" s="104">
        <f>[19]Julho!$B$21</f>
        <v>20.324999999999999</v>
      </c>
      <c r="S23" s="104">
        <f>[19]Julho!$B$22</f>
        <v>17.970833333333328</v>
      </c>
      <c r="T23" s="104">
        <f>[19]Julho!$B$23</f>
        <v>19.891666666666669</v>
      </c>
      <c r="U23" s="104">
        <f>[19]Julho!$B$24</f>
        <v>23.079166666666669</v>
      </c>
      <c r="V23" s="104">
        <f>[19]Julho!$B$25</f>
        <v>23.370833333333337</v>
      </c>
      <c r="W23" s="104">
        <f>[19]Julho!$B$26</f>
        <v>24.324999999999999</v>
      </c>
      <c r="X23" s="104">
        <f>[19]Julho!$B$27</f>
        <v>24.487499999999997</v>
      </c>
      <c r="Y23" s="104">
        <f>[19]Julho!$B$28</f>
        <v>24.795833333333331</v>
      </c>
      <c r="Z23" s="104">
        <f>[19]Julho!$B$29</f>
        <v>24.662500000000005</v>
      </c>
      <c r="AA23" s="104">
        <f>[19]Julho!$B$30</f>
        <v>25.679166666666664</v>
      </c>
      <c r="AB23" s="104">
        <f>[19]Julho!$B$31</f>
        <v>25.908333333333331</v>
      </c>
      <c r="AC23" s="104">
        <f>[19]Julho!$B$32</f>
        <v>22.491666666666671</v>
      </c>
      <c r="AD23" s="104">
        <f>[19]Julho!$B$33</f>
        <v>18.837499999999999</v>
      </c>
      <c r="AE23" s="104">
        <f>[19]Julho!$B$34</f>
        <v>20.429166666666671</v>
      </c>
      <c r="AF23" s="104">
        <f>[15]Julho!$B$35</f>
        <v>25.491666666666664</v>
      </c>
      <c r="AG23" s="103">
        <f t="shared" si="1"/>
        <v>21.830779569892471</v>
      </c>
      <c r="AH23" s="12"/>
      <c r="AI23" s="12"/>
    </row>
    <row r="24" spans="1:38" x14ac:dyDescent="0.2">
      <c r="A24" s="47" t="s">
        <v>207</v>
      </c>
      <c r="B24" s="104">
        <f>[20]Julho!$B$5</f>
        <v>10.7125</v>
      </c>
      <c r="C24" s="104">
        <f>[20]Julho!$B$6</f>
        <v>11.424999999999999</v>
      </c>
      <c r="D24" s="104">
        <f>[20]Julho!$B$7</f>
        <v>13.483333333333334</v>
      </c>
      <c r="E24" s="104">
        <f>[20]Julho!$B$8</f>
        <v>16.320833333333333</v>
      </c>
      <c r="F24" s="104">
        <f>[20]Julho!$B$9</f>
        <v>17.816666666666666</v>
      </c>
      <c r="G24" s="104">
        <f>[20]Julho!$B$10</f>
        <v>17.820833333333329</v>
      </c>
      <c r="H24" s="104">
        <f>[20]Julho!$B$11</f>
        <v>17.729166666666668</v>
      </c>
      <c r="I24" s="104">
        <f>[20]Julho!$B$12</f>
        <v>17.995833333333334</v>
      </c>
      <c r="J24" s="104">
        <f>[20]Julho!$B$13</f>
        <v>17.45</v>
      </c>
      <c r="K24" s="104">
        <f>[20]Julho!$B$14</f>
        <v>18.362500000000001</v>
      </c>
      <c r="L24" s="104">
        <f>[20]Julho!$B$15</f>
        <v>18.629166666666666</v>
      </c>
      <c r="M24" s="104">
        <f>[20]Julho!$B$16</f>
        <v>18.233333333333334</v>
      </c>
      <c r="N24" s="104">
        <f>[20]Julho!$B$17</f>
        <v>17.187499999999996</v>
      </c>
      <c r="O24" s="104">
        <f>[20]Julho!$B$18</f>
        <v>18.062499999999996</v>
      </c>
      <c r="P24" s="104">
        <f>[20]Julho!$B$19</f>
        <v>18.904166666666665</v>
      </c>
      <c r="Q24" s="104">
        <f>[20]Julho!$B$20</f>
        <v>19.029166666666665</v>
      </c>
      <c r="R24" s="104">
        <f>[20]Julho!$B$21</f>
        <v>15.804166666666662</v>
      </c>
      <c r="S24" s="104">
        <f>[20]Julho!$B$22</f>
        <v>13.049999999999999</v>
      </c>
      <c r="T24" s="104">
        <f>[20]Julho!$B$23</f>
        <v>15.170833333333333</v>
      </c>
      <c r="U24" s="104">
        <f>[20]Julho!$B$24</f>
        <v>18.683333333333334</v>
      </c>
      <c r="V24" s="104">
        <f>[20]Julho!$B$25</f>
        <v>19.066666666666666</v>
      </c>
      <c r="W24" s="104">
        <f>[20]Julho!$B$26</f>
        <v>20.258333333333336</v>
      </c>
      <c r="X24" s="104">
        <f>[20]Julho!$B$27</f>
        <v>20.779166666666669</v>
      </c>
      <c r="Y24" s="104">
        <f>[20]Julho!$B$28</f>
        <v>20.337500000000002</v>
      </c>
      <c r="Z24" s="104">
        <f>[20]Julho!$B$29</f>
        <v>20.762499999999996</v>
      </c>
      <c r="AA24" s="104">
        <f>[20]Julho!$B$30</f>
        <v>22.121739130434779</v>
      </c>
      <c r="AB24" s="104">
        <f>[20]Julho!$B$31</f>
        <v>22.191666666666663</v>
      </c>
      <c r="AC24" s="104">
        <f>[20]Julho!$B$32</f>
        <v>19.079166666666669</v>
      </c>
      <c r="AD24" s="104">
        <f>[20]Julho!$B$33</f>
        <v>13.770833333333334</v>
      </c>
      <c r="AE24" s="104">
        <f>[20]Julho!$B$34</f>
        <v>15.670833333333334</v>
      </c>
      <c r="AF24" s="104">
        <f>[20]Julho!$B$35</f>
        <v>19.220833333333335</v>
      </c>
      <c r="AG24" s="103">
        <f t="shared" si="1"/>
        <v>17.584841047218323</v>
      </c>
      <c r="AH24" s="12"/>
      <c r="AI24" s="12"/>
    </row>
    <row r="25" spans="1:38" x14ac:dyDescent="0.2">
      <c r="A25" s="47" t="s">
        <v>208</v>
      </c>
      <c r="B25" s="104">
        <f>[21]Julho!$B$5</f>
        <v>14.037500000000001</v>
      </c>
      <c r="C25" s="104">
        <f>[21]Julho!$B$6</f>
        <v>13.991666666666667</v>
      </c>
      <c r="D25" s="104">
        <f>[21]Julho!$B$7</f>
        <v>15.79166666666667</v>
      </c>
      <c r="E25" s="104">
        <f>[21]Julho!$B$8</f>
        <v>19.141666666666669</v>
      </c>
      <c r="F25" s="104">
        <f>[21]Julho!$B$9</f>
        <v>20.558333333333334</v>
      </c>
      <c r="G25" s="104">
        <f>[21]Julho!$B$10</f>
        <v>21.649999999999995</v>
      </c>
      <c r="H25" s="104">
        <f>[21]Julho!$B$11</f>
        <v>21.145833333333339</v>
      </c>
      <c r="I25" s="104">
        <f>[21]Julho!$B$12</f>
        <v>21.020833333333336</v>
      </c>
      <c r="J25" s="104">
        <f>[21]Julho!$B$13</f>
        <v>20.429166666666664</v>
      </c>
      <c r="K25" s="104">
        <f>[21]Julho!$B$14</f>
        <v>21.087500000000002</v>
      </c>
      <c r="L25" s="104">
        <f>[21]Julho!$B$15</f>
        <v>21.095833333333331</v>
      </c>
      <c r="M25" s="104">
        <f>[21]Julho!$B$16</f>
        <v>22.104166666666668</v>
      </c>
      <c r="N25" s="104">
        <f>[21]Julho!$B$17</f>
        <v>22.091666666666669</v>
      </c>
      <c r="O25" s="104">
        <f>[21]Julho!$B$18</f>
        <v>21.8125</v>
      </c>
      <c r="P25" s="104">
        <f>[21]Julho!$B$19</f>
        <v>22.433333333333334</v>
      </c>
      <c r="Q25" s="104">
        <f>[21]Julho!$B$20</f>
        <v>23.987500000000001</v>
      </c>
      <c r="R25" s="104">
        <f>[21]Julho!$B$21</f>
        <v>18.862499999999997</v>
      </c>
      <c r="S25" s="104">
        <f>[21]Julho!$B$22</f>
        <v>15.624999999999998</v>
      </c>
      <c r="T25" s="104">
        <f>[21]Julho!$B$23</f>
        <v>17.754166666666666</v>
      </c>
      <c r="U25" s="104">
        <f>[21]Julho!$B$24</f>
        <v>20.808333333333334</v>
      </c>
      <c r="V25" s="104">
        <f>[21]Julho!$B$25</f>
        <v>22.45</v>
      </c>
      <c r="W25" s="104">
        <f>[21]Julho!$B$26</f>
        <v>23.520833333333332</v>
      </c>
      <c r="X25" s="104">
        <f>[21]Julho!$B$27</f>
        <v>24.220833333333331</v>
      </c>
      <c r="Y25" s="104">
        <f>[21]Julho!$B$28</f>
        <v>24.316666666666666</v>
      </c>
      <c r="Z25" s="104">
        <f>[21]Julho!$B$29</f>
        <v>24.016666666666666</v>
      </c>
      <c r="AA25" s="104">
        <f>[21]Julho!$B$30</f>
        <v>25.508695652173909</v>
      </c>
      <c r="AB25" s="104">
        <f>[21]Julho!$B$31</f>
        <v>26.058333333333337</v>
      </c>
      <c r="AC25" s="104">
        <f>[21]Julho!$B$32</f>
        <v>19.679166666666671</v>
      </c>
      <c r="AD25" s="104">
        <f>[21]Julho!$B$33</f>
        <v>17.320833333333336</v>
      </c>
      <c r="AE25" s="104">
        <f>[21]Julho!$B$34</f>
        <v>18.487499999999997</v>
      </c>
      <c r="AF25" s="104">
        <f>[21]Julho!$B$35</f>
        <v>22.333333333333332</v>
      </c>
      <c r="AG25" s="103">
        <f t="shared" si="1"/>
        <v>20.752968676951845</v>
      </c>
      <c r="AH25" s="12"/>
      <c r="AI25" s="12"/>
    </row>
    <row r="26" spans="1:38" x14ac:dyDescent="0.2">
      <c r="A26" s="47" t="s">
        <v>33</v>
      </c>
      <c r="B26" s="104">
        <f>[22]Julho!$B$5</f>
        <v>14.70833333333333</v>
      </c>
      <c r="C26" s="104">
        <f>[22]Julho!$B$6</f>
        <v>18.462500000000002</v>
      </c>
      <c r="D26" s="104">
        <f>[22]Julho!$B$7</f>
        <v>17.908333333333331</v>
      </c>
      <c r="E26" s="104">
        <f>[22]Julho!$B$8</f>
        <v>18.279166666666665</v>
      </c>
      <c r="F26" s="104">
        <f>[22]Julho!$B$9</f>
        <v>19.183333333333334</v>
      </c>
      <c r="G26" s="104">
        <f>[22]Julho!$B$10</f>
        <v>18.604166666666668</v>
      </c>
      <c r="H26" s="104">
        <f>[22]Julho!$B$11</f>
        <v>19.012500000000003</v>
      </c>
      <c r="I26" s="104">
        <f>[22]Julho!$B$12</f>
        <v>18.850000000000005</v>
      </c>
      <c r="J26" s="104">
        <f>[22]Julho!$B$13</f>
        <v>18.658333333333335</v>
      </c>
      <c r="K26" s="104">
        <f>[22]Julho!$B$14</f>
        <v>19.595833333333335</v>
      </c>
      <c r="L26" s="104">
        <f>[22]Julho!$B$15</f>
        <v>20.341666666666665</v>
      </c>
      <c r="M26" s="104">
        <f>[22]Julho!$B$16</f>
        <v>19.837500000000002</v>
      </c>
      <c r="N26" s="104">
        <f>[22]Julho!$B$17</f>
        <v>19.75</v>
      </c>
      <c r="O26" s="104">
        <f>[22]Julho!$B$18</f>
        <v>20.433333333333334</v>
      </c>
      <c r="P26" s="104">
        <f>[22]Julho!$B$19</f>
        <v>20.05</v>
      </c>
      <c r="Q26" s="104">
        <f>[22]Julho!$B$20</f>
        <v>19.912499999999998</v>
      </c>
      <c r="R26" s="104">
        <f>[22]Julho!$B$21</f>
        <v>20.620833333333334</v>
      </c>
      <c r="S26" s="104">
        <f>[22]Julho!$B$22</f>
        <v>17.125000000000004</v>
      </c>
      <c r="T26" s="104">
        <f>[22]Julho!$B$23</f>
        <v>18.691666666666666</v>
      </c>
      <c r="U26" s="104">
        <f>[22]Julho!$B$24</f>
        <v>19.887499999999999</v>
      </c>
      <c r="V26" s="104">
        <f>[22]Julho!$B$25</f>
        <v>20.458333333333332</v>
      </c>
      <c r="W26" s="104">
        <f>[22]Julho!$B$26</f>
        <v>21.224999999999998</v>
      </c>
      <c r="X26" s="104">
        <f>[22]Julho!$B$27</f>
        <v>21.983333333333331</v>
      </c>
      <c r="Y26" s="104">
        <f>[22]Julho!$B$28</f>
        <v>22.504166666666663</v>
      </c>
      <c r="Z26" s="104">
        <f>[22]Julho!$B$29</f>
        <v>22.458333333333332</v>
      </c>
      <c r="AA26" s="104">
        <f>[22]Julho!$B$30</f>
        <v>23.595833333333328</v>
      </c>
      <c r="AB26" s="104">
        <f>[22]Julho!$B$31</f>
        <v>23.841666666666665</v>
      </c>
      <c r="AC26" s="104">
        <f>[22]Julho!$B$32</f>
        <v>22.716666666666669</v>
      </c>
      <c r="AD26" s="104">
        <f>[22]Julho!$B$33</f>
        <v>17.283333333333335</v>
      </c>
      <c r="AE26" s="104">
        <f>[22]Julho!$B$34</f>
        <v>17.629166666666666</v>
      </c>
      <c r="AF26" s="104">
        <f>[22]Julho!$B$35</f>
        <v>20.020833333333332</v>
      </c>
      <c r="AG26" s="103">
        <f t="shared" si="1"/>
        <v>19.794489247311834</v>
      </c>
      <c r="AI26" s="12" t="s">
        <v>35</v>
      </c>
      <c r="AJ26" t="s">
        <v>35</v>
      </c>
      <c r="AK26" t="s">
        <v>35</v>
      </c>
    </row>
    <row r="27" spans="1:38" x14ac:dyDescent="0.2">
      <c r="A27" s="47" t="s">
        <v>6</v>
      </c>
      <c r="B27" s="104">
        <f>[23]Julho!$B$5</f>
        <v>16.429166666666667</v>
      </c>
      <c r="C27" s="104">
        <f>[23]Julho!$B$6</f>
        <v>17.658333333333335</v>
      </c>
      <c r="D27" s="104">
        <f>[23]Julho!$B$7</f>
        <v>18.704347826086956</v>
      </c>
      <c r="E27" s="104">
        <f>[23]Julho!$B$8</f>
        <v>19.720833333333335</v>
      </c>
      <c r="F27" s="104">
        <f>[23]Julho!$B$9</f>
        <v>20.120833333333334</v>
      </c>
      <c r="G27" s="104">
        <f>[23]Julho!$B$10</f>
        <v>18.925000000000001</v>
      </c>
      <c r="H27" s="104">
        <f>[23]Julho!$B$11</f>
        <v>18.716666666666669</v>
      </c>
      <c r="I27" s="104">
        <f>[23]Julho!$B$12</f>
        <v>18.837500000000002</v>
      </c>
      <c r="J27" s="104">
        <f>[23]Julho!$B$13</f>
        <v>18.400000000000002</v>
      </c>
      <c r="K27" s="104">
        <f>[23]Julho!$B$14</f>
        <v>19.262499999999996</v>
      </c>
      <c r="L27" s="104">
        <f>[23]Julho!$B$15</f>
        <v>19.191666666666666</v>
      </c>
      <c r="M27" s="104">
        <f>[23]Julho!$B$16</f>
        <v>19.366666666666664</v>
      </c>
      <c r="N27" s="104">
        <f>[23]Julho!$B$17</f>
        <v>19.266666666666669</v>
      </c>
      <c r="O27" s="104">
        <f>[23]Julho!$B$18</f>
        <v>19.808333333333334</v>
      </c>
      <c r="P27" s="104">
        <f>[23]Julho!$B$19</f>
        <v>19.987500000000001</v>
      </c>
      <c r="Q27" s="104">
        <f>[23]Julho!$B$20</f>
        <v>19.470833333333335</v>
      </c>
      <c r="R27" s="104">
        <f>[23]Julho!$B$21</f>
        <v>19.245833333333334</v>
      </c>
      <c r="S27" s="104">
        <f>[23]Julho!$B$22</f>
        <v>18.737500000000001</v>
      </c>
      <c r="T27" s="104">
        <f>[23]Julho!$B$23</f>
        <v>18.083333333333332</v>
      </c>
      <c r="U27" s="104">
        <f>[23]Julho!$B$24</f>
        <v>20.029166666666669</v>
      </c>
      <c r="V27" s="104">
        <f>[23]Julho!$B$25</f>
        <v>19.837500000000002</v>
      </c>
      <c r="W27" s="104">
        <f>[23]Julho!$B$26</f>
        <v>21.025000000000002</v>
      </c>
      <c r="X27" s="104">
        <f>[23]Julho!$B$27</f>
        <v>21.375</v>
      </c>
      <c r="Y27" s="104">
        <f>[23]Julho!$B$28</f>
        <v>21.420833333333334</v>
      </c>
      <c r="Z27" s="104">
        <f>[23]Julho!$B$29</f>
        <v>21.929166666666664</v>
      </c>
      <c r="AA27" s="104">
        <f>[23]Julho!$B$30</f>
        <v>22.766666666666662</v>
      </c>
      <c r="AB27" s="104">
        <f>[23]Julho!$B$31</f>
        <v>23.633333333333336</v>
      </c>
      <c r="AC27" s="104">
        <f>[23]Julho!$B$32</f>
        <v>21.523529411764706</v>
      </c>
      <c r="AD27" s="104">
        <f>[23]Julho!$B$33</f>
        <v>22.18888888888889</v>
      </c>
      <c r="AE27" s="104">
        <f>[23]Julho!$B$34</f>
        <v>18.462500000000002</v>
      </c>
      <c r="AF27" s="104">
        <f>[23]Julho!$B$35</f>
        <v>20.349999999999998</v>
      </c>
      <c r="AG27" s="103">
        <f t="shared" si="1"/>
        <v>19.821777401937865</v>
      </c>
      <c r="AH27" t="s">
        <v>35</v>
      </c>
      <c r="AK27" t="s">
        <v>35</v>
      </c>
    </row>
    <row r="28" spans="1:38" x14ac:dyDescent="0.2">
      <c r="A28" s="47" t="s">
        <v>7</v>
      </c>
      <c r="B28" s="104">
        <f>[24]Julho!$B$5</f>
        <v>10.575000000000001</v>
      </c>
      <c r="C28" s="104">
        <f>[24]Julho!$B$6</f>
        <v>12.016666666666666</v>
      </c>
      <c r="D28" s="104">
        <f>[24]Julho!$B$7</f>
        <v>13.991666666666667</v>
      </c>
      <c r="E28" s="104">
        <f>[24]Julho!$B$8</f>
        <v>16.887499999999999</v>
      </c>
      <c r="F28" s="104">
        <f>[24]Julho!$B$9</f>
        <v>18.170833333333334</v>
      </c>
      <c r="G28" s="104">
        <f>[24]Julho!$B$10</f>
        <v>19.816666666666666</v>
      </c>
      <c r="H28" s="104">
        <f>[24]Julho!$B$11</f>
        <v>19.195833333333333</v>
      </c>
      <c r="I28" s="104">
        <f>[24]Julho!$B$12</f>
        <v>18.795833333333331</v>
      </c>
      <c r="J28" s="104">
        <f>[24]Julho!$B$13</f>
        <v>18.683333333333334</v>
      </c>
      <c r="K28" s="104">
        <f>[24]Julho!$B$14</f>
        <v>18.445833333333336</v>
      </c>
      <c r="L28" s="104">
        <f>[24]Julho!$B$15</f>
        <v>20.462500000000002</v>
      </c>
      <c r="M28" s="104">
        <f>[24]Julho!$B$16</f>
        <v>22.254166666666663</v>
      </c>
      <c r="N28" s="104">
        <f>[24]Julho!$B$17</f>
        <v>21.479166666666668</v>
      </c>
      <c r="O28" s="104">
        <f>[24]Julho!$B$18</f>
        <v>22.033333333333331</v>
      </c>
      <c r="P28" s="104">
        <f>[24]Julho!$B$19</f>
        <v>22.795833333333334</v>
      </c>
      <c r="Q28" s="104">
        <f>[24]Julho!$B$20</f>
        <v>22.191666666666663</v>
      </c>
      <c r="R28" s="104">
        <f>[24]Julho!$B$21</f>
        <v>17.587500000000002</v>
      </c>
      <c r="S28" s="104">
        <f>[24]Julho!$B$22</f>
        <v>11.795833333333334</v>
      </c>
      <c r="T28" s="104">
        <f>[24]Julho!$B$23</f>
        <v>15.950000000000001</v>
      </c>
      <c r="U28" s="104">
        <f>[24]Julho!$B$24</f>
        <v>18.904166666666665</v>
      </c>
      <c r="V28" s="104">
        <f>[24]Julho!$B$25</f>
        <v>21.287499999999998</v>
      </c>
      <c r="W28" s="104">
        <f>[24]Julho!$B$26</f>
        <v>22.654166666666669</v>
      </c>
      <c r="X28" s="104">
        <f>[24]Julho!$B$27</f>
        <v>23.225000000000005</v>
      </c>
      <c r="Y28" s="104">
        <f>[24]Julho!$B$28</f>
        <v>21.804166666666671</v>
      </c>
      <c r="Z28" s="104">
        <f>[24]Julho!$B$29</f>
        <v>19.912500000000001</v>
      </c>
      <c r="AA28" s="104">
        <f>[24]Julho!$B$30</f>
        <v>23.420833333333334</v>
      </c>
      <c r="AB28" s="104">
        <f>[24]Julho!$B$31</f>
        <v>23.683333333333334</v>
      </c>
      <c r="AC28" s="104">
        <f>[24]Julho!$B$32</f>
        <v>15.545833333333329</v>
      </c>
      <c r="AD28" s="104">
        <f>[24]Julho!$B$33</f>
        <v>13.279166666666667</v>
      </c>
      <c r="AE28" s="104">
        <f>[24]Julho!$B$34</f>
        <v>15.479166666666666</v>
      </c>
      <c r="AF28" s="104">
        <f>[24]Julho!$B$35</f>
        <v>18.479166666666668</v>
      </c>
      <c r="AG28" s="103">
        <f t="shared" si="1"/>
        <v>18.735618279569888</v>
      </c>
      <c r="AI28" t="s">
        <v>35</v>
      </c>
      <c r="AK28" t="s">
        <v>35</v>
      </c>
      <c r="AL28" t="s">
        <v>35</v>
      </c>
    </row>
    <row r="29" spans="1:38" x14ac:dyDescent="0.2">
      <c r="A29" s="47" t="s">
        <v>140</v>
      </c>
      <c r="B29" s="104">
        <f>[25]Julho!$B$5</f>
        <v>12.0875</v>
      </c>
      <c r="C29" s="104">
        <f>[25]Julho!$B$6</f>
        <v>14.124999999999998</v>
      </c>
      <c r="D29" s="104">
        <f>[25]Julho!$B$7</f>
        <v>14.891666666666671</v>
      </c>
      <c r="E29" s="104">
        <f>[25]Julho!$B$8</f>
        <v>16.725000000000001</v>
      </c>
      <c r="F29" s="104">
        <f>[25]Julho!$B$9</f>
        <v>17.737500000000001</v>
      </c>
      <c r="G29" s="104">
        <f>[25]Julho!$B$10</f>
        <v>17.912500000000001</v>
      </c>
      <c r="H29" s="104">
        <f>[25]Julho!$B$11</f>
        <v>18.425000000000001</v>
      </c>
      <c r="I29" s="104">
        <f>[25]Julho!$B$12</f>
        <v>18.020833333333329</v>
      </c>
      <c r="J29" s="104">
        <f>[25]Julho!$B$13</f>
        <v>17.466666666666665</v>
      </c>
      <c r="K29" s="104">
        <f>[25]Julho!$B$14</f>
        <v>18.349999999999998</v>
      </c>
      <c r="L29" s="104">
        <f>[25]Julho!$B$15</f>
        <v>20.108333333333331</v>
      </c>
      <c r="M29" s="104">
        <f>[25]Julho!$B$16</f>
        <v>22.545833333333338</v>
      </c>
      <c r="N29" s="104">
        <f>[25]Julho!$B$17</f>
        <v>21.320833333333336</v>
      </c>
      <c r="O29" s="104">
        <f>[25]Julho!$B$18</f>
        <v>22.162499999999998</v>
      </c>
      <c r="P29" s="104">
        <f>[25]Julho!$B$19</f>
        <v>22.745833333333337</v>
      </c>
      <c r="Q29" s="104">
        <f>[25]Julho!$B$20</f>
        <v>21.233333333333338</v>
      </c>
      <c r="R29" s="104">
        <f>[25]Julho!$B$21</f>
        <v>17.654166666666665</v>
      </c>
      <c r="S29" s="104">
        <f>[25]Julho!$B$22</f>
        <v>12.758333333333335</v>
      </c>
      <c r="T29" s="104">
        <f>[25]Julho!$B$23</f>
        <v>14.058333333333332</v>
      </c>
      <c r="U29" s="104">
        <f>[25]Julho!$B$24</f>
        <v>17.129166666666666</v>
      </c>
      <c r="V29" s="104">
        <f>[25]Julho!$B$25</f>
        <v>20.174999999999997</v>
      </c>
      <c r="W29" s="104">
        <f>[25]Julho!$B$26</f>
        <v>20.916666666666664</v>
      </c>
      <c r="X29" s="104">
        <f>[25]Julho!$B$27</f>
        <v>21.829166666666669</v>
      </c>
      <c r="Y29" s="104">
        <f>[25]Julho!$B$28</f>
        <v>20.416666666666664</v>
      </c>
      <c r="Z29" s="104">
        <f>[25]Julho!$B$29</f>
        <v>21</v>
      </c>
      <c r="AA29" s="104">
        <f>[25]Julho!$B$30</f>
        <v>22.920833333333338</v>
      </c>
      <c r="AB29" s="104">
        <f>[25]Julho!$B$31</f>
        <v>23.854166666666668</v>
      </c>
      <c r="AC29" s="104">
        <f>[25]Julho!$B$32</f>
        <v>17.033333333333328</v>
      </c>
      <c r="AD29" s="104">
        <f>[25]Julho!$B$33</f>
        <v>14.112499999999997</v>
      </c>
      <c r="AE29" s="104">
        <f>[25]Julho!$B$34</f>
        <v>14.312500000000002</v>
      </c>
      <c r="AF29" s="104">
        <f>[25]Julho!$B$35</f>
        <v>17.987500000000001</v>
      </c>
      <c r="AG29" s="103">
        <f t="shared" si="1"/>
        <v>18.452150537634409</v>
      </c>
      <c r="AI29" s="12" t="s">
        <v>35</v>
      </c>
      <c r="AJ29" t="s">
        <v>35</v>
      </c>
      <c r="AK29" t="s">
        <v>35</v>
      </c>
    </row>
    <row r="30" spans="1:38" x14ac:dyDescent="0.2">
      <c r="A30" s="47" t="s">
        <v>141</v>
      </c>
      <c r="B30" s="104">
        <f>[26]Julho!$B$5</f>
        <v>9.1750000000000007</v>
      </c>
      <c r="C30" s="104">
        <f>[26]Julho!$B$6</f>
        <v>11.875</v>
      </c>
      <c r="D30" s="104">
        <f>[26]Julho!$B$7</f>
        <v>13.071428571428569</v>
      </c>
      <c r="E30" s="104">
        <f>[26]Julho!$B$8</f>
        <v>14.9</v>
      </c>
      <c r="F30" s="104">
        <f>[26]Julho!$B$9</f>
        <v>15.417391304347827</v>
      </c>
      <c r="G30" s="104">
        <f>[26]Julho!$B$10</f>
        <v>17.339130434782611</v>
      </c>
      <c r="H30" s="104">
        <f>[26]Julho!$B$11</f>
        <v>18.056521739130435</v>
      </c>
      <c r="I30" s="104">
        <f>[26]Julho!$B$12</f>
        <v>16.545833333333334</v>
      </c>
      <c r="J30" s="104">
        <f>[26]Julho!$B$13</f>
        <v>16.324999999999999</v>
      </c>
      <c r="K30" s="104">
        <f>[26]Julho!$B$14</f>
        <v>15.94166666666667</v>
      </c>
      <c r="L30" s="104">
        <f>[26]Julho!$B$15</f>
        <v>19.0625</v>
      </c>
      <c r="M30" s="104">
        <f>[26]Julho!$B$16</f>
        <v>21.333333333333332</v>
      </c>
      <c r="N30" s="104">
        <f>[26]Julho!$B$17</f>
        <v>21.345833333333335</v>
      </c>
      <c r="O30" s="104">
        <f>[26]Julho!$B$18</f>
        <v>19.387499999999999</v>
      </c>
      <c r="P30" s="104">
        <f>[26]Julho!$B$19</f>
        <v>22.637499999999992</v>
      </c>
      <c r="Q30" s="104">
        <f>[26]Julho!$B$20</f>
        <v>22.295833333333334</v>
      </c>
      <c r="R30" s="104">
        <f>[26]Julho!$B$21</f>
        <v>15.726086956521739</v>
      </c>
      <c r="S30" s="104">
        <f>[26]Julho!$B$22</f>
        <v>11.04166666666667</v>
      </c>
      <c r="T30" s="104">
        <f>[26]Julho!$B$23</f>
        <v>12.804166666666667</v>
      </c>
      <c r="U30" s="104">
        <f>[26]Julho!$B$24</f>
        <v>16.158333333333335</v>
      </c>
      <c r="V30" s="104">
        <f>[26]Julho!$B$25</f>
        <v>18.191666666666666</v>
      </c>
      <c r="W30" s="104">
        <f>[26]Julho!$B$26</f>
        <v>20.125</v>
      </c>
      <c r="X30" s="104">
        <f>[26]Julho!$B$27</f>
        <v>20.608333333333331</v>
      </c>
      <c r="Y30" s="104">
        <f>[26]Julho!$B$28</f>
        <v>19</v>
      </c>
      <c r="Z30" s="104">
        <f>[26]Julho!$B$29</f>
        <v>20.056521739130435</v>
      </c>
      <c r="AA30" s="104">
        <f>[26]Julho!$B$30</f>
        <v>22.179166666666664</v>
      </c>
      <c r="AB30" s="104">
        <f>[26]Julho!$B$31</f>
        <v>21.334782608695651</v>
      </c>
      <c r="AC30" s="104">
        <f>[26]Julho!$B$32</f>
        <v>15.08333333333333</v>
      </c>
      <c r="AD30" s="104">
        <f>[26]Julho!$B$33</f>
        <v>12.721739130434784</v>
      </c>
      <c r="AE30" s="104">
        <f>[26]Julho!$B$34</f>
        <v>13.45833333333333</v>
      </c>
      <c r="AF30" s="104">
        <f>[26]Julho!$B$35</f>
        <v>17.241666666666667</v>
      </c>
      <c r="AG30" s="103">
        <f t="shared" si="1"/>
        <v>17.110976424230284</v>
      </c>
      <c r="AH30" s="12" t="s">
        <v>35</v>
      </c>
      <c r="AI30" s="12" t="s">
        <v>35</v>
      </c>
      <c r="AJ30" t="s">
        <v>35</v>
      </c>
    </row>
    <row r="31" spans="1:38" x14ac:dyDescent="0.2">
      <c r="A31" s="47" t="s">
        <v>142</v>
      </c>
      <c r="B31" s="104">
        <f>[27]Julho!$B$5</f>
        <v>12.074999999999998</v>
      </c>
      <c r="C31" s="104">
        <f>[27]Julho!$B$6</f>
        <v>14.016666666666667</v>
      </c>
      <c r="D31" s="104">
        <f>[27]Julho!$B$7</f>
        <v>15.460869565217395</v>
      </c>
      <c r="E31" s="104">
        <f>[27]Julho!$B$8</f>
        <v>16.962499999999999</v>
      </c>
      <c r="F31" s="104">
        <f>[27]Julho!$B$9</f>
        <v>18.45</v>
      </c>
      <c r="G31" s="104">
        <f>[27]Julho!$B$10</f>
        <v>19.508333333333329</v>
      </c>
      <c r="H31" s="104">
        <f>[27]Julho!$B$11</f>
        <v>19.012499999999999</v>
      </c>
      <c r="I31" s="104">
        <f>[27]Julho!$B$12</f>
        <v>19.425000000000001</v>
      </c>
      <c r="J31" s="104">
        <f>[27]Julho!$B$13</f>
        <v>18.469565217391303</v>
      </c>
      <c r="K31" s="104">
        <f>[27]Julho!$B$14</f>
        <v>18.374999999999996</v>
      </c>
      <c r="L31" s="104">
        <f>[27]Julho!$B$15</f>
        <v>20.578260869565216</v>
      </c>
      <c r="M31" s="104">
        <f>[27]Julho!$B$16</f>
        <v>22.645833333333332</v>
      </c>
      <c r="N31" s="104">
        <f>[27]Julho!$B$17</f>
        <v>21.458333333333332</v>
      </c>
      <c r="O31" s="104">
        <f>[27]Julho!$B$18</f>
        <v>21.749999999999996</v>
      </c>
      <c r="P31" s="104">
        <f>[27]Julho!$B$19</f>
        <v>22.858333333333334</v>
      </c>
      <c r="Q31" s="104">
        <f>[27]Julho!$B$20</f>
        <v>21.991666666666671</v>
      </c>
      <c r="R31" s="104">
        <f>[27]Julho!$B$21</f>
        <v>18.504166666666666</v>
      </c>
      <c r="S31" s="104">
        <f>[27]Julho!$B$22</f>
        <v>12.899999999999999</v>
      </c>
      <c r="T31" s="104">
        <f>[27]Julho!$B$23</f>
        <v>14.774999999999997</v>
      </c>
      <c r="U31" s="104">
        <f>[27]Julho!$B$24</f>
        <v>17.943478260869568</v>
      </c>
      <c r="V31" s="104">
        <f>[27]Julho!$B$25</f>
        <v>21.454166666666666</v>
      </c>
      <c r="W31" s="104">
        <f>[27]Julho!$B$26</f>
        <v>22.516666666666669</v>
      </c>
      <c r="X31" s="104">
        <f>[27]Julho!$B$27</f>
        <v>23.179166666666664</v>
      </c>
      <c r="Y31" s="104">
        <f>[27]Julho!$B$28</f>
        <v>22.05</v>
      </c>
      <c r="Z31" s="104">
        <f>[27]Julho!$B$29</f>
        <v>20.425000000000001</v>
      </c>
      <c r="AA31" s="104">
        <f>[27]Julho!$B$30</f>
        <v>23.316666666666666</v>
      </c>
      <c r="AB31" s="104">
        <f>[27]Julho!$B$31</f>
        <v>23.875</v>
      </c>
      <c r="AC31" s="104">
        <f>[27]Julho!$B$32</f>
        <v>16.845833333333328</v>
      </c>
      <c r="AD31" s="104">
        <f>[27]Julho!$B$33</f>
        <v>14.604166666666664</v>
      </c>
      <c r="AE31" s="104">
        <f>[27]Julho!$B$34</f>
        <v>15.845833333333337</v>
      </c>
      <c r="AF31" s="104">
        <f>[27]Julho!$B$35</f>
        <v>17.833333333333336</v>
      </c>
      <c r="AG31" s="103">
        <f t="shared" si="1"/>
        <v>19.003430341280971</v>
      </c>
      <c r="AI31" s="12" t="s">
        <v>35</v>
      </c>
      <c r="AJ31" t="s">
        <v>35</v>
      </c>
      <c r="AK31" t="s">
        <v>35</v>
      </c>
    </row>
    <row r="32" spans="1:38" x14ac:dyDescent="0.2">
      <c r="A32" s="47" t="s">
        <v>8</v>
      </c>
      <c r="B32" s="104">
        <f>[28]Julho!$B$5</f>
        <v>9.7956521739130427</v>
      </c>
      <c r="C32" s="104">
        <f>[28]Julho!$B$6</f>
        <v>13.763157894736842</v>
      </c>
      <c r="D32" s="104">
        <f>[28]Julho!$B$7</f>
        <v>13.859999999999996</v>
      </c>
      <c r="E32" s="104">
        <f>[28]Julho!$B$8</f>
        <v>14.978260869565215</v>
      </c>
      <c r="F32" s="104">
        <f>[28]Julho!$B$9</f>
        <v>16.287499999999998</v>
      </c>
      <c r="G32" s="104">
        <f>[28]Julho!$B$10</f>
        <v>17.858333333333331</v>
      </c>
      <c r="H32" s="104">
        <f>[28]Julho!$B$11</f>
        <v>17.333333333333332</v>
      </c>
      <c r="I32" s="104">
        <f>[28]Julho!$B$12</f>
        <v>16.870833333333334</v>
      </c>
      <c r="J32" s="104">
        <f>[28]Julho!$B$13</f>
        <v>16.837500000000002</v>
      </c>
      <c r="K32" s="104">
        <f>[28]Julho!$B$14</f>
        <v>17.117391304347827</v>
      </c>
      <c r="L32" s="104">
        <f>[28]Julho!$B$15</f>
        <v>19.574999999999999</v>
      </c>
      <c r="M32" s="104">
        <f>[28]Julho!$B$16</f>
        <v>21.454166666666662</v>
      </c>
      <c r="N32" s="104">
        <f>[28]Julho!$B$17</f>
        <v>21.441666666666666</v>
      </c>
      <c r="O32" s="104">
        <f>[28]Julho!$B$18</f>
        <v>19.945833333333336</v>
      </c>
      <c r="P32" s="104">
        <f>[28]Julho!$B$19</f>
        <v>21.970833333333331</v>
      </c>
      <c r="Q32" s="104">
        <f>[28]Julho!$B$20</f>
        <v>21.179166666666667</v>
      </c>
      <c r="R32" s="104">
        <f>[28]Julho!$B$21</f>
        <v>17.016666666666666</v>
      </c>
      <c r="S32" s="104">
        <f>[28]Julho!$B$22</f>
        <v>13.252631578947367</v>
      </c>
      <c r="T32" s="104">
        <f>[28]Julho!$B$23</f>
        <v>15.620000000000001</v>
      </c>
      <c r="U32" s="104">
        <f>[28]Julho!$B$24</f>
        <v>17.095833333333331</v>
      </c>
      <c r="V32" s="104">
        <f>[28]Julho!$B$25</f>
        <v>18.829166666666669</v>
      </c>
      <c r="W32" s="104">
        <f>[28]Julho!$B$26</f>
        <v>20.754166666666666</v>
      </c>
      <c r="X32" s="104">
        <f>[28]Julho!$B$27</f>
        <v>21.487499999999997</v>
      </c>
      <c r="Y32" s="104">
        <f>[28]Julho!$B$28</f>
        <v>17.895833333333329</v>
      </c>
      <c r="Z32" s="104">
        <f>[28]Julho!$B$29</f>
        <v>19.095833333333335</v>
      </c>
      <c r="AA32" s="104">
        <f>[28]Julho!$B$30</f>
        <v>20.875000000000004</v>
      </c>
      <c r="AB32" s="104">
        <f>[28]Julho!$B$31</f>
        <v>21.412500000000005</v>
      </c>
      <c r="AC32" s="104">
        <f>[28]Julho!$B$32</f>
        <v>15.445833333333335</v>
      </c>
      <c r="AD32" s="104">
        <f>[28]Julho!$B$33</f>
        <v>13.129166666666668</v>
      </c>
      <c r="AE32" s="104">
        <f>[28]Julho!$B$34</f>
        <v>14.923809523809522</v>
      </c>
      <c r="AF32" s="104">
        <f>[28]Julho!$B$35</f>
        <v>16.178260869565214</v>
      </c>
      <c r="AG32" s="103">
        <f t="shared" si="1"/>
        <v>17.525188092953279</v>
      </c>
      <c r="AJ32" t="s">
        <v>35</v>
      </c>
      <c r="AK32" t="s">
        <v>35</v>
      </c>
    </row>
    <row r="33" spans="1:38" x14ac:dyDescent="0.2">
      <c r="A33" s="47" t="s">
        <v>9</v>
      </c>
      <c r="B33" s="104">
        <f>[29]Julho!$B$5</f>
        <v>12.108333333333334</v>
      </c>
      <c r="C33" s="104">
        <f>[29]Julho!$B$6</f>
        <v>13.870833333333332</v>
      </c>
      <c r="D33" s="104">
        <f>[29]Julho!$B$7</f>
        <v>15.962499999999999</v>
      </c>
      <c r="E33" s="104">
        <f>[29]Julho!$B$8</f>
        <v>16.824999999999999</v>
      </c>
      <c r="F33" s="104">
        <f>[29]Julho!$B$9</f>
        <v>18.633333333333333</v>
      </c>
      <c r="G33" s="104">
        <f>[29]Julho!$B$10</f>
        <v>19.645833333333336</v>
      </c>
      <c r="H33" s="104">
        <f>[29]Julho!$B$11</f>
        <v>18.95</v>
      </c>
      <c r="I33" s="104">
        <f>[29]Julho!$B$12</f>
        <v>19.475000000000001</v>
      </c>
      <c r="J33" s="104">
        <f>[29]Julho!$B$13</f>
        <v>18.704166666666666</v>
      </c>
      <c r="K33" s="104">
        <f>[29]Julho!$B$14</f>
        <v>19.008333333333333</v>
      </c>
      <c r="L33" s="104">
        <f>[29]Julho!$B$15</f>
        <v>20.8125</v>
      </c>
      <c r="M33" s="104">
        <f>[29]Julho!$B$16</f>
        <v>22.116666666666664</v>
      </c>
      <c r="N33" s="104">
        <f>[29]Julho!$B$17</f>
        <v>22.120833333333337</v>
      </c>
      <c r="O33" s="104">
        <f>[29]Julho!$B$18</f>
        <v>21.720833333333335</v>
      </c>
      <c r="P33" s="104">
        <f>[29]Julho!$B$19</f>
        <v>23.120833333333334</v>
      </c>
      <c r="Q33" s="104">
        <f>[29]Julho!$B$20</f>
        <v>22.3125</v>
      </c>
      <c r="R33" s="104">
        <f>[29]Julho!$B$21</f>
        <v>19.425000000000001</v>
      </c>
      <c r="S33" s="104">
        <f>[29]Julho!$B$22</f>
        <v>13.562500000000002</v>
      </c>
      <c r="T33" s="104">
        <f>[29]Julho!$B$23</f>
        <v>16.604166666666668</v>
      </c>
      <c r="U33" s="104">
        <f>[29]Julho!$B$24</f>
        <v>19.183333333333334</v>
      </c>
      <c r="V33" s="104">
        <f>[29]Julho!$B$25</f>
        <v>21.112499999999997</v>
      </c>
      <c r="W33" s="104">
        <f>[29]Julho!$B$26</f>
        <v>22.362500000000001</v>
      </c>
      <c r="X33" s="104">
        <f>[29]Julho!$B$27</f>
        <v>23.775000000000002</v>
      </c>
      <c r="Y33" s="104">
        <f>[29]Julho!$B$28</f>
        <v>22.120833333333334</v>
      </c>
      <c r="Z33" s="104">
        <f>[29]Julho!$B$29</f>
        <v>20.330434782608698</v>
      </c>
      <c r="AA33" s="104">
        <f>[29]Julho!$B$30</f>
        <v>23.495833333333334</v>
      </c>
      <c r="AB33" s="104">
        <f>[29]Julho!$B$31</f>
        <v>25.099999999999998</v>
      </c>
      <c r="AC33" s="104">
        <f>[29]Julho!$B$32</f>
        <v>17.591666666666665</v>
      </c>
      <c r="AD33" s="104">
        <f>[29]Julho!$B$33</f>
        <v>14.616666666666667</v>
      </c>
      <c r="AE33" s="104">
        <f>[29]Julho!$B$34</f>
        <v>16.283333333333331</v>
      </c>
      <c r="AF33" s="104">
        <f>[29]Julho!$B$35</f>
        <v>17.862500000000001</v>
      </c>
      <c r="AG33" s="103">
        <f t="shared" si="1"/>
        <v>19.316573165030388</v>
      </c>
      <c r="AH33" t="s">
        <v>35</v>
      </c>
      <c r="AJ33" t="s">
        <v>35</v>
      </c>
      <c r="AK33" t="s">
        <v>35</v>
      </c>
    </row>
    <row r="34" spans="1:38" hidden="1" x14ac:dyDescent="0.2">
      <c r="A34" s="47" t="s">
        <v>32</v>
      </c>
      <c r="B34" s="104" t="str">
        <f>[30]Julho!$B$5</f>
        <v>*</v>
      </c>
      <c r="C34" s="104" t="str">
        <f>[30]Julho!$B$6</f>
        <v>*</v>
      </c>
      <c r="D34" s="104" t="str">
        <f>[30]Julho!$B$7</f>
        <v>*</v>
      </c>
      <c r="E34" s="104" t="str">
        <f>[30]Julho!$B$8</f>
        <v>*</v>
      </c>
      <c r="F34" s="104" t="str">
        <f>[30]Julho!$B$9</f>
        <v>*</v>
      </c>
      <c r="G34" s="104" t="str">
        <f>[30]Julho!$B$10</f>
        <v>*</v>
      </c>
      <c r="H34" s="104" t="str">
        <f>[30]Julho!$B$11</f>
        <v>*</v>
      </c>
      <c r="I34" s="104" t="str">
        <f>[30]Julho!$B$12</f>
        <v>*</v>
      </c>
      <c r="J34" s="104" t="str">
        <f>[30]Julho!$B$13</f>
        <v>*</v>
      </c>
      <c r="K34" s="104" t="str">
        <f>[30]Julho!$B$14</f>
        <v>*</v>
      </c>
      <c r="L34" s="104" t="str">
        <f>[30]Julho!$B$15</f>
        <v>*</v>
      </c>
      <c r="M34" s="104" t="str">
        <f>[30]Julho!$B$16</f>
        <v>*</v>
      </c>
      <c r="N34" s="104" t="str">
        <f>[30]Julho!$B$17</f>
        <v>*</v>
      </c>
      <c r="O34" s="104" t="str">
        <f>[30]Julho!$B$18</f>
        <v>*</v>
      </c>
      <c r="P34" s="104" t="str">
        <f>[30]Julho!$B$19</f>
        <v>*</v>
      </c>
      <c r="Q34" s="104" t="str">
        <f>[30]Julho!$B$20</f>
        <v>*</v>
      </c>
      <c r="R34" s="104" t="str">
        <f>[30]Julho!$B$21</f>
        <v>*</v>
      </c>
      <c r="S34" s="104" t="str">
        <f>[30]Julho!$B$22</f>
        <v>*</v>
      </c>
      <c r="T34" s="104" t="str">
        <f>[30]Julho!$B$23</f>
        <v>*</v>
      </c>
      <c r="U34" s="104" t="str">
        <f>[30]Julho!$B$24</f>
        <v>*</v>
      </c>
      <c r="V34" s="104" t="str">
        <f>[30]Julho!$B$25</f>
        <v>*</v>
      </c>
      <c r="W34" s="104" t="str">
        <f>[30]Julho!$B$26</f>
        <v>*</v>
      </c>
      <c r="X34" s="104" t="str">
        <f>[30]Julho!$B$27</f>
        <v>*</v>
      </c>
      <c r="Y34" s="104" t="str">
        <f>[30]Julho!$B$28</f>
        <v>*</v>
      </c>
      <c r="Z34" s="104" t="str">
        <f>[30]Julho!$B$29</f>
        <v>*</v>
      </c>
      <c r="AA34" s="104" t="str">
        <f>[30]Julho!$B$30</f>
        <v>*</v>
      </c>
      <c r="AB34" s="104" t="str">
        <f>[30]Julho!$B$31</f>
        <v>*</v>
      </c>
      <c r="AC34" s="104" t="str">
        <f>[30]Julho!$B$32</f>
        <v>*</v>
      </c>
      <c r="AD34" s="104" t="str">
        <f>[30]Julho!$B$33</f>
        <v>*</v>
      </c>
      <c r="AE34" s="104" t="str">
        <f>[30]Julho!$B$34</f>
        <v>*</v>
      </c>
      <c r="AF34" s="104" t="s">
        <v>154</v>
      </c>
      <c r="AG34" s="103" t="s">
        <v>154</v>
      </c>
      <c r="AI34" s="12" t="s">
        <v>35</v>
      </c>
    </row>
    <row r="35" spans="1:38" hidden="1" x14ac:dyDescent="0.2">
      <c r="A35" s="47" t="s">
        <v>10</v>
      </c>
      <c r="B35" s="104" t="str">
        <f>[31]Julho!$B$5</f>
        <v>*</v>
      </c>
      <c r="C35" s="104" t="str">
        <f>[31]Julho!$B$6</f>
        <v>*</v>
      </c>
      <c r="D35" s="104" t="str">
        <f>[31]Julho!$B$7</f>
        <v>*</v>
      </c>
      <c r="E35" s="104" t="str">
        <f>[31]Julho!$B$8</f>
        <v>*</v>
      </c>
      <c r="F35" s="104" t="str">
        <f>[31]Julho!$B$9</f>
        <v>*</v>
      </c>
      <c r="G35" s="104" t="str">
        <f>[31]Julho!$B$10</f>
        <v>*</v>
      </c>
      <c r="H35" s="104" t="str">
        <f>[31]Julho!$B$11</f>
        <v>*</v>
      </c>
      <c r="I35" s="104" t="str">
        <f>[31]Julho!$B$12</f>
        <v>*</v>
      </c>
      <c r="J35" s="104" t="str">
        <f>[31]Julho!$B$13</f>
        <v>*</v>
      </c>
      <c r="K35" s="104" t="str">
        <f>[31]Julho!$B$14</f>
        <v>*</v>
      </c>
      <c r="L35" s="104" t="str">
        <f>[31]Julho!$B$15</f>
        <v>*</v>
      </c>
      <c r="M35" s="104" t="str">
        <f>[31]Julho!$B$16</f>
        <v>*</v>
      </c>
      <c r="N35" s="104" t="str">
        <f>[31]Julho!$B$17</f>
        <v>*</v>
      </c>
      <c r="O35" s="104" t="str">
        <f>[31]Julho!$B$18</f>
        <v>*</v>
      </c>
      <c r="P35" s="104" t="str">
        <f>[31]Julho!$B$19</f>
        <v>*</v>
      </c>
      <c r="Q35" s="104" t="str">
        <f>[31]Julho!$B$20</f>
        <v>*</v>
      </c>
      <c r="R35" s="104" t="str">
        <f>[31]Julho!$B$21</f>
        <v>*</v>
      </c>
      <c r="S35" s="104" t="str">
        <f>[31]Julho!$B$22</f>
        <v>*</v>
      </c>
      <c r="T35" s="104" t="str">
        <f>[31]Julho!$B$23</f>
        <v>*</v>
      </c>
      <c r="U35" s="104" t="str">
        <f>[31]Julho!$B$24</f>
        <v>*</v>
      </c>
      <c r="V35" s="104" t="str">
        <f>[31]Julho!$B$25</f>
        <v>*</v>
      </c>
      <c r="W35" s="104" t="str">
        <f>[31]Julho!$B$26</f>
        <v>*</v>
      </c>
      <c r="X35" s="104" t="str">
        <f>[31]Julho!$B$27</f>
        <v>*</v>
      </c>
      <c r="Y35" s="104" t="str">
        <f>[31]Julho!$B$28</f>
        <v>*</v>
      </c>
      <c r="Z35" s="104" t="str">
        <f>[31]Julho!$B$29</f>
        <v>*</v>
      </c>
      <c r="AA35" s="104" t="str">
        <f>[31]Julho!$B$30</f>
        <v>*</v>
      </c>
      <c r="AB35" s="104" t="str">
        <f>[31]Julho!$B$31</f>
        <v>*</v>
      </c>
      <c r="AC35" s="104" t="str">
        <f>[31]Julho!$B$32</f>
        <v>*</v>
      </c>
      <c r="AD35" s="104" t="str">
        <f>[31]Julho!$B$33</f>
        <v>*</v>
      </c>
      <c r="AE35" s="104" t="str">
        <f>[31]Julho!$B$34</f>
        <v>*</v>
      </c>
      <c r="AF35" s="104" t="s">
        <v>154</v>
      </c>
      <c r="AG35" s="103" t="s">
        <v>154</v>
      </c>
      <c r="AK35" t="s">
        <v>35</v>
      </c>
      <c r="AL35" t="s">
        <v>35</v>
      </c>
    </row>
    <row r="36" spans="1:38" x14ac:dyDescent="0.2">
      <c r="A36" s="47" t="s">
        <v>143</v>
      </c>
      <c r="B36" s="104">
        <f>[32]Julho!$B$5</f>
        <v>9.7083333333333304</v>
      </c>
      <c r="C36" s="104">
        <f>[32]Julho!$B$6</f>
        <v>11.574999999999998</v>
      </c>
      <c r="D36" s="104">
        <f>[32]Julho!$B$7</f>
        <v>13.575000000000003</v>
      </c>
      <c r="E36" s="104">
        <f>[32]Julho!$B$8</f>
        <v>15.433333333333332</v>
      </c>
      <c r="F36" s="104">
        <f>[32]Julho!$B$9</f>
        <v>16.324999999999996</v>
      </c>
      <c r="G36" s="104">
        <f>[32]Julho!$B$10</f>
        <v>17.329166666666669</v>
      </c>
      <c r="H36" s="104">
        <f>[32]Julho!$B$11</f>
        <v>16.775000000000002</v>
      </c>
      <c r="I36" s="104">
        <f>[32]Julho!$B$12</f>
        <v>16.645833333333336</v>
      </c>
      <c r="J36" s="104">
        <f>[32]Julho!$B$13</f>
        <v>17.087499999999999</v>
      </c>
      <c r="K36" s="104">
        <f>[32]Julho!$B$14</f>
        <v>16.304166666666664</v>
      </c>
      <c r="L36" s="104">
        <f>[32]Julho!$B$15</f>
        <v>18.591666666666665</v>
      </c>
      <c r="M36" s="104">
        <f>[32]Julho!$B$16</f>
        <v>19.966666666666665</v>
      </c>
      <c r="N36" s="104">
        <f>[32]Julho!$B$17</f>
        <v>19.2</v>
      </c>
      <c r="O36" s="104">
        <f>[32]Julho!$B$18</f>
        <v>19.8</v>
      </c>
      <c r="P36" s="104">
        <f>[32]Julho!$B$19</f>
        <v>21.5625</v>
      </c>
      <c r="Q36" s="104">
        <f>[32]Julho!$B$20</f>
        <v>19.983333333333331</v>
      </c>
      <c r="R36" s="104">
        <f>[32]Julho!$B$21</f>
        <v>15.708333333333334</v>
      </c>
      <c r="S36" s="104">
        <f>[32]Julho!$B$22</f>
        <v>10.875</v>
      </c>
      <c r="T36" s="104">
        <f>[32]Julho!$B$23</f>
        <v>13.916666666666666</v>
      </c>
      <c r="U36" s="104">
        <f>[32]Julho!$B$24</f>
        <v>16.470833333333335</v>
      </c>
      <c r="V36" s="104">
        <f>[32]Julho!$B$25</f>
        <v>18.845833333333335</v>
      </c>
      <c r="W36" s="104">
        <f>[32]Julho!$B$26</f>
        <v>19.729166666666668</v>
      </c>
      <c r="X36" s="104">
        <f>[32]Julho!$B$27</f>
        <v>21.570833333333336</v>
      </c>
      <c r="Y36" s="104">
        <f>[32]Julho!$B$28</f>
        <v>19.779166666666665</v>
      </c>
      <c r="Z36" s="104">
        <f>[32]Julho!$B$29</f>
        <v>19.258333333333333</v>
      </c>
      <c r="AA36" s="104">
        <f>[32]Julho!$B$30</f>
        <v>22</v>
      </c>
      <c r="AB36" s="104">
        <f>[32]Julho!$B$31</f>
        <v>21.395833333333332</v>
      </c>
      <c r="AC36" s="104">
        <f>[32]Julho!$B$32</f>
        <v>14.566666666666665</v>
      </c>
      <c r="AD36" s="104">
        <f>[32]Julho!$B$33</f>
        <v>13.312500000000002</v>
      </c>
      <c r="AE36" s="104">
        <f>[32]Julho!$B$34</f>
        <v>13.883333333333333</v>
      </c>
      <c r="AF36" s="104">
        <f>[32]Julho!$B$35</f>
        <v>17.024999999999995</v>
      </c>
      <c r="AG36" s="103">
        <f t="shared" si="1"/>
        <v>17.038709677419355</v>
      </c>
      <c r="AH36" s="12" t="s">
        <v>35</v>
      </c>
    </row>
    <row r="37" spans="1:38" x14ac:dyDescent="0.2">
      <c r="A37" s="47" t="s">
        <v>11</v>
      </c>
      <c r="B37" s="104">
        <f>[33]Julho!$B$5</f>
        <v>12.0875</v>
      </c>
      <c r="C37" s="104">
        <f>[33]Julho!$B$6</f>
        <v>13.604166666666666</v>
      </c>
      <c r="D37" s="104">
        <f>[33]Julho!$B$7</f>
        <v>15.062500000000002</v>
      </c>
      <c r="E37" s="104">
        <f>[33]Julho!$B$8</f>
        <v>16.166666666666668</v>
      </c>
      <c r="F37" s="104">
        <f>[33]Julho!$B$9</f>
        <v>16.162500000000001</v>
      </c>
      <c r="G37" s="104">
        <f>[33]Julho!$B$10</f>
        <v>17.083333333333332</v>
      </c>
      <c r="H37" s="104">
        <f>[33]Julho!$B$11</f>
        <v>16.029166666666669</v>
      </c>
      <c r="I37" s="104">
        <f>[33]Julho!$B$12</f>
        <v>17.545833333333334</v>
      </c>
      <c r="J37" s="104">
        <f>[33]Julho!$B$13</f>
        <v>16.491666666666664</v>
      </c>
      <c r="K37" s="104">
        <f>[33]Julho!$B$14</f>
        <v>16.1875</v>
      </c>
      <c r="L37" s="104">
        <f>[33]Julho!$B$15</f>
        <v>19.554166666666664</v>
      </c>
      <c r="M37" s="104">
        <f>[33]Julho!$B$16</f>
        <v>20.320833333333329</v>
      </c>
      <c r="N37" s="104">
        <f>[33]Julho!$B$17</f>
        <v>18.587500000000002</v>
      </c>
      <c r="O37" s="104">
        <f>[33]Julho!$B$18</f>
        <v>19.666666666666668</v>
      </c>
      <c r="P37" s="104">
        <f>[33]Julho!$B$19</f>
        <v>19.854166666666661</v>
      </c>
      <c r="Q37" s="104">
        <f>[33]Julho!$B$20</f>
        <v>20.174999999999997</v>
      </c>
      <c r="R37" s="104">
        <f>[33]Julho!$B$21</f>
        <v>16.858333333333334</v>
      </c>
      <c r="S37" s="104">
        <f>[33]Julho!$B$22</f>
        <v>13.008333333333333</v>
      </c>
      <c r="T37" s="104">
        <f>[33]Julho!$B$23</f>
        <v>12.795652173913044</v>
      </c>
      <c r="U37" s="104">
        <f>[33]Julho!$B$24</f>
        <v>16.762499999999999</v>
      </c>
      <c r="V37" s="104">
        <f>[33]Julho!$B$25</f>
        <v>19.395833333333332</v>
      </c>
      <c r="W37" s="104">
        <f>[33]Julho!$B$26</f>
        <v>19.258333333333336</v>
      </c>
      <c r="X37" s="104">
        <f>[33]Julho!$B$27</f>
        <v>20.108333333333331</v>
      </c>
      <c r="Y37" s="104">
        <f>[33]Julho!$B$28</f>
        <v>20.912499999999998</v>
      </c>
      <c r="Z37" s="104">
        <f>[33]Julho!$B$29</f>
        <v>20.395833333333332</v>
      </c>
      <c r="AA37" s="104">
        <f>[33]Julho!$B$30</f>
        <v>21.7</v>
      </c>
      <c r="AB37" s="104">
        <f>[33]Julho!$B$31</f>
        <v>21.770833333333332</v>
      </c>
      <c r="AC37" s="104">
        <f>[33]Julho!$B$32</f>
        <v>17.387500000000003</v>
      </c>
      <c r="AD37" s="104">
        <f>[33]Julho!$B$33</f>
        <v>14.479166666666664</v>
      </c>
      <c r="AE37" s="104">
        <f>[33]Julho!$B$34</f>
        <v>14.6</v>
      </c>
      <c r="AF37" s="104">
        <f>[33]Julho!$B$35</f>
        <v>17.316666666666666</v>
      </c>
      <c r="AG37" s="103">
        <f t="shared" si="1"/>
        <v>17.46222533894343</v>
      </c>
      <c r="AI37" s="12" t="s">
        <v>35</v>
      </c>
      <c r="AK37" t="s">
        <v>35</v>
      </c>
      <c r="AL37" t="s">
        <v>35</v>
      </c>
    </row>
    <row r="38" spans="1:38" s="5" customFormat="1" x14ac:dyDescent="0.2">
      <c r="A38" s="47" t="s">
        <v>12</v>
      </c>
      <c r="B38" s="104">
        <f>[34]Julho!$B$5</f>
        <v>13.533333333333333</v>
      </c>
      <c r="C38" s="104">
        <f>[34]Julho!$B$6</f>
        <v>13.875000000000002</v>
      </c>
      <c r="D38" s="104">
        <f>[34]Julho!$B$7</f>
        <v>16.170833333333334</v>
      </c>
      <c r="E38" s="104">
        <f>[34]Julho!$B$8</f>
        <v>18.512499999999999</v>
      </c>
      <c r="F38" s="104">
        <f>[34]Julho!$B$9</f>
        <v>20.095833333333328</v>
      </c>
      <c r="G38" s="104">
        <f>[34]Julho!$B$10</f>
        <v>20.083333333333325</v>
      </c>
      <c r="H38" s="104">
        <f>[34]Julho!$B$11</f>
        <v>19.412499999999998</v>
      </c>
      <c r="I38" s="104">
        <f>[34]Julho!$B$12</f>
        <v>19.429166666666667</v>
      </c>
      <c r="J38" s="104">
        <f>[34]Julho!$B$13</f>
        <v>19.725000000000001</v>
      </c>
      <c r="K38" s="104">
        <f>[34]Julho!$B$14</f>
        <v>19.483333333333334</v>
      </c>
      <c r="L38" s="104">
        <f>[34]Julho!$B$15</f>
        <v>20.724999999999998</v>
      </c>
      <c r="M38" s="104">
        <f>[34]Julho!$B$16</f>
        <v>21.158333333333331</v>
      </c>
      <c r="N38" s="104">
        <f>[34]Julho!$B$17</f>
        <v>20.487500000000001</v>
      </c>
      <c r="O38" s="104">
        <f>[34]Julho!$B$18</f>
        <v>21.404166666666669</v>
      </c>
      <c r="P38" s="104">
        <f>[34]Julho!$B$19</f>
        <v>21.704166666666666</v>
      </c>
      <c r="Q38" s="104">
        <f>[34]Julho!$B$20</f>
        <v>22.012499999999999</v>
      </c>
      <c r="R38" s="104">
        <f>[34]Julho!$B$21</f>
        <v>19.258333333333333</v>
      </c>
      <c r="S38" s="104">
        <f>[34]Julho!$B$22</f>
        <v>14.879166666666665</v>
      </c>
      <c r="T38" s="104">
        <f>[34]Julho!$B$23</f>
        <v>16.266666666666662</v>
      </c>
      <c r="U38" s="104">
        <f>[34]Julho!$B$24</f>
        <v>19.849999999999998</v>
      </c>
      <c r="V38" s="104">
        <f>[34]Julho!$B$25</f>
        <v>21.762500000000003</v>
      </c>
      <c r="W38" s="104">
        <f>[34]Julho!$B$26</f>
        <v>22.099999999999998</v>
      </c>
      <c r="X38" s="104">
        <f>[34]Julho!$B$27</f>
        <v>23.904166666666669</v>
      </c>
      <c r="Y38" s="104">
        <f>[34]Julho!$B$28</f>
        <v>23.262499999999992</v>
      </c>
      <c r="Z38" s="104">
        <f>[34]Julho!$B$29</f>
        <v>22.841666666666665</v>
      </c>
      <c r="AA38" s="104">
        <f>[34]Julho!$B$30</f>
        <v>24.554166666666664</v>
      </c>
      <c r="AB38" s="104">
        <f>[34]Julho!$B$31</f>
        <v>24.512499999999999</v>
      </c>
      <c r="AC38" s="104">
        <f>[34]Julho!$B$32</f>
        <v>20.670588235294115</v>
      </c>
      <c r="AD38" s="104">
        <f>[34]Julho!$B$33</f>
        <v>20.92</v>
      </c>
      <c r="AE38" s="104">
        <f>[34]Julho!$B$34</f>
        <v>18.350000000000001</v>
      </c>
      <c r="AF38" s="104">
        <f>[34]Julho!$B$35</f>
        <v>21.724999999999994</v>
      </c>
      <c r="AG38" s="103">
        <f t="shared" si="1"/>
        <v>20.086121125869699</v>
      </c>
      <c r="AJ38" s="5" t="s">
        <v>35</v>
      </c>
      <c r="AK38" s="5" t="s">
        <v>35</v>
      </c>
    </row>
    <row r="39" spans="1:38" s="5" customFormat="1" x14ac:dyDescent="0.2">
      <c r="A39" s="47" t="s">
        <v>214</v>
      </c>
      <c r="B39" s="104">
        <f>[35]Julho!$B$5</f>
        <v>13.566666666666668</v>
      </c>
      <c r="C39" s="104">
        <f>[35]Julho!$B$6</f>
        <v>14.433333333333335</v>
      </c>
      <c r="D39" s="104">
        <f>[35]Julho!$B$7</f>
        <v>16.295833333333334</v>
      </c>
      <c r="E39" s="104">
        <f>[35]Julho!$B$8</f>
        <v>19.045833333333331</v>
      </c>
      <c r="F39" s="104">
        <f>[35]Julho!$B$9</f>
        <v>19.483333333333338</v>
      </c>
      <c r="G39" s="104">
        <f>[35]Julho!$B$10</f>
        <v>19.304166666666667</v>
      </c>
      <c r="H39" s="104">
        <f>[35]Julho!$B$11</f>
        <v>18.325000000000003</v>
      </c>
      <c r="I39" s="104">
        <f>[35]Julho!$B$12</f>
        <v>19.387499999999999</v>
      </c>
      <c r="J39" s="104">
        <f>[35]Julho!$B$13</f>
        <v>20.824999999999999</v>
      </c>
      <c r="K39" s="104">
        <f>[35]Julho!$B$14</f>
        <v>20.675000000000001</v>
      </c>
      <c r="L39" s="104">
        <f>[35]Julho!$B$15</f>
        <v>21.775000000000002</v>
      </c>
      <c r="M39" s="104">
        <f>[35]Julho!$B$16</f>
        <v>22.633333333333336</v>
      </c>
      <c r="N39" s="104">
        <f>[35]Julho!$B$17</f>
        <v>20.170833333333334</v>
      </c>
      <c r="O39" s="104">
        <f>[35]Julho!$B$18</f>
        <v>22.612500000000001</v>
      </c>
      <c r="P39" s="104">
        <f>[35]Julho!$B$19</f>
        <v>20.462499999999999</v>
      </c>
      <c r="Q39" s="104">
        <f>[35]Julho!$B$20</f>
        <v>20.887499999999999</v>
      </c>
      <c r="R39" s="104">
        <f>[35]Julho!$B$21</f>
        <v>16.895833333333336</v>
      </c>
      <c r="S39" s="104">
        <f>[35]Julho!$B$22</f>
        <v>14.35</v>
      </c>
      <c r="T39" s="104">
        <f>[35]Julho!$B$23</f>
        <v>16.670833333333334</v>
      </c>
      <c r="U39" s="104">
        <f>[35]Julho!$B$24</f>
        <v>20.304166666666664</v>
      </c>
      <c r="V39" s="104">
        <f>[35]Julho!$B$25</f>
        <v>20.887499999999999</v>
      </c>
      <c r="W39" s="104">
        <f>[35]Julho!$B$26</f>
        <v>19.849999999999998</v>
      </c>
      <c r="X39" s="104">
        <f>[35]Julho!$B$27</f>
        <v>23.729166666666668</v>
      </c>
      <c r="Y39" s="104">
        <f>[35]Julho!$B$28</f>
        <v>21.979166666666668</v>
      </c>
      <c r="Z39" s="104">
        <f>[35]Julho!$B$29</f>
        <v>22.620833333333337</v>
      </c>
      <c r="AA39" s="104">
        <f>[35]Julho!$B$30</f>
        <v>23.958333333333332</v>
      </c>
      <c r="AB39" s="104">
        <f>[35]Julho!$B$31</f>
        <v>22.970833333333335</v>
      </c>
      <c r="AC39" s="104">
        <f>[35]Julho!$B$32</f>
        <v>17.883333333333333</v>
      </c>
      <c r="AD39" s="104">
        <f>[35]Julho!$B$33</f>
        <v>15.629166666666665</v>
      </c>
      <c r="AE39" s="104">
        <f>[35]Julho!$B$34</f>
        <v>17.058333333333334</v>
      </c>
      <c r="AF39" s="104">
        <f>[35]Julho!$B$35</f>
        <v>22.637499999999999</v>
      </c>
      <c r="AG39" s="103">
        <f t="shared" si="1"/>
        <v>19.590591397849465</v>
      </c>
    </row>
    <row r="40" spans="1:38" x14ac:dyDescent="0.2">
      <c r="A40" s="47" t="s">
        <v>13</v>
      </c>
      <c r="B40" s="104">
        <f>[36]Julho!$B$5</f>
        <v>14.691666666666665</v>
      </c>
      <c r="C40" s="104">
        <f>[36]Julho!$B$6</f>
        <v>13.9375</v>
      </c>
      <c r="D40" s="104">
        <f>[36]Julho!$B$7</f>
        <v>15.525</v>
      </c>
      <c r="E40" s="104">
        <f>[36]Julho!$B$8</f>
        <v>18.375</v>
      </c>
      <c r="F40" s="104">
        <f>[36]Julho!$B$9</f>
        <v>20.087499999999999</v>
      </c>
      <c r="G40" s="104">
        <f>[36]Julho!$B$10</f>
        <v>20.604166666666668</v>
      </c>
      <c r="H40" s="104">
        <f>[36]Julho!$B$11</f>
        <v>20.137499999999999</v>
      </c>
      <c r="I40" s="104">
        <f>[36]Julho!$B$12</f>
        <v>20.208333333333336</v>
      </c>
      <c r="J40" s="104">
        <f>[36]Julho!$B$13</f>
        <v>19.662499999999998</v>
      </c>
      <c r="K40" s="104">
        <f>[36]Julho!$B$14</f>
        <v>19.787499999999998</v>
      </c>
      <c r="L40" s="104">
        <f>[36]Julho!$B$15</f>
        <v>20.587500000000002</v>
      </c>
      <c r="M40" s="104">
        <f>[36]Julho!$B$16</f>
        <v>20.408333333333335</v>
      </c>
      <c r="N40" s="104">
        <f>[36]Julho!$B$17</f>
        <v>20.12916666666667</v>
      </c>
      <c r="O40" s="104">
        <f>[36]Julho!$B$18</f>
        <v>20.599999999999998</v>
      </c>
      <c r="P40" s="104">
        <f>[36]Julho!$B$19</f>
        <v>21.770833333333329</v>
      </c>
      <c r="Q40" s="104">
        <f>[36]Julho!$B$20</f>
        <v>22.420833333333334</v>
      </c>
      <c r="R40" s="104">
        <f>[36]Julho!$B$21</f>
        <v>18.137499999999999</v>
      </c>
      <c r="S40" s="104">
        <f>[36]Julho!$B$22</f>
        <v>15.995833333333332</v>
      </c>
      <c r="T40" s="104">
        <f>[36]Julho!$B$23</f>
        <v>17.270833333333336</v>
      </c>
      <c r="U40" s="104">
        <f>[36]Julho!$B$24</f>
        <v>20.599999999999998</v>
      </c>
      <c r="V40" s="104">
        <f>[36]Julho!$B$25</f>
        <v>22.025000000000002</v>
      </c>
      <c r="W40" s="104">
        <f>[36]Julho!$B$26</f>
        <v>22.833333333333329</v>
      </c>
      <c r="X40" s="104">
        <f>[36]Julho!$B$27</f>
        <v>23.650000000000002</v>
      </c>
      <c r="Y40" s="104">
        <f>[36]Julho!$B$28</f>
        <v>22.891666666666666</v>
      </c>
      <c r="Z40" s="104">
        <f>[36]Julho!$B$29</f>
        <v>23.125</v>
      </c>
      <c r="AA40" s="104">
        <f>[36]Julho!$B$30</f>
        <v>24.766666666666666</v>
      </c>
      <c r="AB40" s="104">
        <f>[36]Julho!$B$31</f>
        <v>25.037500000000005</v>
      </c>
      <c r="AC40" s="104">
        <f>[36]Julho!$B$32</f>
        <v>20.329166666666662</v>
      </c>
      <c r="AD40" s="104">
        <f>[36]Julho!$B$33</f>
        <v>16.887499999999999</v>
      </c>
      <c r="AE40" s="104">
        <f>[36]Julho!$B$34</f>
        <v>18.033333333333331</v>
      </c>
      <c r="AF40" s="104">
        <f>[36]Julho!$B$35</f>
        <v>21.220833333333335</v>
      </c>
      <c r="AG40" s="103">
        <f t="shared" si="1"/>
        <v>20.056048387096773</v>
      </c>
      <c r="AJ40" t="s">
        <v>35</v>
      </c>
      <c r="AL40" t="s">
        <v>35</v>
      </c>
    </row>
    <row r="41" spans="1:38" x14ac:dyDescent="0.2">
      <c r="A41" s="47" t="s">
        <v>144</v>
      </c>
      <c r="B41" s="104">
        <f>[37]Julho!$B$5</f>
        <v>12.629166666666665</v>
      </c>
      <c r="C41" s="104">
        <f>[37]Julho!$B$6</f>
        <v>13.145833333333334</v>
      </c>
      <c r="D41" s="104">
        <f>[37]Julho!$B$7</f>
        <v>14.947826086956519</v>
      </c>
      <c r="E41" s="104">
        <f>[37]Julho!$B$8</f>
        <v>16.666666666666668</v>
      </c>
      <c r="F41" s="104">
        <f>[37]Julho!$B$9</f>
        <v>17.233333333333334</v>
      </c>
      <c r="G41" s="104">
        <f>[37]Julho!$B$10</f>
        <v>19.75</v>
      </c>
      <c r="H41" s="104">
        <f>[37]Julho!$B$11</f>
        <v>18.487499999999994</v>
      </c>
      <c r="I41" s="104">
        <f>[37]Julho!$B$12</f>
        <v>18.612499999999997</v>
      </c>
      <c r="J41" s="104">
        <f>[37]Julho!$B$13</f>
        <v>17.720833333333328</v>
      </c>
      <c r="K41" s="104">
        <f>[37]Julho!$B$14</f>
        <v>18.704166666666669</v>
      </c>
      <c r="L41" s="104">
        <f>[37]Julho!$B$15</f>
        <v>19.975000000000001</v>
      </c>
      <c r="M41" s="104">
        <f>[37]Julho!$B$16</f>
        <v>21.125</v>
      </c>
      <c r="N41" s="104">
        <f>[37]Julho!$B$17</f>
        <v>20.291666666666668</v>
      </c>
      <c r="O41" s="104">
        <f>[37]Julho!$B$18</f>
        <v>21.658333333333331</v>
      </c>
      <c r="P41" s="104">
        <f>[37]Julho!$B$19</f>
        <v>21.662499999999998</v>
      </c>
      <c r="Q41" s="104">
        <f>[37]Julho!$B$20</f>
        <v>21.537500000000005</v>
      </c>
      <c r="R41" s="104">
        <f>[37]Julho!$B$21</f>
        <v>19.937499999999996</v>
      </c>
      <c r="S41" s="104">
        <f>[37]Julho!$B$22</f>
        <v>12.741666666666669</v>
      </c>
      <c r="T41" s="104">
        <f>[37]Julho!$B$23</f>
        <v>13.233333333333334</v>
      </c>
      <c r="U41" s="104">
        <f>[37]Julho!$B$24</f>
        <v>17.679166666666664</v>
      </c>
      <c r="V41" s="104">
        <f>[37]Julho!$B$25</f>
        <v>21.945833333333329</v>
      </c>
      <c r="W41" s="104">
        <f>[37]Julho!$B$26</f>
        <v>21.133333333333336</v>
      </c>
      <c r="X41" s="104">
        <f>[37]Julho!$B$27</f>
        <v>21.087499999999999</v>
      </c>
      <c r="Y41" s="104">
        <f>[37]Julho!$B$28</f>
        <v>23.333333333333332</v>
      </c>
      <c r="Z41" s="104">
        <f>[37]Julho!$B$29</f>
        <v>20.120833333333334</v>
      </c>
      <c r="AA41" s="104">
        <f>[37]Julho!$B$30</f>
        <v>23.904166666666665</v>
      </c>
      <c r="AB41" s="104">
        <f>[37]Julho!$B$31</f>
        <v>25.229166666666668</v>
      </c>
      <c r="AC41" s="104">
        <f>[37]Julho!$B$32</f>
        <v>17.954166666666669</v>
      </c>
      <c r="AD41" s="104">
        <f>[37]Julho!$B$33</f>
        <v>14.412500000000001</v>
      </c>
      <c r="AE41" s="104">
        <f>[37]Julho!$B$34</f>
        <v>14.129166666666665</v>
      </c>
      <c r="AF41" s="104">
        <f>[37]Julho!$B$35</f>
        <v>17.474999999999998</v>
      </c>
      <c r="AG41" s="103">
        <f t="shared" si="1"/>
        <v>18.66014492753623</v>
      </c>
      <c r="AK41" t="s">
        <v>35</v>
      </c>
    </row>
    <row r="42" spans="1:38" x14ac:dyDescent="0.2">
      <c r="A42" s="47" t="s">
        <v>117</v>
      </c>
      <c r="B42" s="104">
        <f>[38]Julho!$B$5</f>
        <v>12.504166666666665</v>
      </c>
      <c r="C42" s="104">
        <f>[38]Julho!$B$6</f>
        <v>12.83333333333333</v>
      </c>
      <c r="D42" s="104">
        <f>[38]Julho!$B$7</f>
        <v>15.479166666666666</v>
      </c>
      <c r="E42" s="104">
        <f>[38]Julho!$B$8</f>
        <v>16.504166666666666</v>
      </c>
      <c r="F42" s="104">
        <f>[38]Julho!$B$9</f>
        <v>18.666666666666664</v>
      </c>
      <c r="G42" s="104">
        <f>[38]Julho!$B$10</f>
        <v>20.187500000000004</v>
      </c>
      <c r="H42" s="104">
        <f>[38]Julho!$B$11</f>
        <v>19.054166666666664</v>
      </c>
      <c r="I42" s="104">
        <f>[38]Julho!$B$12</f>
        <v>19.1875</v>
      </c>
      <c r="J42" s="104">
        <f>[38]Julho!$B$13</f>
        <v>18.025000000000002</v>
      </c>
      <c r="K42" s="104">
        <f>[38]Julho!$B$14</f>
        <v>18.979166666666664</v>
      </c>
      <c r="L42" s="104">
        <f>[38]Julho!$B$15</f>
        <v>20.704166666666669</v>
      </c>
      <c r="M42" s="104">
        <f>[38]Julho!$B$16</f>
        <v>21.758333333333336</v>
      </c>
      <c r="N42" s="104">
        <f>[38]Julho!$B$17</f>
        <v>21.754166666666666</v>
      </c>
      <c r="O42" s="104">
        <f>[38]Julho!$B$18</f>
        <v>21.775000000000002</v>
      </c>
      <c r="P42" s="104">
        <f>[38]Julho!$B$19</f>
        <v>23.370833333333337</v>
      </c>
      <c r="Q42" s="104">
        <f>[38]Julho!$B$20</f>
        <v>23.258333333333329</v>
      </c>
      <c r="R42" s="104">
        <f>[38]Julho!$B$21</f>
        <v>20.958333333333329</v>
      </c>
      <c r="S42" s="104">
        <f>[38]Julho!$B$22</f>
        <v>13.008333333333335</v>
      </c>
      <c r="T42" s="104">
        <f>[38]Julho!$B$23</f>
        <v>15.037500000000001</v>
      </c>
      <c r="U42" s="104">
        <f>[38]Julho!$B$24</f>
        <v>19.204166666666666</v>
      </c>
      <c r="V42" s="104">
        <f>[38]Julho!$B$25</f>
        <v>21.212500000000006</v>
      </c>
      <c r="W42" s="104">
        <f>[38]Julho!$B$26</f>
        <v>21.658333333333331</v>
      </c>
      <c r="X42" s="104">
        <f>[38]Julho!$B$27</f>
        <v>23.529166666666669</v>
      </c>
      <c r="Y42" s="104">
        <f>[38]Julho!$B$28</f>
        <v>23.033333333333331</v>
      </c>
      <c r="Z42" s="104">
        <f>[38]Julho!$B$29</f>
        <v>20.658333333333335</v>
      </c>
      <c r="AA42" s="104">
        <f>[38]Julho!$B$30</f>
        <v>23.862499999999997</v>
      </c>
      <c r="AB42" s="104">
        <f>[38]Julho!$B$31</f>
        <v>26.129166666666666</v>
      </c>
      <c r="AC42" s="104">
        <f>[38]Julho!$B$32</f>
        <v>17.845833333333335</v>
      </c>
      <c r="AD42" s="104">
        <f>[38]Julho!$B$33</f>
        <v>14.008333333333335</v>
      </c>
      <c r="AE42" s="104">
        <f>[38]Julho!$B$34</f>
        <v>14.987500000000002</v>
      </c>
      <c r="AF42" s="104">
        <f>[38]Julho!$B$35</f>
        <v>17.837499999999995</v>
      </c>
      <c r="AG42" s="103">
        <f t="shared" si="1"/>
        <v>19.258467741935483</v>
      </c>
      <c r="AK42" t="s">
        <v>35</v>
      </c>
    </row>
    <row r="43" spans="1:38" x14ac:dyDescent="0.2">
      <c r="A43" s="47" t="s">
        <v>212</v>
      </c>
      <c r="B43" s="104">
        <f>[39]Julho!$B$5</f>
        <v>14.445833333333333</v>
      </c>
      <c r="C43" s="104">
        <f>[39]Julho!$B$6</f>
        <v>17.495833333333334</v>
      </c>
      <c r="D43" s="104">
        <f>[39]Julho!$B$7</f>
        <v>17.720833333333335</v>
      </c>
      <c r="E43" s="104">
        <f>[39]Julho!$B$8</f>
        <v>17.662500000000001</v>
      </c>
      <c r="F43" s="104">
        <f>[39]Julho!$B$9</f>
        <v>19.529166666666665</v>
      </c>
      <c r="G43" s="104">
        <f>[39]Julho!$B$10</f>
        <v>18.337499999999999</v>
      </c>
      <c r="H43" s="104">
        <f>[39]Julho!$B$11</f>
        <v>19.150000000000002</v>
      </c>
      <c r="I43" s="104">
        <f>[39]Julho!$B$12</f>
        <v>18.274999999999999</v>
      </c>
      <c r="J43" s="104">
        <f>[39]Julho!$B$13</f>
        <v>19.012499999999999</v>
      </c>
      <c r="K43" s="104">
        <f>[39]Julho!$B$14</f>
        <v>19.374999999999996</v>
      </c>
      <c r="L43" s="104">
        <f>[39]Julho!$B$15</f>
        <v>21.583333333333329</v>
      </c>
      <c r="M43" s="104">
        <f>[39]Julho!$B$16</f>
        <v>19.075000000000003</v>
      </c>
      <c r="N43" s="104">
        <f>[39]Julho!$B$17</f>
        <v>21.004166666666663</v>
      </c>
      <c r="O43" s="104">
        <f>[39]Julho!$B$18</f>
        <v>18.783333333333331</v>
      </c>
      <c r="P43" s="104">
        <f>[39]Julho!$B$19</f>
        <v>18.795833333333338</v>
      </c>
      <c r="Q43" s="104">
        <f>[39]Julho!$B$20</f>
        <v>21.087500000000002</v>
      </c>
      <c r="R43" s="104">
        <f>[39]Julho!$B$21</f>
        <v>19.008333333333336</v>
      </c>
      <c r="S43" s="104">
        <f>[39]Julho!$B$22</f>
        <v>16.625</v>
      </c>
      <c r="T43" s="104">
        <f>[39]Julho!$B$23</f>
        <v>17.179166666666664</v>
      </c>
      <c r="U43" s="104">
        <f>[39]Julho!$B$24</f>
        <v>18.508333333333329</v>
      </c>
      <c r="V43" s="104">
        <f>[39]Julho!$B$25</f>
        <v>19.083333333333332</v>
      </c>
      <c r="W43" s="104">
        <f>[39]Julho!$B$26</f>
        <v>19.154166666666669</v>
      </c>
      <c r="X43" s="104">
        <f>[39]Julho!$B$27</f>
        <v>19.504166666666666</v>
      </c>
      <c r="Y43" s="104">
        <f>[39]Julho!$B$28</f>
        <v>20.904166666666665</v>
      </c>
      <c r="Z43" s="104">
        <f>[39]Julho!$B$29</f>
        <v>20.141666666666669</v>
      </c>
      <c r="AA43" s="104">
        <f>[39]Julho!$B$30</f>
        <v>22.299999999999997</v>
      </c>
      <c r="AB43" s="104">
        <f>[39]Julho!$B$31</f>
        <v>23.066666666666666</v>
      </c>
      <c r="AC43" s="104">
        <f>[39]Julho!$B$32</f>
        <v>20.908333333333335</v>
      </c>
      <c r="AD43" s="104">
        <f>[39]Julho!$B$33</f>
        <v>16.095833333333335</v>
      </c>
      <c r="AE43" s="104">
        <f>[39]Julho!$B$34</f>
        <v>15.083333333333336</v>
      </c>
      <c r="AF43" s="104">
        <f>[39]Julho!$B$35</f>
        <v>19.437499999999996</v>
      </c>
      <c r="AG43" s="103">
        <f t="shared" si="1"/>
        <v>18.978494623655909</v>
      </c>
    </row>
    <row r="44" spans="1:38" x14ac:dyDescent="0.2">
      <c r="A44" s="47" t="s">
        <v>14</v>
      </c>
      <c r="B44" s="104">
        <f>[40]Julho!$B$5</f>
        <v>16.308333333333334</v>
      </c>
      <c r="C44" s="104">
        <f>[40]Julho!$B$6</f>
        <v>17.183333333333334</v>
      </c>
      <c r="D44" s="104">
        <f>[40]Julho!$B$7</f>
        <v>17.365217391304345</v>
      </c>
      <c r="E44" s="104">
        <f>[40]Julho!$B$8</f>
        <v>18.245833333333334</v>
      </c>
      <c r="F44" s="104">
        <f>[40]Julho!$B$9</f>
        <v>19.725000000000001</v>
      </c>
      <c r="G44" s="104">
        <f>[40]Julho!$B$10</f>
        <v>19.195833333333336</v>
      </c>
      <c r="H44" s="104">
        <f>[40]Julho!$B$11</f>
        <v>18.670833333333331</v>
      </c>
      <c r="I44" s="104">
        <f>[40]Julho!$B$12</f>
        <v>18.979166666666668</v>
      </c>
      <c r="J44" s="104">
        <f>[40]Julho!$B$13</f>
        <v>19.787499999999998</v>
      </c>
      <c r="K44" s="104">
        <f>[40]Julho!$B$14</f>
        <v>20.470833333333331</v>
      </c>
      <c r="L44" s="104">
        <f>[40]Julho!$B$15</f>
        <v>20</v>
      </c>
      <c r="M44" s="104">
        <f>[40]Julho!$B$16</f>
        <v>20.579166666666666</v>
      </c>
      <c r="N44" s="104">
        <f>[40]Julho!$B$17</f>
        <v>20.479166666666668</v>
      </c>
      <c r="O44" s="104">
        <f>[40]Julho!$B$18</f>
        <v>22.147826086956517</v>
      </c>
      <c r="P44" s="104">
        <f>[40]Julho!$B$19</f>
        <v>20.770833333333332</v>
      </c>
      <c r="Q44" s="104">
        <f>[40]Julho!$B$20</f>
        <v>19.966666666666669</v>
      </c>
      <c r="R44" s="104">
        <f>[40]Julho!$B$21</f>
        <v>21.287499999999998</v>
      </c>
      <c r="S44" s="104">
        <f>[40]Julho!$B$22</f>
        <v>18.069565217391304</v>
      </c>
      <c r="T44" s="104">
        <f>[40]Julho!$B$23</f>
        <v>17.933333333333334</v>
      </c>
      <c r="U44" s="104">
        <f>[40]Julho!$B$24</f>
        <v>19.595833333333335</v>
      </c>
      <c r="V44" s="104">
        <f>[40]Julho!$B$25</f>
        <v>20.554166666666667</v>
      </c>
      <c r="W44" s="104">
        <f>[40]Julho!$B$26</f>
        <v>21.441666666666666</v>
      </c>
      <c r="X44" s="104">
        <f>[40]Julho!$B$27</f>
        <v>22.125</v>
      </c>
      <c r="Y44" s="104">
        <f>[40]Julho!$B$28</f>
        <v>22.395833333333332</v>
      </c>
      <c r="Z44" s="104">
        <f>[40]Julho!$B$29</f>
        <v>23.712500000000002</v>
      </c>
      <c r="AA44" s="104">
        <f>[40]Julho!$B$30</f>
        <v>23.762500000000003</v>
      </c>
      <c r="AB44" s="104">
        <f>[40]Julho!$B$31</f>
        <v>24.466666666666665</v>
      </c>
      <c r="AC44" s="104">
        <f>[40]Julho!$B$32</f>
        <v>22.245833333333334</v>
      </c>
      <c r="AD44" s="104">
        <f>[40]Julho!$B$33</f>
        <v>17.408333333333335</v>
      </c>
      <c r="AE44" s="104">
        <f>[40]Julho!$B$34</f>
        <v>16.262499999999999</v>
      </c>
      <c r="AF44" s="104">
        <f>[40]Julho!$B$35</f>
        <v>18.286956521739132</v>
      </c>
      <c r="AG44" s="103">
        <f t="shared" si="1"/>
        <v>19.981410705937357</v>
      </c>
      <c r="AJ44" t="s">
        <v>35</v>
      </c>
      <c r="AK44" t="s">
        <v>35</v>
      </c>
    </row>
    <row r="45" spans="1:38" x14ac:dyDescent="0.2">
      <c r="A45" s="47" t="s">
        <v>145</v>
      </c>
      <c r="B45" s="104">
        <f>[41]Julho!$B$5</f>
        <v>16.404166666666669</v>
      </c>
      <c r="C45" s="104">
        <f>[41]Julho!$B$6</f>
        <v>17.450000000000003</v>
      </c>
      <c r="D45" s="104">
        <f>[41]Julho!$B$7</f>
        <v>19.204347826086959</v>
      </c>
      <c r="E45" s="104">
        <f>[41]Julho!$B$8</f>
        <v>20.041666666666668</v>
      </c>
      <c r="F45" s="104">
        <f>[41]Julho!$B$9</f>
        <v>21.150000000000002</v>
      </c>
      <c r="G45" s="104">
        <f>[41]Julho!$B$10</f>
        <v>18.774999999999999</v>
      </c>
      <c r="H45" s="104">
        <f>[41]Julho!$B$11</f>
        <v>18.837500000000002</v>
      </c>
      <c r="I45" s="104">
        <f>[41]Julho!$B$12</f>
        <v>19.058333333333334</v>
      </c>
      <c r="J45" s="104">
        <f>[41]Julho!$B$13</f>
        <v>18.733333333333334</v>
      </c>
      <c r="K45" s="104">
        <f>[41]Julho!$B$14</f>
        <v>19.545833333333331</v>
      </c>
      <c r="L45" s="104">
        <f>[41]Julho!$B$15</f>
        <v>19.229166666666668</v>
      </c>
      <c r="M45" s="104">
        <f>[41]Julho!$B$16</f>
        <v>19.374999999999996</v>
      </c>
      <c r="N45" s="104">
        <f>[41]Julho!$B$17</f>
        <v>19.233333333333331</v>
      </c>
      <c r="O45" s="104">
        <f>[41]Julho!$B$18</f>
        <v>19.650000000000002</v>
      </c>
      <c r="P45" s="104">
        <f>[41]Julho!$B$19</f>
        <v>20.191666666666666</v>
      </c>
      <c r="Q45" s="104">
        <f>[41]Julho!$B$20</f>
        <v>19.75</v>
      </c>
      <c r="R45" s="104">
        <f>[41]Julho!$B$21</f>
        <v>18.933333333333334</v>
      </c>
      <c r="S45" s="104">
        <f>[41]Julho!$B$22</f>
        <v>18.175000000000001</v>
      </c>
      <c r="T45" s="104">
        <f>[41]Julho!$B$23</f>
        <v>18.695833333333333</v>
      </c>
      <c r="U45" s="104">
        <f>[41]Julho!$B$24</f>
        <v>20.495833333333334</v>
      </c>
      <c r="V45" s="104">
        <f>[41]Julho!$B$25</f>
        <v>20.399999999999995</v>
      </c>
      <c r="W45" s="104">
        <f>[41]Julho!$B$26</f>
        <v>21.058333333333334</v>
      </c>
      <c r="X45" s="104">
        <f>[41]Julho!$B$27</f>
        <v>21.220833333333328</v>
      </c>
      <c r="Y45" s="104">
        <f>[41]Julho!$B$28</f>
        <v>21.741666666666664</v>
      </c>
      <c r="Z45" s="104">
        <f>[41]Julho!$B$29</f>
        <v>22.162500000000005</v>
      </c>
      <c r="AA45" s="104">
        <f>[41]Julho!$B$30</f>
        <v>22.724999999999998</v>
      </c>
      <c r="AB45" s="104">
        <f>[41]Julho!$B$31</f>
        <v>23.45</v>
      </c>
      <c r="AC45" s="104">
        <f>[41]Julho!$B$32</f>
        <v>22.270833333333332</v>
      </c>
      <c r="AD45" s="104">
        <f>[41]Julho!$B$33</f>
        <v>20.449999999999996</v>
      </c>
      <c r="AE45" s="104">
        <f>[41]Julho!$B$34</f>
        <v>18.766666666666669</v>
      </c>
      <c r="AF45" s="104">
        <f>[41]Julho!$B$35</f>
        <v>20.141666666666669</v>
      </c>
      <c r="AG45" s="103">
        <f t="shared" si="1"/>
        <v>19.913446704067322</v>
      </c>
      <c r="AI45" s="83" t="s">
        <v>35</v>
      </c>
      <c r="AJ45" s="83" t="s">
        <v>35</v>
      </c>
    </row>
    <row r="46" spans="1:38" x14ac:dyDescent="0.2">
      <c r="A46" s="47" t="s">
        <v>15</v>
      </c>
      <c r="B46" s="104">
        <f>[42]Julho!$B$5</f>
        <v>7.2875000000000005</v>
      </c>
      <c r="C46" s="104">
        <f>[42]Julho!$B$6</f>
        <v>9.9416666666666647</v>
      </c>
      <c r="D46" s="104">
        <f>[42]Julho!$B$7</f>
        <v>13.482608695652173</v>
      </c>
      <c r="E46" s="104">
        <f>[42]Julho!$B$8</f>
        <v>14.94166666666667</v>
      </c>
      <c r="F46" s="104">
        <f>[42]Julho!$B$9</f>
        <v>16.249999999999996</v>
      </c>
      <c r="G46" s="104">
        <f>[42]Julho!$B$10</f>
        <v>17.583333333333329</v>
      </c>
      <c r="H46" s="104">
        <f>[42]Julho!$B$11</f>
        <v>17.712499999999999</v>
      </c>
      <c r="I46" s="104">
        <f>[42]Julho!$B$12</f>
        <v>18.229166666666668</v>
      </c>
      <c r="J46" s="104">
        <f>[42]Julho!$B$13</f>
        <v>17.012499999999999</v>
      </c>
      <c r="K46" s="104">
        <f>[42]Julho!$B$14</f>
        <v>17.054166666666671</v>
      </c>
      <c r="L46" s="104">
        <f>[42]Julho!$B$15</f>
        <v>18.870833333333334</v>
      </c>
      <c r="M46" s="104">
        <f>[42]Julho!$B$16</f>
        <v>19.558333333333337</v>
      </c>
      <c r="N46" s="104">
        <f>[42]Julho!$B$17</f>
        <v>19.924999999999997</v>
      </c>
      <c r="O46" s="104">
        <f>[42]Julho!$B$18</f>
        <v>19.845833333333331</v>
      </c>
      <c r="P46" s="104">
        <f>[42]Julho!$B$19</f>
        <v>20.908333333333328</v>
      </c>
      <c r="Q46" s="104">
        <f>[42]Julho!$B$20</f>
        <v>20.595833333333335</v>
      </c>
      <c r="R46" s="104">
        <f>[42]Julho!$B$21</f>
        <v>14.833333333333334</v>
      </c>
      <c r="S46" s="104">
        <f>[42]Julho!$B$22</f>
        <v>11.275</v>
      </c>
      <c r="T46" s="104">
        <f>[42]Julho!$B$23</f>
        <v>14.682608695652174</v>
      </c>
      <c r="U46" s="104">
        <f>[42]Julho!$B$24</f>
        <v>17.595833333333331</v>
      </c>
      <c r="V46" s="104">
        <f>[42]Julho!$B$25</f>
        <v>19.762499999999996</v>
      </c>
      <c r="W46" s="104">
        <f>[42]Julho!$B$26</f>
        <v>21.012499999999996</v>
      </c>
      <c r="X46" s="104">
        <f>[42]Julho!$B$27</f>
        <v>21.650000000000002</v>
      </c>
      <c r="Y46" s="104">
        <f>[42]Julho!$B$28</f>
        <v>19.983333333333334</v>
      </c>
      <c r="Z46" s="104">
        <f>[42]Julho!$B$29</f>
        <v>18.416666666666671</v>
      </c>
      <c r="AA46" s="104">
        <f>[42]Julho!$B$30</f>
        <v>21.125</v>
      </c>
      <c r="AB46" s="104">
        <f>[42]Julho!$B$31</f>
        <v>20.383333333333336</v>
      </c>
      <c r="AC46" s="104">
        <f>[42]Julho!$B$32</f>
        <v>12.491666666666669</v>
      </c>
      <c r="AD46" s="104">
        <f>[42]Julho!$B$33</f>
        <v>12.654166666666669</v>
      </c>
      <c r="AE46" s="104">
        <f>[42]Julho!$B$34</f>
        <v>13.970833333333333</v>
      </c>
      <c r="AF46" s="104">
        <f>[42]Julho!$B$35</f>
        <v>16.4375</v>
      </c>
      <c r="AG46" s="103">
        <f t="shared" si="1"/>
        <v>16.950759700794759</v>
      </c>
      <c r="AH46" s="12" t="s">
        <v>35</v>
      </c>
      <c r="AI46" s="12" t="s">
        <v>35</v>
      </c>
      <c r="AJ46" t="s">
        <v>35</v>
      </c>
      <c r="AK46" t="s">
        <v>35</v>
      </c>
    </row>
    <row r="47" spans="1:38" x14ac:dyDescent="0.2">
      <c r="A47" s="47" t="s">
        <v>16</v>
      </c>
      <c r="B47" s="104">
        <f>[43]Julho!$B$5</f>
        <v>10.674999999999999</v>
      </c>
      <c r="C47" s="104">
        <f>[43]Julho!$B$6</f>
        <v>11.8375</v>
      </c>
      <c r="D47" s="104">
        <f>[43]Julho!$B$7</f>
        <v>13.766666666666664</v>
      </c>
      <c r="E47" s="104">
        <f>[43]Julho!$B$8</f>
        <v>17.45</v>
      </c>
      <c r="F47" s="104">
        <f>[43]Julho!$B$9</f>
        <v>19.599999999999998</v>
      </c>
      <c r="G47" s="104">
        <f>[43]Julho!$B$10</f>
        <v>20.654166666666669</v>
      </c>
      <c r="H47" s="104">
        <f>[43]Julho!$B$11</f>
        <v>21.691666666666674</v>
      </c>
      <c r="I47" s="104">
        <f>[43]Julho!$B$12</f>
        <v>20.670833333333334</v>
      </c>
      <c r="J47" s="104">
        <f>[43]Julho!$B$13</f>
        <v>20.266666666666662</v>
      </c>
      <c r="K47" s="104">
        <f>[43]Julho!$B$14</f>
        <v>20.324999999999999</v>
      </c>
      <c r="L47" s="104">
        <f>[43]Julho!$B$15</f>
        <v>21.191666666666666</v>
      </c>
      <c r="M47" s="104">
        <f>[43]Julho!$B$16</f>
        <v>22.745833333333334</v>
      </c>
      <c r="N47" s="104">
        <f>[43]Julho!$B$17</f>
        <v>22.749999999999996</v>
      </c>
      <c r="O47" s="104">
        <f>[43]Julho!$B$18</f>
        <v>22.454166666666666</v>
      </c>
      <c r="P47" s="104">
        <f>[43]Julho!$B$19</f>
        <v>22.8</v>
      </c>
      <c r="Q47" s="104">
        <f>[43]Julho!$B$20</f>
        <v>26.041666666666668</v>
      </c>
      <c r="R47" s="104">
        <f>[43]Julho!$B$21</f>
        <v>17.925000000000001</v>
      </c>
      <c r="S47" s="104">
        <f>[43]Julho!$B$22</f>
        <v>12.929166666666665</v>
      </c>
      <c r="T47" s="104">
        <f>[43]Julho!$B$23</f>
        <v>15.275</v>
      </c>
      <c r="U47" s="104">
        <f>[43]Julho!$B$24</f>
        <v>19.958333333333332</v>
      </c>
      <c r="V47" s="104">
        <f>[43]Julho!$B$25</f>
        <v>21.929166666666664</v>
      </c>
      <c r="W47" s="104">
        <f>[43]Julho!$B$26</f>
        <v>23.666666666666668</v>
      </c>
      <c r="X47" s="104">
        <f>[43]Julho!$B$27</f>
        <v>26.095833333333335</v>
      </c>
      <c r="Y47" s="104">
        <f>[43]Julho!$B$28</f>
        <v>25.462500000000002</v>
      </c>
      <c r="Z47" s="104">
        <f>[43]Julho!$B$29</f>
        <v>24.141666666666669</v>
      </c>
      <c r="AA47" s="104">
        <f>[43]Julho!$B$30</f>
        <v>26.55</v>
      </c>
      <c r="AB47" s="104">
        <f>[43]Julho!$B$31</f>
        <v>22.624999999999996</v>
      </c>
      <c r="AC47" s="104">
        <f>[43]Julho!$B$32</f>
        <v>14.645833333333334</v>
      </c>
      <c r="AD47" s="104">
        <f>[43]Julho!$B$33</f>
        <v>15.85416666666667</v>
      </c>
      <c r="AE47" s="104">
        <f>[43]Julho!$B$34</f>
        <v>18.437500000000004</v>
      </c>
      <c r="AF47" s="104">
        <f>[43]Julho!$B$35</f>
        <v>24.458333333333329</v>
      </c>
      <c r="AG47" s="103">
        <f t="shared" si="1"/>
        <v>20.157258064516128</v>
      </c>
      <c r="AI47" s="12" t="s">
        <v>35</v>
      </c>
      <c r="AK47" t="s">
        <v>35</v>
      </c>
    </row>
    <row r="48" spans="1:38" x14ac:dyDescent="0.2">
      <c r="A48" s="47" t="s">
        <v>209</v>
      </c>
      <c r="B48" s="104">
        <f>[44]Julho!$B$5</f>
        <v>12.25</v>
      </c>
      <c r="C48" s="104">
        <f>[44]Julho!$B$6</f>
        <v>13.370833333333335</v>
      </c>
      <c r="D48" s="104">
        <f>[44]Julho!$B$7</f>
        <v>15.412500000000003</v>
      </c>
      <c r="E48" s="104">
        <f>[44]Julho!$B$8</f>
        <v>19.016666666666669</v>
      </c>
      <c r="F48" s="104">
        <f>[44]Julho!$B$9</f>
        <v>22.983333333333334</v>
      </c>
      <c r="G48" s="104">
        <f>[44]Julho!$B$10</f>
        <v>24.866666666666664</v>
      </c>
      <c r="H48" s="104">
        <f>[44]Julho!$B$11</f>
        <v>24.904166666666665</v>
      </c>
      <c r="I48" s="104">
        <f>[44]Julho!$B$12</f>
        <v>22.104166666666668</v>
      </c>
      <c r="J48" s="104">
        <f>[44]Julho!$B$13</f>
        <v>22.162499999999994</v>
      </c>
      <c r="K48" s="104">
        <f>[44]Julho!$B$14</f>
        <v>22.737499999999997</v>
      </c>
      <c r="L48" s="104">
        <f>[44]Julho!$B$15</f>
        <v>23.458333333333339</v>
      </c>
      <c r="M48" s="104">
        <f>[44]Julho!$B$16</f>
        <v>23.400000000000002</v>
      </c>
      <c r="N48" s="104">
        <f>[44]Julho!$B$17</f>
        <v>24.204166666666666</v>
      </c>
      <c r="O48" s="104">
        <f>[44]Julho!$B$18</f>
        <v>23.737500000000001</v>
      </c>
      <c r="P48" s="104">
        <f>[44]Julho!$B$19</f>
        <v>27.037499999999994</v>
      </c>
      <c r="Q48" s="104">
        <f>[44]Julho!$B$20</f>
        <v>27.416666666666661</v>
      </c>
      <c r="R48" s="104">
        <f>[44]Julho!$B$21</f>
        <v>20.304166666666664</v>
      </c>
      <c r="S48" s="104">
        <f>[44]Julho!$B$22</f>
        <v>15.245833333333332</v>
      </c>
      <c r="T48" s="104">
        <f>[44]Julho!$B$23</f>
        <v>17.791666666666664</v>
      </c>
      <c r="U48" s="104">
        <f>[44]Julho!$B$24</f>
        <v>22.762499999999999</v>
      </c>
      <c r="V48" s="104">
        <f>[44]Julho!$B$25</f>
        <v>27.524999999999995</v>
      </c>
      <c r="W48" s="104">
        <f>[44]Julho!$B$26</f>
        <v>28.191666666666666</v>
      </c>
      <c r="X48" s="104">
        <f>[44]Julho!$B$27</f>
        <v>26.862499999999994</v>
      </c>
      <c r="Y48" s="104">
        <f>[44]Julho!$B$28</f>
        <v>28.729166666666668</v>
      </c>
      <c r="Z48" s="104">
        <f>[44]Julho!$B$29</f>
        <v>28.166666666666668</v>
      </c>
      <c r="AA48" s="104">
        <f>[44]Julho!$B$30</f>
        <v>30.166666666666668</v>
      </c>
      <c r="AB48" s="104">
        <f>[44]Julho!$B$31</f>
        <v>26.687500000000004</v>
      </c>
      <c r="AC48" s="104">
        <f>[44]Julho!$B$32</f>
        <v>16.595833333333335</v>
      </c>
      <c r="AD48" s="104">
        <f>[44]Julho!$B$33</f>
        <v>16.883333333333329</v>
      </c>
      <c r="AE48" s="104">
        <f>[44]Julho!$B$34</f>
        <v>19.55</v>
      </c>
      <c r="AF48" s="104">
        <f>[44]Julho!$B$35</f>
        <v>27.891666666666662</v>
      </c>
      <c r="AG48" s="103">
        <f t="shared" si="1"/>
        <v>22.658602150537629</v>
      </c>
      <c r="AI48" s="12"/>
    </row>
    <row r="49" spans="1:37" x14ac:dyDescent="0.2">
      <c r="A49" s="47" t="s">
        <v>146</v>
      </c>
      <c r="B49" s="104">
        <f>[45]Julho!$B$5</f>
        <v>14.233333333333334</v>
      </c>
      <c r="C49" s="104">
        <f>[45]Julho!$B$6</f>
        <v>12.933333333333332</v>
      </c>
      <c r="D49" s="104">
        <f>[45]Julho!$B$7</f>
        <v>17.778260869565219</v>
      </c>
      <c r="E49" s="104">
        <f>[45]Julho!$B$8</f>
        <v>17.033333333333335</v>
      </c>
      <c r="F49" s="104">
        <f>[45]Julho!$B$9</f>
        <v>17.420833333333331</v>
      </c>
      <c r="G49" s="104">
        <f>[45]Julho!$B$10</f>
        <v>17.474999999999998</v>
      </c>
      <c r="H49" s="104">
        <f>[45]Julho!$B$11</f>
        <v>17.629166666666666</v>
      </c>
      <c r="I49" s="104">
        <f>[45]Julho!$B$12</f>
        <v>18.891666666666666</v>
      </c>
      <c r="J49" s="104">
        <f>[45]Julho!$B$13</f>
        <v>17.904166666666669</v>
      </c>
      <c r="K49" s="104">
        <f>[45]Julho!$B$14</f>
        <v>18.445833333333336</v>
      </c>
      <c r="L49" s="104">
        <f>[45]Julho!$B$15</f>
        <v>19.787499999999998</v>
      </c>
      <c r="M49" s="104">
        <f>[45]Julho!$B$16</f>
        <v>20.054166666666664</v>
      </c>
      <c r="N49" s="104">
        <f>[45]Julho!$B$17</f>
        <v>20.545833333333331</v>
      </c>
      <c r="O49" s="104">
        <f>[45]Julho!$B$18</f>
        <v>20.87916666666667</v>
      </c>
      <c r="P49" s="104">
        <f>[45]Julho!$B$19</f>
        <v>20.004166666666666</v>
      </c>
      <c r="Q49" s="104">
        <f>[45]Julho!$B$20</f>
        <v>20.224999999999998</v>
      </c>
      <c r="R49" s="104">
        <f>[45]Julho!$B$21</f>
        <v>20.574999999999999</v>
      </c>
      <c r="S49" s="104">
        <f>[45]Julho!$B$22</f>
        <v>15.554166666666669</v>
      </c>
      <c r="T49" s="104">
        <f>[45]Julho!$B$23</f>
        <v>15.341666666666669</v>
      </c>
      <c r="U49" s="104">
        <f>[45]Julho!$B$24</f>
        <v>18.445833333333336</v>
      </c>
      <c r="V49" s="104">
        <f>[45]Julho!$B$25</f>
        <v>20.074999999999996</v>
      </c>
      <c r="W49" s="104">
        <f>[45]Julho!$B$26</f>
        <v>20.383333333333333</v>
      </c>
      <c r="X49" s="104">
        <f>[45]Julho!$B$27</f>
        <v>21.15</v>
      </c>
      <c r="Y49" s="104">
        <f>[45]Julho!$B$28</f>
        <v>22.037500000000005</v>
      </c>
      <c r="Z49" s="104">
        <f>[45]Julho!$B$29</f>
        <v>22.033333333333331</v>
      </c>
      <c r="AA49" s="104">
        <f>[45]Julho!$B$30</f>
        <v>23.020833333333329</v>
      </c>
      <c r="AB49" s="104">
        <f>[45]Julho!$B$31</f>
        <v>23.549999999999994</v>
      </c>
      <c r="AC49" s="104">
        <f>[45]Julho!$B$32</f>
        <v>20.354166666666664</v>
      </c>
      <c r="AD49" s="104">
        <f>[45]Julho!$B$33</f>
        <v>15.208333333333334</v>
      </c>
      <c r="AE49" s="104">
        <f>[45]Julho!$B$34</f>
        <v>14.649999999999999</v>
      </c>
      <c r="AF49" s="104">
        <f>[45]Julho!$B$35</f>
        <v>16.829166666666669</v>
      </c>
      <c r="AG49" s="103">
        <f t="shared" si="1"/>
        <v>18.72416432912576</v>
      </c>
      <c r="AI49" s="12" t="s">
        <v>35</v>
      </c>
      <c r="AK49" t="s">
        <v>35</v>
      </c>
    </row>
    <row r="50" spans="1:37" hidden="1" x14ac:dyDescent="0.2">
      <c r="A50" s="47" t="s">
        <v>281</v>
      </c>
      <c r="B50" s="104" t="str">
        <f>[46]Julho!$B$5</f>
        <v>*</v>
      </c>
      <c r="C50" s="104" t="str">
        <f>[46]Julho!$B$6</f>
        <v>*</v>
      </c>
      <c r="D50" s="104" t="str">
        <f>[46]Julho!$B$7</f>
        <v>*</v>
      </c>
      <c r="E50" s="104" t="str">
        <f>[46]Julho!$B$8</f>
        <v>*</v>
      </c>
      <c r="F50" s="104" t="str">
        <f>[46]Julho!$B$9</f>
        <v>*</v>
      </c>
      <c r="G50" s="104" t="str">
        <f>[46]Julho!$B$10</f>
        <v>*</v>
      </c>
      <c r="H50" s="104" t="str">
        <f>[46]Julho!$B$11</f>
        <v>*</v>
      </c>
      <c r="I50" s="104" t="str">
        <f>[46]Julho!$B$12</f>
        <v>*</v>
      </c>
      <c r="J50" s="104" t="str">
        <f>[46]Julho!$B$13</f>
        <v>*</v>
      </c>
      <c r="K50" s="104" t="str">
        <f>[46]Julho!$B$14</f>
        <v>*</v>
      </c>
      <c r="L50" s="104" t="str">
        <f>[46]Julho!$B$15</f>
        <v>*</v>
      </c>
      <c r="M50" s="104" t="str">
        <f>[46]Julho!$B$16</f>
        <v>*</v>
      </c>
      <c r="N50" s="104" t="str">
        <f>[46]Julho!$B$17</f>
        <v>*</v>
      </c>
      <c r="O50" s="104" t="str">
        <f>[46]Julho!$B$18</f>
        <v>*</v>
      </c>
      <c r="P50" s="104" t="str">
        <f>[46]Julho!$B$19</f>
        <v>*</v>
      </c>
      <c r="Q50" s="104" t="str">
        <f>[46]Julho!$B$20</f>
        <v>*</v>
      </c>
      <c r="R50" s="104" t="str">
        <f>[46]Julho!$B$21</f>
        <v>*</v>
      </c>
      <c r="S50" s="104" t="str">
        <f>[46]Julho!$B$22</f>
        <v>*</v>
      </c>
      <c r="T50" s="104" t="str">
        <f>[46]Julho!$B$23</f>
        <v>*</v>
      </c>
      <c r="U50" s="104" t="str">
        <f>[46]Julho!$B$24</f>
        <v>*</v>
      </c>
      <c r="V50" s="104" t="str">
        <f>[46]Julho!$B$25</f>
        <v>*</v>
      </c>
      <c r="W50" s="104" t="str">
        <f>[46]Julho!$B$26</f>
        <v>*</v>
      </c>
      <c r="X50" s="104" t="str">
        <f>[46]Julho!$B$27</f>
        <v>*</v>
      </c>
      <c r="Y50" s="104" t="str">
        <f>[46]Julho!$B$28</f>
        <v>*</v>
      </c>
      <c r="Z50" s="104" t="str">
        <f>[46]Julho!$B$29</f>
        <v>*</v>
      </c>
      <c r="AA50" s="104" t="str">
        <f>[46]Julho!$B$30</f>
        <v>*</v>
      </c>
      <c r="AB50" s="104" t="str">
        <f>[46]Julho!$B$31</f>
        <v>*</v>
      </c>
      <c r="AC50" s="104" t="str">
        <f>[46]Julho!$B$32</f>
        <v>*</v>
      </c>
      <c r="AD50" s="104" t="str">
        <f>[46]Julho!$B$33</f>
        <v>*</v>
      </c>
      <c r="AE50" s="104" t="str">
        <f>[46]Julho!$B$34</f>
        <v>*</v>
      </c>
      <c r="AF50" s="104" t="str">
        <f>[46]Julho!$B$35</f>
        <v>*</v>
      </c>
      <c r="AG50" s="103" t="s">
        <v>154</v>
      </c>
      <c r="AI50" s="12"/>
    </row>
    <row r="51" spans="1:37" x14ac:dyDescent="0.2">
      <c r="A51" s="47" t="s">
        <v>17</v>
      </c>
      <c r="B51" s="104">
        <f>[47]Julho!$B$5</f>
        <v>12.554166666666667</v>
      </c>
      <c r="C51" s="104">
        <f>[47]Julho!$B$6</f>
        <v>13.899999999999999</v>
      </c>
      <c r="D51" s="104">
        <f>[47]Julho!$B$7</f>
        <v>15.208333333333337</v>
      </c>
      <c r="E51" s="104">
        <f>[47]Julho!$B$8</f>
        <v>15.620833333333332</v>
      </c>
      <c r="F51" s="104">
        <f>[47]Julho!$B$9</f>
        <v>16.024999999999999</v>
      </c>
      <c r="G51" s="104">
        <f>[47]Julho!$B$10</f>
        <v>17.791666666666664</v>
      </c>
      <c r="H51" s="104">
        <f>[47]Julho!$B$11</f>
        <v>17.954166666666666</v>
      </c>
      <c r="I51" s="104">
        <f>[47]Julho!$B$12</f>
        <v>17.145833333333336</v>
      </c>
      <c r="J51" s="104">
        <f>[47]Julho!$B$13</f>
        <v>15.166666666666666</v>
      </c>
      <c r="K51" s="104">
        <f>[47]Julho!$B$14</f>
        <v>16.125</v>
      </c>
      <c r="L51" s="104">
        <f>[47]Julho!$B$15</f>
        <v>19.400000000000002</v>
      </c>
      <c r="M51" s="104">
        <f>[47]Julho!$B$16</f>
        <v>20.4375</v>
      </c>
      <c r="N51" s="104">
        <f>[47]Julho!$B$17</f>
        <v>19.654166666666669</v>
      </c>
      <c r="O51" s="104">
        <f>[47]Julho!$B$18</f>
        <v>19.649999999999999</v>
      </c>
      <c r="P51" s="104">
        <f>[47]Julho!$B$19</f>
        <v>22.045833333333334</v>
      </c>
      <c r="Q51" s="104">
        <f>[47]Julho!$B$20</f>
        <v>21.429166666666664</v>
      </c>
      <c r="R51" s="104">
        <f>[47]Julho!$B$21</f>
        <v>17.925000000000001</v>
      </c>
      <c r="S51" s="104">
        <f>[47]Julho!$B$22</f>
        <v>13.220833333333333</v>
      </c>
      <c r="T51" s="104">
        <f>[47]Julho!$B$23</f>
        <v>12.345833333333333</v>
      </c>
      <c r="U51" s="104">
        <f>[47]Julho!$B$24</f>
        <v>16.75</v>
      </c>
      <c r="V51" s="104">
        <f>[47]Julho!$B$25</f>
        <v>19.425000000000001</v>
      </c>
      <c r="W51" s="104">
        <f>[47]Julho!$B$26</f>
        <v>20.7</v>
      </c>
      <c r="X51" s="104">
        <f>[47]Julho!$B$27</f>
        <v>20.591666666666672</v>
      </c>
      <c r="Y51" s="104">
        <f>[47]Julho!$B$28</f>
        <v>22.262500000000003</v>
      </c>
      <c r="Z51" s="104">
        <f>[47]Julho!$B$29</f>
        <v>20.291666666666664</v>
      </c>
      <c r="AA51" s="104">
        <f>[47]Julho!$B$30</f>
        <v>24.029166666666669</v>
      </c>
      <c r="AB51" s="104">
        <f>[47]Julho!$B$31</f>
        <v>24.25</v>
      </c>
      <c r="AC51" s="104">
        <f>[47]Julho!$B$32</f>
        <v>17.691666666666666</v>
      </c>
      <c r="AD51" s="104">
        <f>[47]Julho!$B$33</f>
        <v>14.545833333333334</v>
      </c>
      <c r="AE51" s="104">
        <f>[47]Julho!$B$34</f>
        <v>13.408333333333333</v>
      </c>
      <c r="AF51" s="104">
        <f>[47]Julho!$B$35</f>
        <v>17.379166666666666</v>
      </c>
      <c r="AG51" s="103">
        <f t="shared" si="1"/>
        <v>17.900806451612905</v>
      </c>
      <c r="AI51" s="12" t="s">
        <v>35</v>
      </c>
      <c r="AK51" t="s">
        <v>35</v>
      </c>
    </row>
    <row r="52" spans="1:37" x14ac:dyDescent="0.2">
      <c r="A52" s="47" t="s">
        <v>130</v>
      </c>
      <c r="B52" s="104">
        <f>[48]Julho!$B$5</f>
        <v>13.983333333333333</v>
      </c>
      <c r="C52" s="104">
        <f>[48]Julho!$B$6</f>
        <v>13.833333333333334</v>
      </c>
      <c r="D52" s="104">
        <f>[48]Julho!$B$7</f>
        <v>17.162499999999998</v>
      </c>
      <c r="E52" s="104">
        <f>[48]Julho!$B$8</f>
        <v>16.416666666666664</v>
      </c>
      <c r="F52" s="104">
        <f>[48]Julho!$B$9</f>
        <v>17.824999999999999</v>
      </c>
      <c r="G52" s="104">
        <f>[48]Julho!$B$10</f>
        <v>16.725000000000001</v>
      </c>
      <c r="H52" s="104">
        <f>[48]Julho!$B$11</f>
        <v>17.0625</v>
      </c>
      <c r="I52" s="104">
        <f>[48]Julho!$B$12</f>
        <v>17.216666666666665</v>
      </c>
      <c r="J52" s="104">
        <f>[48]Julho!$B$13</f>
        <v>16.058333333333334</v>
      </c>
      <c r="K52" s="104">
        <f>[48]Julho!$B$14</f>
        <v>17.324999999999999</v>
      </c>
      <c r="L52" s="104">
        <f>[48]Julho!$B$15</f>
        <v>18.679166666666667</v>
      </c>
      <c r="M52" s="104">
        <f>[48]Julho!$B$16</f>
        <v>19.354166666666668</v>
      </c>
      <c r="N52" s="104">
        <f>[48]Julho!$B$17</f>
        <v>20.900000000000002</v>
      </c>
      <c r="O52" s="104">
        <f>[48]Julho!$B$18</f>
        <v>20.695833333333333</v>
      </c>
      <c r="P52" s="104">
        <f>[48]Julho!$B$19</f>
        <v>21.904166666666665</v>
      </c>
      <c r="Q52" s="104">
        <f>[48]Julho!$B$20</f>
        <v>22.070833333333336</v>
      </c>
      <c r="R52" s="104">
        <f>[48]Julho!$B$21</f>
        <v>20.791666666666664</v>
      </c>
      <c r="S52" s="104">
        <f>[48]Julho!$B$22</f>
        <v>14.775</v>
      </c>
      <c r="T52" s="104">
        <f>[48]Julho!$B$23</f>
        <v>12.841666666666667</v>
      </c>
      <c r="U52" s="104">
        <f>[48]Julho!$B$24</f>
        <v>16.291666666666668</v>
      </c>
      <c r="V52" s="104">
        <f>[48]Julho!$B$25</f>
        <v>19.895833333333332</v>
      </c>
      <c r="W52" s="104">
        <f>[48]Julho!$B$26</f>
        <v>20.129166666666663</v>
      </c>
      <c r="X52" s="104">
        <f>[48]Julho!$B$27</f>
        <v>20.654166666666669</v>
      </c>
      <c r="Y52" s="104">
        <f>[48]Julho!$B$28</f>
        <v>20.954166666666666</v>
      </c>
      <c r="Z52" s="104">
        <f>[48]Julho!$B$29</f>
        <v>20.858333333333334</v>
      </c>
      <c r="AA52" s="104">
        <f>[48]Julho!$B$30</f>
        <v>23.141666666666662</v>
      </c>
      <c r="AB52" s="104">
        <f>[48]Julho!$B$31</f>
        <v>25.45</v>
      </c>
      <c r="AC52" s="104">
        <f>[48]Julho!$B$32</f>
        <v>19.683333333333341</v>
      </c>
      <c r="AD52" s="104">
        <f>[48]Julho!$B$33</f>
        <v>14.016666666666667</v>
      </c>
      <c r="AE52" s="104">
        <f>[48]Julho!$B$34</f>
        <v>13.712499999999999</v>
      </c>
      <c r="AF52" s="104">
        <f>[48]Julho!$B$35</f>
        <v>15.804166666666669</v>
      </c>
      <c r="AG52" s="103">
        <f t="shared" si="1"/>
        <v>18.264919354838707</v>
      </c>
      <c r="AI52" s="12" t="s">
        <v>35</v>
      </c>
      <c r="AJ52" t="s">
        <v>35</v>
      </c>
    </row>
    <row r="53" spans="1:37" x14ac:dyDescent="0.2">
      <c r="A53" s="47" t="s">
        <v>18</v>
      </c>
      <c r="B53" s="104">
        <f>[49]Julho!$B$5</f>
        <v>12.479166666666666</v>
      </c>
      <c r="C53" s="104">
        <f>[49]Julho!$B$6</f>
        <v>14.145833333333336</v>
      </c>
      <c r="D53" s="104">
        <f>[49]Julho!$B$7</f>
        <v>17.033333333333335</v>
      </c>
      <c r="E53" s="104">
        <f>[49]Julho!$B$8</f>
        <v>17.354166666666668</v>
      </c>
      <c r="F53" s="104">
        <f>[49]Julho!$B$9</f>
        <v>18.454166666666669</v>
      </c>
      <c r="G53" s="104">
        <f>[49]Julho!$B$10</f>
        <v>18.479166666666668</v>
      </c>
      <c r="H53" s="104">
        <f>[49]Julho!$B$11</f>
        <v>18.666666666666668</v>
      </c>
      <c r="I53" s="104">
        <f>[49]Julho!$B$12</f>
        <v>18.570833333333336</v>
      </c>
      <c r="J53" s="104">
        <f>[49]Julho!$B$13</f>
        <v>18.720833333333331</v>
      </c>
      <c r="K53" s="104">
        <f>[49]Julho!$B$14</f>
        <v>19.320833333333336</v>
      </c>
      <c r="L53" s="104">
        <f>[49]Julho!$B$15</f>
        <v>20.145833333333332</v>
      </c>
      <c r="M53" s="104">
        <f>[49]Julho!$B$16</f>
        <v>19.787500000000005</v>
      </c>
      <c r="N53" s="104">
        <f>[49]Julho!$B$17</f>
        <v>19.758333333333329</v>
      </c>
      <c r="O53" s="104">
        <f>[49]Julho!$B$18</f>
        <v>20.220833333333335</v>
      </c>
      <c r="P53" s="104">
        <f>[49]Julho!$B$19</f>
        <v>20.220833333333339</v>
      </c>
      <c r="Q53" s="104">
        <f>[49]Julho!$B$20</f>
        <v>20.266666666666669</v>
      </c>
      <c r="R53" s="104">
        <f>[49]Julho!$B$21</f>
        <v>19.420833333333327</v>
      </c>
      <c r="S53" s="104">
        <f>[49]Julho!$B$22</f>
        <v>15.441666666666668</v>
      </c>
      <c r="T53" s="104">
        <f>[49]Julho!$B$23</f>
        <v>17.44166666666667</v>
      </c>
      <c r="U53" s="104">
        <f>[49]Julho!$B$24</f>
        <v>19.524999999999999</v>
      </c>
      <c r="V53" s="104">
        <f>[49]Julho!$B$25</f>
        <v>20.270833333333332</v>
      </c>
      <c r="W53" s="104">
        <f>[49]Julho!$B$26</f>
        <v>20.737499999999994</v>
      </c>
      <c r="X53" s="104">
        <f>[49]Julho!$B$27</f>
        <v>21.504166666666666</v>
      </c>
      <c r="Y53" s="104">
        <f>[49]Julho!$B$28</f>
        <v>21.762500000000003</v>
      </c>
      <c r="Z53" s="104">
        <f>[49]Julho!$B$29</f>
        <v>21.583333333333339</v>
      </c>
      <c r="AA53" s="104">
        <f>[49]Julho!$B$30</f>
        <v>23.041666666666671</v>
      </c>
      <c r="AB53" s="104">
        <f>[49]Julho!$B$31</f>
        <v>23.170833333333334</v>
      </c>
      <c r="AC53" s="104">
        <f>[49]Julho!$B$32</f>
        <v>20.429166666666667</v>
      </c>
      <c r="AD53" s="104">
        <f>[49]Julho!$B$33</f>
        <v>15.8375</v>
      </c>
      <c r="AE53" s="104">
        <f>[49]Julho!$B$34</f>
        <v>16.766666666666666</v>
      </c>
      <c r="AF53" s="104">
        <f>[49]Julho!$B$35</f>
        <v>19.745833333333334</v>
      </c>
      <c r="AG53" s="103">
        <f t="shared" si="1"/>
        <v>19.042069892473116</v>
      </c>
      <c r="AK53" t="s">
        <v>35</v>
      </c>
    </row>
    <row r="54" spans="1:37" x14ac:dyDescent="0.2">
      <c r="A54" s="47" t="s">
        <v>19</v>
      </c>
      <c r="B54" s="104">
        <f>[50]Julho!$B$5</f>
        <v>7.0916666666666677</v>
      </c>
      <c r="C54" s="104">
        <f>[50]Julho!$B$6</f>
        <v>10.491666666666665</v>
      </c>
      <c r="D54" s="104">
        <f>[50]Julho!$B$7</f>
        <v>12.637499999999998</v>
      </c>
      <c r="E54" s="104">
        <f>[50]Julho!$B$8</f>
        <v>14.125</v>
      </c>
      <c r="F54" s="104">
        <f>[50]Julho!$B$9</f>
        <v>15.620833333333335</v>
      </c>
      <c r="G54" s="104">
        <f>[50]Julho!$B$10</f>
        <v>17.166666666666668</v>
      </c>
      <c r="H54" s="104">
        <f>[50]Julho!$B$11</f>
        <v>16.679166666666671</v>
      </c>
      <c r="I54" s="104">
        <f>[50]Julho!$B$12</f>
        <v>17.091666666666669</v>
      </c>
      <c r="J54" s="104">
        <f>[50]Julho!$B$13</f>
        <v>17.150000000000002</v>
      </c>
      <c r="K54" s="104">
        <f>[50]Julho!$B$14</f>
        <v>16.245833333333334</v>
      </c>
      <c r="L54" s="104">
        <f>[50]Julho!$B$15</f>
        <v>17.854166666666668</v>
      </c>
      <c r="M54" s="104">
        <f>[50]Julho!$B$16</f>
        <v>20.270833333333332</v>
      </c>
      <c r="N54" s="104">
        <f>[50]Julho!$B$17</f>
        <v>20.237500000000001</v>
      </c>
      <c r="O54" s="104">
        <f>[50]Julho!$B$18</f>
        <v>18.858333333333334</v>
      </c>
      <c r="P54" s="104">
        <f>[50]Julho!$B$19</f>
        <v>20.774999999999995</v>
      </c>
      <c r="Q54" s="104">
        <f>[50]Julho!$B$20</f>
        <v>21.212500000000002</v>
      </c>
      <c r="R54" s="104">
        <f>[50]Julho!$B$21</f>
        <v>14.512499999999996</v>
      </c>
      <c r="S54" s="104">
        <f>[50]Julho!$B$22</f>
        <v>10.891666666666667</v>
      </c>
      <c r="T54" s="104">
        <f>[50]Julho!$B$23</f>
        <v>13.995833333333332</v>
      </c>
      <c r="U54" s="104">
        <f>[50]Julho!$B$24</f>
        <v>16.870833333333334</v>
      </c>
      <c r="V54" s="104">
        <f>[50]Julho!$B$25</f>
        <v>18.400000000000002</v>
      </c>
      <c r="W54" s="104">
        <f>[50]Julho!$B$26</f>
        <v>20.191666666666666</v>
      </c>
      <c r="X54" s="104">
        <f>[50]Julho!$B$27</f>
        <v>21.733333333333331</v>
      </c>
      <c r="Y54" s="104">
        <f>[50]Julho!$B$28</f>
        <v>17.12916666666667</v>
      </c>
      <c r="Z54" s="104">
        <f>[50]Julho!$B$29</f>
        <v>18.55833333333333</v>
      </c>
      <c r="AA54" s="104">
        <f>[50]Julho!$B$30</f>
        <v>20.433333333333334</v>
      </c>
      <c r="AB54" s="104">
        <f>[50]Julho!$B$31</f>
        <v>19.720833333333331</v>
      </c>
      <c r="AC54" s="104">
        <f>[50]Julho!$B$32</f>
        <v>13.387500000000001</v>
      </c>
      <c r="AD54" s="104">
        <f>[50]Julho!$B$33</f>
        <v>11.754166666666668</v>
      </c>
      <c r="AE54" s="104">
        <f>[50]Julho!$B$34</f>
        <v>13.720833333333331</v>
      </c>
      <c r="AF54" s="104">
        <f>[50]Julho!$B$35</f>
        <v>16.3</v>
      </c>
      <c r="AG54" s="103">
        <f t="shared" si="1"/>
        <v>16.487365591397847</v>
      </c>
      <c r="AH54" s="12" t="s">
        <v>35</v>
      </c>
      <c r="AI54" s="12" t="s">
        <v>35</v>
      </c>
      <c r="AK54" t="s">
        <v>35</v>
      </c>
    </row>
    <row r="55" spans="1:37" x14ac:dyDescent="0.2">
      <c r="A55" s="47" t="s">
        <v>23</v>
      </c>
      <c r="B55" s="104">
        <f>[51]Julho!$B$5</f>
        <v>12.341666666666667</v>
      </c>
      <c r="C55" s="104">
        <f>[51]Julho!$B$6</f>
        <v>13.254166666666665</v>
      </c>
      <c r="D55" s="104">
        <f>[51]Julho!$B$7</f>
        <v>15.454166666666666</v>
      </c>
      <c r="E55" s="104">
        <f>[51]Julho!$B$8</f>
        <v>16.324999999999999</v>
      </c>
      <c r="F55" s="104">
        <f>[51]Julho!$B$9</f>
        <v>18.258333333333336</v>
      </c>
      <c r="G55" s="104">
        <f>[51]Julho!$B$10</f>
        <v>19.962500000000002</v>
      </c>
      <c r="H55" s="104">
        <f>[51]Julho!$B$11</f>
        <v>20.466666666666665</v>
      </c>
      <c r="I55" s="104">
        <f>[51]Julho!$B$12</f>
        <v>19.479166666666668</v>
      </c>
      <c r="J55" s="104">
        <f>[51]Julho!$B$13</f>
        <v>17.820833333333336</v>
      </c>
      <c r="K55" s="104">
        <f>[51]Julho!$B$14</f>
        <v>18.695833333333333</v>
      </c>
      <c r="L55" s="104">
        <f>[51]Julho!$B$15</f>
        <v>21.166666666666668</v>
      </c>
      <c r="M55" s="104">
        <f>[51]Julho!$B$16</f>
        <v>21.162500000000001</v>
      </c>
      <c r="N55" s="104">
        <f>[51]Julho!$B$17</f>
        <v>20.583333333333332</v>
      </c>
      <c r="O55" s="104">
        <f>[51]Julho!$B$18</f>
        <v>21.366666666666664</v>
      </c>
      <c r="P55" s="104">
        <f>[51]Julho!$B$19</f>
        <v>22.358333333333334</v>
      </c>
      <c r="Q55" s="104">
        <f>[51]Julho!$B$20</f>
        <v>23.845833333333335</v>
      </c>
      <c r="R55" s="104">
        <f>[51]Julho!$B$21</f>
        <v>20.908333333333335</v>
      </c>
      <c r="S55" s="104">
        <f>[51]Julho!$B$22</f>
        <v>13.754166666666665</v>
      </c>
      <c r="T55" s="104">
        <f>[51]Julho!$B$23</f>
        <v>14.75</v>
      </c>
      <c r="U55" s="104">
        <f>[51]Julho!$B$24</f>
        <v>19.470833333333331</v>
      </c>
      <c r="V55" s="104">
        <f>[51]Julho!$B$25</f>
        <v>22.479166666666668</v>
      </c>
      <c r="W55" s="104">
        <f>[51]Julho!$B$26</f>
        <v>21.883333333333329</v>
      </c>
      <c r="X55" s="104">
        <f>[51]Julho!$B$27</f>
        <v>22.950000000000003</v>
      </c>
      <c r="Y55" s="104">
        <f>[51]Julho!$B$28</f>
        <v>24.466666666666669</v>
      </c>
      <c r="Z55" s="104">
        <f>[51]Julho!$B$29</f>
        <v>20.933333333333334</v>
      </c>
      <c r="AA55" s="104">
        <f>[51]Julho!$B$30</f>
        <v>25.395833333333329</v>
      </c>
      <c r="AB55" s="104">
        <f>[51]Julho!$B$31</f>
        <v>25.629166666666666</v>
      </c>
      <c r="AC55" s="104">
        <f>[51]Julho!$B$32</f>
        <v>18.350000000000001</v>
      </c>
      <c r="AD55" s="104">
        <f>[51]Julho!$B$33</f>
        <v>14.616666666666665</v>
      </c>
      <c r="AE55" s="104">
        <f>[51]Julho!$B$34</f>
        <v>15.291666666666666</v>
      </c>
      <c r="AF55" s="104">
        <f>[51]Julho!$B$35</f>
        <v>20.866666666666671</v>
      </c>
      <c r="AG55" s="103">
        <f t="shared" si="1"/>
        <v>19.493145161290325</v>
      </c>
      <c r="AK55" t="s">
        <v>35</v>
      </c>
    </row>
    <row r="56" spans="1:37" x14ac:dyDescent="0.2">
      <c r="A56" s="47" t="s">
        <v>34</v>
      </c>
      <c r="B56" s="104">
        <f>[52]Julho!$B$5</f>
        <v>13.733333333333334</v>
      </c>
      <c r="C56" s="104">
        <f>[52]Julho!$B$6</f>
        <v>14.954166666666667</v>
      </c>
      <c r="D56" s="104">
        <f>[52]Julho!$B$7</f>
        <v>17.412500000000001</v>
      </c>
      <c r="E56" s="104">
        <f>[52]Julho!$B$8</f>
        <v>19.545833333333338</v>
      </c>
      <c r="F56" s="104">
        <f>[52]Julho!$B$9</f>
        <v>21.241666666666667</v>
      </c>
      <c r="G56" s="104">
        <f>[52]Julho!$B$10</f>
        <v>21.058333333333337</v>
      </c>
      <c r="H56" s="104">
        <f>[52]Julho!$B$11</f>
        <v>20.95</v>
      </c>
      <c r="I56" s="104">
        <f>[52]Julho!$B$12</f>
        <v>20.912500000000001</v>
      </c>
      <c r="J56" s="104">
        <f>[52]Julho!$B$13</f>
        <v>20.474999999999998</v>
      </c>
      <c r="K56" s="104">
        <f>[52]Julho!$B$14</f>
        <v>21.612500000000001</v>
      </c>
      <c r="L56" s="104">
        <f>[52]Julho!$B$15</f>
        <v>22.362500000000001</v>
      </c>
      <c r="M56" s="104">
        <f>[52]Julho!$B$16</f>
        <v>21.645833333333332</v>
      </c>
      <c r="N56" s="104">
        <f>[52]Julho!$B$17</f>
        <v>22.291666666666661</v>
      </c>
      <c r="O56" s="104">
        <f>[52]Julho!$B$18</f>
        <v>22.383333333333336</v>
      </c>
      <c r="P56" s="104">
        <f>[52]Julho!$B$19</f>
        <v>22.974999999999998</v>
      </c>
      <c r="Q56" s="104">
        <f>[52]Julho!$B$20</f>
        <v>22.637499999999999</v>
      </c>
      <c r="R56" s="104">
        <f>[52]Julho!$B$21</f>
        <v>21.479166666666671</v>
      </c>
      <c r="S56" s="104">
        <f>[52]Julho!$B$22</f>
        <v>17.241666666666667</v>
      </c>
      <c r="T56" s="104">
        <f>[52]Julho!$B$23</f>
        <v>20.24583333333333</v>
      </c>
      <c r="U56" s="104">
        <f>[52]Julho!$B$24</f>
        <v>22.566666666666663</v>
      </c>
      <c r="V56" s="104">
        <f>[52]Julho!$B$25</f>
        <v>23.2</v>
      </c>
      <c r="W56" s="104">
        <f>[52]Julho!$B$26</f>
        <v>24.395833333333332</v>
      </c>
      <c r="X56" s="104">
        <f>[52]Julho!$B$27</f>
        <v>24.041666666666668</v>
      </c>
      <c r="Y56" s="104">
        <f>[52]Julho!$B$28</f>
        <v>24.166666666666668</v>
      </c>
      <c r="Z56" s="104">
        <f>[52]Julho!$B$29</f>
        <v>25.224999999999998</v>
      </c>
      <c r="AA56" s="104">
        <f>[52]Julho!$B$30</f>
        <v>25.724999999999998</v>
      </c>
      <c r="AB56" s="104">
        <f>[52]Julho!$B$31</f>
        <v>26.158333333333331</v>
      </c>
      <c r="AC56" s="104">
        <f>[52]Julho!$B$32</f>
        <v>23.658333333333331</v>
      </c>
      <c r="AD56" s="104">
        <f>[52]Julho!$B$33</f>
        <v>18.45</v>
      </c>
      <c r="AE56" s="104">
        <f>[52]Julho!$B$34</f>
        <v>20.008333333333333</v>
      </c>
      <c r="AF56" s="104">
        <f>[52]Julho!$B$35</f>
        <v>23.695833333333329</v>
      </c>
      <c r="AG56" s="103">
        <f t="shared" si="1"/>
        <v>21.498387096774195</v>
      </c>
      <c r="AH56" s="12" t="s">
        <v>35</v>
      </c>
      <c r="AI56" s="12" t="s">
        <v>35</v>
      </c>
      <c r="AK56" s="12" t="s">
        <v>35</v>
      </c>
    </row>
    <row r="57" spans="1:37" x14ac:dyDescent="0.2">
      <c r="A57" s="47" t="s">
        <v>20</v>
      </c>
      <c r="B57" s="104">
        <f>[53]Julho!$B$5</f>
        <v>16.020833333333336</v>
      </c>
      <c r="C57" s="104">
        <f>[53]Julho!$B$6</f>
        <v>17.541666666666668</v>
      </c>
      <c r="D57" s="104">
        <f>[53]Julho!$B$7</f>
        <v>17.552173913043482</v>
      </c>
      <c r="E57" s="104">
        <f>[53]Julho!$B$8</f>
        <v>18.408333333333328</v>
      </c>
      <c r="F57" s="104">
        <f>[53]Julho!$B$9</f>
        <v>19.170833333333331</v>
      </c>
      <c r="G57" s="104">
        <f>[53]Julho!$B$10</f>
        <v>19.354166666666664</v>
      </c>
      <c r="H57" s="104">
        <f>[53]Julho!$B$11</f>
        <v>19.341666666666665</v>
      </c>
      <c r="I57" s="104">
        <f>[53]Julho!$B$12</f>
        <v>19.708333333333332</v>
      </c>
      <c r="J57" s="104">
        <f>[53]Julho!$B$13</f>
        <v>19.095833333333331</v>
      </c>
      <c r="K57" s="104">
        <f>[53]Julho!$B$14</f>
        <v>20</v>
      </c>
      <c r="L57" s="104">
        <f>[53]Julho!$B$15</f>
        <v>20.749999999999996</v>
      </c>
      <c r="M57" s="104">
        <f>[53]Julho!$B$16</f>
        <v>22.204166666666669</v>
      </c>
      <c r="N57" s="104">
        <f>[53]Julho!$B$17</f>
        <v>22.354166666666671</v>
      </c>
      <c r="O57" s="104">
        <f>[53]Julho!$B$18</f>
        <v>21.679166666666664</v>
      </c>
      <c r="P57" s="104">
        <f>[53]Julho!$B$19</f>
        <v>21.837500000000002</v>
      </c>
      <c r="Q57" s="104">
        <f>[53]Julho!$B$20</f>
        <v>21.591666666666669</v>
      </c>
      <c r="R57" s="104">
        <f>[53]Julho!$B$21</f>
        <v>21.820833333333329</v>
      </c>
      <c r="S57" s="104">
        <f>[53]Julho!$B$22</f>
        <v>18.179166666666671</v>
      </c>
      <c r="T57" s="104">
        <f>[53]Julho!$B$23</f>
        <v>17.233333333333327</v>
      </c>
      <c r="U57" s="104">
        <f>[53]Julho!$B$24</f>
        <v>19.058333333333334</v>
      </c>
      <c r="V57" s="104">
        <f>[53]Julho!$B$25</f>
        <v>21.220833333333328</v>
      </c>
      <c r="W57" s="104">
        <f>[53]Julho!$B$26</f>
        <v>21.912499999999994</v>
      </c>
      <c r="X57" s="104">
        <f>[53]Julho!$B$27</f>
        <v>22.595833333333331</v>
      </c>
      <c r="Y57" s="104">
        <f>[53]Julho!$B$28</f>
        <v>22.570833333333329</v>
      </c>
      <c r="Z57" s="104">
        <f>[53]Julho!$B$29</f>
        <v>22.349999999999994</v>
      </c>
      <c r="AA57" s="104">
        <f>[53]Julho!$B$30</f>
        <v>23.862499999999997</v>
      </c>
      <c r="AB57" s="104">
        <f>[53]Julho!$B$31</f>
        <v>25.308333333333334</v>
      </c>
      <c r="AC57" s="104">
        <f>[53]Julho!$B$32</f>
        <v>21.266666666666662</v>
      </c>
      <c r="AD57" s="104">
        <f>[53]Julho!$B$33</f>
        <v>16.425000000000001</v>
      </c>
      <c r="AE57" s="104">
        <f>[53]Julho!$B$34</f>
        <v>16.254166666666666</v>
      </c>
      <c r="AF57" s="104">
        <f>[53]Julho!$B$35</f>
        <v>17.724999999999998</v>
      </c>
      <c r="AG57" s="103">
        <f t="shared" si="1"/>
        <v>20.141736792893873</v>
      </c>
      <c r="AI57" s="12" t="s">
        <v>35</v>
      </c>
    </row>
    <row r="58" spans="1:37" s="5" customFormat="1" ht="17.100000000000001" customHeight="1" x14ac:dyDescent="0.2">
      <c r="A58" s="75" t="s">
        <v>155</v>
      </c>
      <c r="B58" s="105">
        <f t="shared" ref="B58:AE58" si="2">AVERAGE(B5:B57)</f>
        <v>12.694839975845412</v>
      </c>
      <c r="C58" s="105">
        <f t="shared" si="2"/>
        <v>13.889944261695907</v>
      </c>
      <c r="D58" s="105">
        <f t="shared" si="2"/>
        <v>15.754504399585921</v>
      </c>
      <c r="E58" s="105">
        <f t="shared" si="2"/>
        <v>17.277158816425118</v>
      </c>
      <c r="F58" s="105">
        <f t="shared" si="2"/>
        <v>18.640187198067633</v>
      </c>
      <c r="G58" s="105">
        <f t="shared" si="2"/>
        <v>19.196388134057973</v>
      </c>
      <c r="H58" s="105">
        <f t="shared" si="2"/>
        <v>19.082842693236717</v>
      </c>
      <c r="I58" s="105">
        <f t="shared" si="2"/>
        <v>18.998090277777777</v>
      </c>
      <c r="J58" s="105">
        <f t="shared" si="2"/>
        <v>18.580194315044857</v>
      </c>
      <c r="K58" s="105">
        <f t="shared" si="2"/>
        <v>19.025769927536231</v>
      </c>
      <c r="L58" s="105">
        <f t="shared" si="2"/>
        <v>20.306416062801933</v>
      </c>
      <c r="M58" s="105">
        <f t="shared" si="2"/>
        <v>20.968836805555558</v>
      </c>
      <c r="N58" s="105">
        <f t="shared" si="2"/>
        <v>20.866145833333334</v>
      </c>
      <c r="O58" s="105">
        <f t="shared" si="2"/>
        <v>21.041100543478255</v>
      </c>
      <c r="P58" s="105">
        <f t="shared" si="2"/>
        <v>21.724422554347829</v>
      </c>
      <c r="Q58" s="105">
        <f t="shared" si="2"/>
        <v>21.839149305555555</v>
      </c>
      <c r="R58" s="105">
        <f t="shared" si="2"/>
        <v>18.928668478260871</v>
      </c>
      <c r="S58" s="105">
        <f t="shared" si="2"/>
        <v>14.579195072145945</v>
      </c>
      <c r="T58" s="105">
        <f t="shared" si="2"/>
        <v>16.208397261705684</v>
      </c>
      <c r="U58" s="105">
        <f t="shared" si="2"/>
        <v>19.085801630434776</v>
      </c>
      <c r="V58" s="105">
        <f t="shared" si="2"/>
        <v>20.954427083333332</v>
      </c>
      <c r="W58" s="105">
        <f t="shared" si="2"/>
        <v>21.731597222222224</v>
      </c>
      <c r="X58" s="105">
        <f t="shared" si="2"/>
        <v>22.590624999999999</v>
      </c>
      <c r="Y58" s="105">
        <f t="shared" si="2"/>
        <v>22.33538647342996</v>
      </c>
      <c r="Z58" s="105">
        <f t="shared" si="2"/>
        <v>21.847471316425114</v>
      </c>
      <c r="AA58" s="105">
        <f t="shared" si="2"/>
        <v>23.870212954747117</v>
      </c>
      <c r="AB58" s="105">
        <f t="shared" si="2"/>
        <v>24.084213250517603</v>
      </c>
      <c r="AC58" s="105">
        <f t="shared" si="2"/>
        <v>18.680067026810725</v>
      </c>
      <c r="AD58" s="105">
        <f t="shared" si="2"/>
        <v>15.710411111111114</v>
      </c>
      <c r="AE58" s="105">
        <f t="shared" si="2"/>
        <v>16.419534161490677</v>
      </c>
      <c r="AF58" s="105">
        <f t="shared" ref="AF58" si="3">AVERAGE(AF5:AF57)</f>
        <v>19.718456521739132</v>
      </c>
      <c r="AG58" s="106">
        <f>AVERAGE(AG5:AG57)</f>
        <v>19.343222205754401</v>
      </c>
      <c r="AI58" s="5" t="s">
        <v>35</v>
      </c>
      <c r="AJ58" s="5" t="s">
        <v>35</v>
      </c>
    </row>
    <row r="59" spans="1:37" x14ac:dyDescent="0.2">
      <c r="A59" s="99" t="s">
        <v>179</v>
      </c>
      <c r="B59" s="38"/>
      <c r="C59" s="38"/>
      <c r="D59" s="38"/>
      <c r="E59" s="38"/>
      <c r="F59" s="38"/>
      <c r="G59" s="3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44"/>
      <c r="AE59" s="49"/>
      <c r="AF59" s="49"/>
      <c r="AG59" s="66"/>
      <c r="AK59" t="s">
        <v>35</v>
      </c>
    </row>
    <row r="60" spans="1:37" x14ac:dyDescent="0.2">
      <c r="A60" s="99" t="s">
        <v>180</v>
      </c>
      <c r="B60" s="39"/>
      <c r="C60" s="39"/>
      <c r="D60" s="39"/>
      <c r="E60" s="39"/>
      <c r="F60" s="39"/>
      <c r="G60" s="39"/>
      <c r="H60" s="39"/>
      <c r="I60" s="39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3"/>
      <c r="U60" s="93"/>
      <c r="V60" s="93"/>
      <c r="W60" s="93"/>
      <c r="X60" s="93"/>
      <c r="Y60" s="91"/>
      <c r="Z60" s="91"/>
      <c r="AA60" s="91"/>
      <c r="AB60" s="91"/>
      <c r="AC60" s="91"/>
      <c r="AD60" s="91"/>
      <c r="AE60" s="91"/>
      <c r="AF60" s="91"/>
      <c r="AG60" s="66"/>
      <c r="AI60" s="12" t="s">
        <v>35</v>
      </c>
    </row>
    <row r="61" spans="1:37" x14ac:dyDescent="0.2">
      <c r="A61" s="40"/>
      <c r="B61" s="91"/>
      <c r="C61" s="91"/>
      <c r="D61" s="91"/>
      <c r="E61" s="91"/>
      <c r="F61" s="91"/>
      <c r="G61" s="91"/>
      <c r="H61" s="91"/>
      <c r="I61" s="91"/>
      <c r="J61" s="92"/>
      <c r="K61" s="92"/>
      <c r="L61" s="92"/>
      <c r="M61" s="92"/>
      <c r="N61" s="92"/>
      <c r="O61" s="92"/>
      <c r="P61" s="92"/>
      <c r="Q61" s="91"/>
      <c r="R61" s="91"/>
      <c r="S61" s="91"/>
      <c r="T61" s="94"/>
      <c r="U61" s="94"/>
      <c r="V61" s="94"/>
      <c r="W61" s="94"/>
      <c r="X61" s="94"/>
      <c r="Y61" s="91"/>
      <c r="Z61" s="91"/>
      <c r="AA61" s="91"/>
      <c r="AB61" s="91"/>
      <c r="AC61" s="91"/>
      <c r="AD61" s="44"/>
      <c r="AE61" s="44"/>
      <c r="AF61" s="44"/>
      <c r="AG61" s="66"/>
    </row>
    <row r="62" spans="1:37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44"/>
      <c r="AE62" s="44"/>
      <c r="AF62" s="44"/>
      <c r="AG62" s="66"/>
    </row>
    <row r="63" spans="1:37" x14ac:dyDescent="0.2">
      <c r="A63" s="4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44"/>
      <c r="AF63" s="44"/>
      <c r="AG63" s="66"/>
    </row>
    <row r="64" spans="1:37" x14ac:dyDescent="0.2">
      <c r="A64" s="4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45"/>
      <c r="AF64" s="45"/>
      <c r="AG64" s="66"/>
      <c r="AI64" t="s">
        <v>35</v>
      </c>
    </row>
    <row r="65" spans="1:37" ht="13.5" thickBot="1" x14ac:dyDescent="0.25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67"/>
    </row>
    <row r="67" spans="1:37" x14ac:dyDescent="0.2">
      <c r="AI67" s="12" t="s">
        <v>35</v>
      </c>
    </row>
    <row r="68" spans="1:37" x14ac:dyDescent="0.2">
      <c r="N68" s="2" t="s">
        <v>35</v>
      </c>
      <c r="AD68" s="2" t="s">
        <v>35</v>
      </c>
    </row>
    <row r="69" spans="1:37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2" t="s">
        <v>35</v>
      </c>
    </row>
    <row r="70" spans="1:37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2" t="s">
        <v>35</v>
      </c>
      <c r="W70" s="2" t="s">
        <v>35</v>
      </c>
    </row>
    <row r="71" spans="1:37" x14ac:dyDescent="0.2">
      <c r="Z71" s="2" t="s">
        <v>35</v>
      </c>
    </row>
    <row r="72" spans="1:37" x14ac:dyDescent="0.2">
      <c r="AB72" s="2" t="s">
        <v>35</v>
      </c>
    </row>
    <row r="73" spans="1:37" x14ac:dyDescent="0.2">
      <c r="AG73" s="7" t="s">
        <v>35</v>
      </c>
    </row>
    <row r="74" spans="1:37" x14ac:dyDescent="0.2">
      <c r="AK74" s="12" t="s">
        <v>35</v>
      </c>
    </row>
    <row r="75" spans="1:37" x14ac:dyDescent="0.2">
      <c r="I75" s="2" t="s">
        <v>35</v>
      </c>
      <c r="AJ75" t="s">
        <v>35</v>
      </c>
    </row>
    <row r="78" spans="1:37" x14ac:dyDescent="0.2">
      <c r="AE78" s="2" t="s">
        <v>35</v>
      </c>
    </row>
  </sheetData>
  <mergeCells count="35">
    <mergeCell ref="AG3:AG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opLeftCell="A7" zoomScale="90" zoomScaleNormal="90" workbookViewId="0">
      <selection activeCell="A50" sqref="A50:XFD50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48" t="s">
        <v>166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50"/>
    </row>
    <row r="2" spans="1:36" ht="20.100000000000001" customHeight="1" x14ac:dyDescent="0.2">
      <c r="A2" s="139" t="s">
        <v>21</v>
      </c>
      <c r="B2" s="134" t="s">
        <v>217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4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6">
        <v>31</v>
      </c>
      <c r="AG3" s="95" t="s">
        <v>27</v>
      </c>
      <c r="AH3" s="96" t="s">
        <v>26</v>
      </c>
    </row>
    <row r="4" spans="1:36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7"/>
      <c r="AG4" s="95" t="s">
        <v>25</v>
      </c>
      <c r="AH4" s="96" t="s">
        <v>25</v>
      </c>
    </row>
    <row r="5" spans="1:36" s="5" customFormat="1" x14ac:dyDescent="0.2">
      <c r="A5" s="47" t="s">
        <v>30</v>
      </c>
      <c r="B5" s="102">
        <f>[1]Julho!$C$5</f>
        <v>21.3</v>
      </c>
      <c r="C5" s="102">
        <f>[1]Julho!$C$6</f>
        <v>19.899999999999999</v>
      </c>
      <c r="D5" s="102">
        <f>[1]Julho!$C$7</f>
        <v>24.6</v>
      </c>
      <c r="E5" s="102">
        <f>[1]Julho!$C$8</f>
        <v>25.8</v>
      </c>
      <c r="F5" s="102">
        <f>[1]Julho!$C$9</f>
        <v>27.8</v>
      </c>
      <c r="G5" s="102">
        <f>[1]Julho!$C$10</f>
        <v>28.4</v>
      </c>
      <c r="H5" s="102">
        <f>[1]Julho!$C$11</f>
        <v>28.7</v>
      </c>
      <c r="I5" s="102">
        <f>[1]Julho!$C$12</f>
        <v>28.1</v>
      </c>
      <c r="J5" s="102">
        <f>[1]Julho!$C$13</f>
        <v>27.5</v>
      </c>
      <c r="K5" s="102">
        <f>[1]Julho!$C$14</f>
        <v>29.3</v>
      </c>
      <c r="L5" s="102">
        <f>[1]Julho!$C$15</f>
        <v>30.2</v>
      </c>
      <c r="M5" s="102">
        <f>[1]Julho!$C$16</f>
        <v>30.3</v>
      </c>
      <c r="N5" s="102">
        <f>[1]Julho!$C$17</f>
        <v>29.8</v>
      </c>
      <c r="O5" s="102">
        <f>[1]Julho!$C$18</f>
        <v>31.7</v>
      </c>
      <c r="P5" s="102">
        <f>[1]Julho!$C$19</f>
        <v>31.7</v>
      </c>
      <c r="Q5" s="102">
        <f>[1]Julho!$C$20</f>
        <v>31.7</v>
      </c>
      <c r="R5" s="102">
        <f>[1]Julho!$C$21</f>
        <v>31.6</v>
      </c>
      <c r="S5" s="102">
        <f>[1]Julho!$C$22</f>
        <v>24.2</v>
      </c>
      <c r="T5" s="102">
        <f>[1]Julho!$C$23</f>
        <v>27.1</v>
      </c>
      <c r="U5" s="102">
        <f>[1]Julho!$C$24</f>
        <v>29.9</v>
      </c>
      <c r="V5" s="102">
        <f>[1]Julho!$C$25</f>
        <v>31.5</v>
      </c>
      <c r="W5" s="102">
        <f>[1]Julho!$C$26</f>
        <v>32</v>
      </c>
      <c r="X5" s="102">
        <f>[1]Julho!$C$27</f>
        <v>32.299999999999997</v>
      </c>
      <c r="Y5" s="102">
        <f>[1]Julho!$C$28</f>
        <v>34</v>
      </c>
      <c r="Z5" s="102">
        <f>[1]Julho!$C$29</f>
        <v>33.299999999999997</v>
      </c>
      <c r="AA5" s="102">
        <f>[1]Julho!$C$30</f>
        <v>34.700000000000003</v>
      </c>
      <c r="AB5" s="102">
        <f>[1]Julho!$C$31</f>
        <v>35.6</v>
      </c>
      <c r="AC5" s="102">
        <f>[1]Julho!$C$32</f>
        <v>26.9</v>
      </c>
      <c r="AD5" s="102">
        <f>[1]Julho!$C$33</f>
        <v>23.8</v>
      </c>
      <c r="AE5" s="102">
        <f>[1]Julho!$C$34</f>
        <v>27.3</v>
      </c>
      <c r="AF5" s="102">
        <f>[1]Julho!$C$35</f>
        <v>29.5</v>
      </c>
      <c r="AG5" s="107">
        <f t="shared" ref="AG5:AG57" si="1">MAX(B5:AF5)</f>
        <v>35.6</v>
      </c>
      <c r="AH5" s="108">
        <f t="shared" ref="AH5:AH57" si="2">AVERAGE(B5:AF5)</f>
        <v>29.048387096774185</v>
      </c>
    </row>
    <row r="6" spans="1:36" x14ac:dyDescent="0.2">
      <c r="A6" s="47" t="s">
        <v>0</v>
      </c>
      <c r="B6" s="104">
        <f>[2]Julho!$C$5</f>
        <v>13.4</v>
      </c>
      <c r="C6" s="104">
        <f>[2]Julho!$C$6</f>
        <v>22</v>
      </c>
      <c r="D6" s="104">
        <f>[2]Julho!$C$7</f>
        <v>23.3</v>
      </c>
      <c r="E6" s="104">
        <f>[2]Julho!$C$8</f>
        <v>24</v>
      </c>
      <c r="F6" s="104">
        <f>[2]Julho!$C$9</f>
        <v>25.3</v>
      </c>
      <c r="G6" s="104">
        <f>[2]Julho!$C$10</f>
        <v>27</v>
      </c>
      <c r="H6" s="104">
        <f>[2]Julho!$C$11</f>
        <v>27.1</v>
      </c>
      <c r="I6" s="104">
        <f>[2]Julho!$C$12</f>
        <v>26.9</v>
      </c>
      <c r="J6" s="104">
        <f>[2]Julho!$C$13</f>
        <v>25.4</v>
      </c>
      <c r="K6" s="104">
        <f>[2]Julho!$C$14</f>
        <v>26.1</v>
      </c>
      <c r="L6" s="104">
        <f>[2]Julho!$C$15</f>
        <v>26.7</v>
      </c>
      <c r="M6" s="104">
        <f>[2]Julho!$C$16</f>
        <v>28.4</v>
      </c>
      <c r="N6" s="104">
        <f>[2]Julho!$C$17</f>
        <v>28.1</v>
      </c>
      <c r="O6" s="104">
        <f>[2]Julho!$C$18</f>
        <v>28.9</v>
      </c>
      <c r="P6" s="104">
        <f>[2]Julho!$C$19</f>
        <v>29.8</v>
      </c>
      <c r="Q6" s="104">
        <f>[2]Julho!$C$20</f>
        <v>30.3</v>
      </c>
      <c r="R6" s="104">
        <f>[2]Julho!$C$21</f>
        <v>20.2</v>
      </c>
      <c r="S6" s="104">
        <f>[2]Julho!$C$22</f>
        <v>22.4</v>
      </c>
      <c r="T6" s="104">
        <f>[2]Julho!$C$23</f>
        <v>25.4</v>
      </c>
      <c r="U6" s="104">
        <f>[2]Julho!$C$24</f>
        <v>26.2</v>
      </c>
      <c r="V6" s="104">
        <f>[2]Julho!$C$25</f>
        <v>30.2</v>
      </c>
      <c r="W6" s="104">
        <f>[2]Julho!$C$26</f>
        <v>30.3</v>
      </c>
      <c r="X6" s="104">
        <f>[2]Julho!$C$27</f>
        <v>30.4</v>
      </c>
      <c r="Y6" s="104">
        <f>[2]Julho!$C$28</f>
        <v>25.7</v>
      </c>
      <c r="Z6" s="104">
        <f>[2]Julho!$C$29</f>
        <v>30</v>
      </c>
      <c r="AA6" s="104">
        <f>[2]Julho!$C$30</f>
        <v>31.2</v>
      </c>
      <c r="AB6" s="104">
        <f>[2]Julho!$C$31</f>
        <v>32.1</v>
      </c>
      <c r="AC6" s="104">
        <f>[2]Julho!$C$32</f>
        <v>18.2</v>
      </c>
      <c r="AD6" s="104">
        <f>[2]Julho!$C$33</f>
        <v>20.9</v>
      </c>
      <c r="AE6" s="104">
        <f>[2]Julho!$C$34</f>
        <v>25</v>
      </c>
      <c r="AF6" s="104">
        <f>[2]Julho!$C$35</f>
        <v>26.9</v>
      </c>
      <c r="AG6" s="107">
        <f t="shared" si="1"/>
        <v>32.1</v>
      </c>
      <c r="AH6" s="108">
        <f t="shared" si="2"/>
        <v>26.058064516129029</v>
      </c>
    </row>
    <row r="7" spans="1:36" x14ac:dyDescent="0.2">
      <c r="A7" s="47" t="s">
        <v>81</v>
      </c>
      <c r="B7" s="104">
        <f>[3]Julho!$C$5</f>
        <v>18.399999999999999</v>
      </c>
      <c r="C7" s="104">
        <f>[3]Julho!$C$6</f>
        <v>20.5</v>
      </c>
      <c r="D7" s="104">
        <f>[3]Julho!$C$7</f>
        <v>22.4</v>
      </c>
      <c r="E7" s="104">
        <f>[3]Julho!$C$8</f>
        <v>24.4</v>
      </c>
      <c r="F7" s="104">
        <f>[3]Julho!$C$9</f>
        <v>26.8</v>
      </c>
      <c r="G7" s="104">
        <f>[3]Julho!$C$10</f>
        <v>27.6</v>
      </c>
      <c r="H7" s="104">
        <f>[3]Julho!$C$11</f>
        <v>26.8</v>
      </c>
      <c r="I7" s="104">
        <f>[3]Julho!$C$12</f>
        <v>26</v>
      </c>
      <c r="J7" s="104">
        <f>[3]Julho!$C$13</f>
        <v>25.1</v>
      </c>
      <c r="K7" s="104">
        <f>[3]Julho!$C$14</f>
        <v>27.9</v>
      </c>
      <c r="L7" s="104">
        <f>[3]Julho!$C$15</f>
        <v>28.1</v>
      </c>
      <c r="M7" s="104">
        <f>[3]Julho!$C$16</f>
        <v>29.7</v>
      </c>
      <c r="N7" s="104">
        <f>[3]Julho!$C$17</f>
        <v>28.1</v>
      </c>
      <c r="O7" s="104">
        <f>[3]Julho!$C$18</f>
        <v>29.1</v>
      </c>
      <c r="P7" s="104">
        <f>[3]Julho!$C$19</f>
        <v>29.8</v>
      </c>
      <c r="Q7" s="104">
        <f>[3]Julho!$C$20</f>
        <v>30.3</v>
      </c>
      <c r="R7" s="104">
        <f>[3]Julho!$C$21</f>
        <v>26.3</v>
      </c>
      <c r="S7" s="104">
        <f>[3]Julho!$C$22</f>
        <v>21.3</v>
      </c>
      <c r="T7" s="104">
        <f>[3]Julho!$C$23</f>
        <v>26.1</v>
      </c>
      <c r="U7" s="104">
        <f>[3]Julho!$C$24</f>
        <v>28.2</v>
      </c>
      <c r="V7" s="104">
        <f>[3]Julho!$C$25</f>
        <v>29.7</v>
      </c>
      <c r="W7" s="104">
        <f>[3]Julho!$C$26</f>
        <v>30.6</v>
      </c>
      <c r="X7" s="104">
        <f>[3]Julho!$C$27</f>
        <v>31.1</v>
      </c>
      <c r="Y7" s="104">
        <f>[3]Julho!$C$28</f>
        <v>30.9</v>
      </c>
      <c r="Z7" s="104">
        <f>[3]Julho!$C$29</f>
        <v>29.9</v>
      </c>
      <c r="AA7" s="104">
        <f>[3]Julho!$C$30</f>
        <v>31.4</v>
      </c>
      <c r="AB7" s="104">
        <f>[3]Julho!$C$31</f>
        <v>34.4</v>
      </c>
      <c r="AC7" s="104">
        <f>[3]Julho!$C$32</f>
        <v>21.8</v>
      </c>
      <c r="AD7" s="104">
        <f>[3]Julho!$C$33</f>
        <v>21.3</v>
      </c>
      <c r="AE7" s="104">
        <f>[3]Julho!$C$34</f>
        <v>25.2</v>
      </c>
      <c r="AF7" s="104">
        <f>[3]Julho!$C$35</f>
        <v>27.1</v>
      </c>
      <c r="AG7" s="107">
        <f t="shared" si="1"/>
        <v>34.4</v>
      </c>
      <c r="AH7" s="108">
        <f t="shared" si="2"/>
        <v>26.977419354838712</v>
      </c>
    </row>
    <row r="8" spans="1:36" x14ac:dyDescent="0.2">
      <c r="A8" s="47" t="s">
        <v>1</v>
      </c>
      <c r="B8" s="104">
        <f>[4]Julho!$C$5</f>
        <v>19.7</v>
      </c>
      <c r="C8" s="104">
        <f>[4]Julho!$C$6</f>
        <v>23.5</v>
      </c>
      <c r="D8" s="104">
        <f>[4]Julho!$C$7</f>
        <v>25.7</v>
      </c>
      <c r="E8" s="104">
        <f>[4]Julho!$C$8</f>
        <v>27.3</v>
      </c>
      <c r="F8" s="104">
        <f>[4]Julho!$C$9</f>
        <v>29.5</v>
      </c>
      <c r="G8" s="104">
        <f>[4]Julho!$C$10</f>
        <v>29.8</v>
      </c>
      <c r="H8" s="104">
        <f>[4]Julho!$C$11</f>
        <v>29.9</v>
      </c>
      <c r="I8" s="104">
        <f>[4]Julho!$C$12</f>
        <v>29.3</v>
      </c>
      <c r="J8" s="104">
        <f>[4]Julho!$C$13</f>
        <v>29.2</v>
      </c>
      <c r="K8" s="104">
        <f>[4]Julho!$C$14</f>
        <v>30.1</v>
      </c>
      <c r="L8" s="104">
        <f>[4]Julho!$C$15</f>
        <v>31.3</v>
      </c>
      <c r="M8" s="104">
        <f>[4]Julho!$C$16</f>
        <v>31.3</v>
      </c>
      <c r="N8" s="104">
        <f>[4]Julho!$C$17</f>
        <v>31.4</v>
      </c>
      <c r="O8" s="104">
        <f>[4]Julho!$C$18</f>
        <v>32</v>
      </c>
      <c r="P8" s="104">
        <f>[4]Julho!$C$19</f>
        <v>33</v>
      </c>
      <c r="Q8" s="104">
        <f>[4]Julho!$C$20</f>
        <v>32.799999999999997</v>
      </c>
      <c r="R8" s="104">
        <f>[4]Julho!$C$21</f>
        <v>22.7</v>
      </c>
      <c r="S8" s="104">
        <f>[4]Julho!$C$22</f>
        <v>23.8</v>
      </c>
      <c r="T8" s="104">
        <f>[4]Julho!$C$23</f>
        <v>28.1</v>
      </c>
      <c r="U8" s="104">
        <f>[4]Julho!$C$24</f>
        <v>31.4</v>
      </c>
      <c r="V8" s="104">
        <f>[4]Julho!$C$25</f>
        <v>32.200000000000003</v>
      </c>
      <c r="W8" s="104">
        <f>[4]Julho!$C$26</f>
        <v>33.1</v>
      </c>
      <c r="X8" s="104">
        <f>[4]Julho!$C$27</f>
        <v>34</v>
      </c>
      <c r="Y8" s="104">
        <f>[4]Julho!$C$28</f>
        <v>34</v>
      </c>
      <c r="Z8" s="104">
        <f>[4]Julho!$C$29</f>
        <v>34</v>
      </c>
      <c r="AA8" s="104">
        <f>[4]Julho!$C$30</f>
        <v>35.9</v>
      </c>
      <c r="AB8" s="104">
        <f>[4]Julho!$C$31</f>
        <v>34.6</v>
      </c>
      <c r="AC8" s="104">
        <f>[4]Julho!$C$32</f>
        <v>26.5</v>
      </c>
      <c r="AD8" s="104">
        <f>[4]Julho!$C$33</f>
        <v>24.3</v>
      </c>
      <c r="AE8" s="104">
        <f>[4]Julho!$C$34</f>
        <v>28.3</v>
      </c>
      <c r="AF8" s="104">
        <f>[4]Julho!$C$35</f>
        <v>32.9</v>
      </c>
      <c r="AG8" s="107">
        <f t="shared" si="1"/>
        <v>35.9</v>
      </c>
      <c r="AH8" s="108">
        <f t="shared" si="2"/>
        <v>29.729032258064514</v>
      </c>
    </row>
    <row r="9" spans="1:36" x14ac:dyDescent="0.2">
      <c r="A9" s="47" t="s">
        <v>138</v>
      </c>
      <c r="B9" s="104">
        <f>[5]Julho!$C$5</f>
        <v>10.6</v>
      </c>
      <c r="C9" s="104">
        <f>[5]Julho!$C$6</f>
        <v>17.3</v>
      </c>
      <c r="D9" s="104">
        <f>[5]Julho!$C$7</f>
        <v>21.5</v>
      </c>
      <c r="E9" s="104">
        <f>[5]Julho!$C$8</f>
        <v>23</v>
      </c>
      <c r="F9" s="104">
        <f>[5]Julho!$C$9</f>
        <v>24.8</v>
      </c>
      <c r="G9" s="104">
        <f>[5]Julho!$C$10</f>
        <v>26.2</v>
      </c>
      <c r="H9" s="104">
        <f>[5]Julho!$C$11</f>
        <v>25.5</v>
      </c>
      <c r="I9" s="104">
        <f>[5]Julho!$C$12</f>
        <v>25.9</v>
      </c>
      <c r="J9" s="104">
        <f>[5]Julho!$C$13</f>
        <v>24.9</v>
      </c>
      <c r="K9" s="104">
        <f>[5]Julho!$C$14</f>
        <v>25.4</v>
      </c>
      <c r="L9" s="104">
        <f>[5]Julho!$C$15</f>
        <v>26</v>
      </c>
      <c r="M9" s="104">
        <f>[5]Julho!$C$16</f>
        <v>27.3</v>
      </c>
      <c r="N9" s="104">
        <f>[5]Julho!$C$17</f>
        <v>27.3</v>
      </c>
      <c r="O9" s="104">
        <f>[5]Julho!$C$18</f>
        <v>27.7</v>
      </c>
      <c r="P9" s="104">
        <f>[5]Julho!$C$19</f>
        <v>28.3</v>
      </c>
      <c r="Q9" s="104">
        <f>[5]Julho!$C$20</f>
        <v>29.3</v>
      </c>
      <c r="R9" s="104">
        <f>[5]Julho!$C$21</f>
        <v>22.4</v>
      </c>
      <c r="S9" s="104">
        <f>[5]Julho!$C$22</f>
        <v>20</v>
      </c>
      <c r="T9" s="104">
        <f>[5]Julho!$C$23</f>
        <v>25.6</v>
      </c>
      <c r="U9" s="104">
        <f>[5]Julho!$C$24</f>
        <v>26.1</v>
      </c>
      <c r="V9" s="104">
        <f>[5]Julho!$C$25</f>
        <v>28</v>
      </c>
      <c r="W9" s="104">
        <f>[5]Julho!$C$26</f>
        <v>29.2</v>
      </c>
      <c r="X9" s="104">
        <f>[5]Julho!$C$27</f>
        <v>29.7</v>
      </c>
      <c r="Y9" s="104">
        <f>[5]Julho!$C$28</f>
        <v>24.7</v>
      </c>
      <c r="Z9" s="104">
        <f>[5]Julho!$C$29</f>
        <v>29.5</v>
      </c>
      <c r="AA9" s="104">
        <f>[5]Julho!$C$30</f>
        <v>30.5</v>
      </c>
      <c r="AB9" s="104">
        <f>[5]Julho!$C$31</f>
        <v>30.8</v>
      </c>
      <c r="AC9" s="104">
        <f>[5]Julho!$C$32</f>
        <v>17.3</v>
      </c>
      <c r="AD9" s="104">
        <f>[5]Julho!$C$33</f>
        <v>19</v>
      </c>
      <c r="AE9" s="104">
        <f>[5]Julho!$C$34</f>
        <v>24</v>
      </c>
      <c r="AF9" s="104">
        <f>[5]Julho!$C$35</f>
        <v>26</v>
      </c>
      <c r="AG9" s="107">
        <f t="shared" si="1"/>
        <v>30.8</v>
      </c>
      <c r="AH9" s="108">
        <f t="shared" si="2"/>
        <v>24.961290322580652</v>
      </c>
    </row>
    <row r="10" spans="1:36" x14ac:dyDescent="0.2">
      <c r="A10" s="47" t="s">
        <v>87</v>
      </c>
      <c r="B10" s="104">
        <f>[6]Julho!$C$5</f>
        <v>20</v>
      </c>
      <c r="C10" s="104">
        <f>[6]Julho!$C$6</f>
        <v>21.9</v>
      </c>
      <c r="D10" s="104">
        <f>[6]Julho!$C$7</f>
        <v>23.9</v>
      </c>
      <c r="E10" s="104">
        <f>[6]Julho!$C$8</f>
        <v>24.3</v>
      </c>
      <c r="F10" s="104">
        <f>[6]Julho!$C$9</f>
        <v>26.8</v>
      </c>
      <c r="G10" s="104">
        <f>[6]Julho!$C$10</f>
        <v>26.7</v>
      </c>
      <c r="H10" s="104">
        <f>[6]Julho!$C$11</f>
        <v>27.4</v>
      </c>
      <c r="I10" s="104">
        <f>[6]Julho!$C$12</f>
        <v>26.8</v>
      </c>
      <c r="J10" s="104">
        <f>[6]Julho!$C$13</f>
        <v>26.9</v>
      </c>
      <c r="K10" s="104">
        <f>[6]Julho!$C$14</f>
        <v>28.3</v>
      </c>
      <c r="L10" s="104">
        <f>[6]Julho!$C$15</f>
        <v>28.6</v>
      </c>
      <c r="M10" s="104">
        <f>[6]Julho!$C$16</f>
        <v>27.6</v>
      </c>
      <c r="N10" s="104">
        <f>[6]Julho!$C$17</f>
        <v>28.1</v>
      </c>
      <c r="O10" s="104">
        <f>[6]Julho!$C$18</f>
        <v>29.3</v>
      </c>
      <c r="P10" s="104">
        <f>[6]Julho!$C$19</f>
        <v>29.7</v>
      </c>
      <c r="Q10" s="104">
        <f>[6]Julho!$C$20</f>
        <v>29.3</v>
      </c>
      <c r="R10" s="104">
        <f>[6]Julho!$C$21</f>
        <v>27.3</v>
      </c>
      <c r="S10" s="104">
        <f>[6]Julho!$C$22</f>
        <v>24.3</v>
      </c>
      <c r="T10" s="104">
        <f>[6]Julho!$C$23</f>
        <v>28</v>
      </c>
      <c r="U10" s="104">
        <f>[6]Julho!$C$24</f>
        <v>28.3</v>
      </c>
      <c r="V10" s="104">
        <f>[6]Julho!$C$25</f>
        <v>29.8</v>
      </c>
      <c r="W10" s="104">
        <f>[6]Julho!$C$26</f>
        <v>30.4</v>
      </c>
      <c r="X10" s="104">
        <f>[6]Julho!$C$27</f>
        <v>30.9</v>
      </c>
      <c r="Y10" s="104">
        <f>[6]Julho!$C$28</f>
        <v>31.2</v>
      </c>
      <c r="Z10" s="104">
        <f>[6]Julho!$C$29</f>
        <v>31.8</v>
      </c>
      <c r="AA10" s="104">
        <f>[6]Julho!$C$30</f>
        <v>32.4</v>
      </c>
      <c r="AB10" s="104">
        <f>[6]Julho!$C$31</f>
        <v>32.700000000000003</v>
      </c>
      <c r="AC10" s="104">
        <f>[6]Julho!$C$32</f>
        <v>26.4</v>
      </c>
      <c r="AD10" s="104">
        <f>[6]Julho!$C$33</f>
        <v>22</v>
      </c>
      <c r="AE10" s="104">
        <f>[6]Julho!$C$34</f>
        <v>25.8</v>
      </c>
      <c r="AF10" s="104">
        <f>[6]Julho!$C$35</f>
        <v>29.4</v>
      </c>
      <c r="AG10" s="107">
        <f t="shared" si="1"/>
        <v>32.700000000000003</v>
      </c>
      <c r="AH10" s="108">
        <f t="shared" si="2"/>
        <v>27.622580645161289</v>
      </c>
    </row>
    <row r="11" spans="1:36" x14ac:dyDescent="0.2">
      <c r="A11" s="47" t="s">
        <v>47</v>
      </c>
      <c r="B11" s="104">
        <f>[7]Julho!$C$5</f>
        <v>20.6</v>
      </c>
      <c r="C11" s="104">
        <f>[7]Julho!$C$6</f>
        <v>20</v>
      </c>
      <c r="D11" s="104">
        <f>[7]Julho!$C$7</f>
        <v>22.2</v>
      </c>
      <c r="E11" s="104">
        <f>[7]Julho!$C$8</f>
        <v>24.2</v>
      </c>
      <c r="F11" s="104">
        <f>[7]Julho!$C$9</f>
        <v>25</v>
      </c>
      <c r="G11" s="104">
        <f>[7]Julho!$C$10</f>
        <v>26.5</v>
      </c>
      <c r="H11" s="104">
        <f>[7]Julho!$C$11</f>
        <v>24.8</v>
      </c>
      <c r="I11" s="104">
        <f>[7]Julho!$C$12</f>
        <v>25</v>
      </c>
      <c r="J11" s="104">
        <f>[7]Julho!$C$13</f>
        <v>23.9</v>
      </c>
      <c r="K11" s="104">
        <f>[7]Julho!$C$14</f>
        <v>25.7</v>
      </c>
      <c r="L11" s="104">
        <f>[7]Julho!$C$15</f>
        <v>26.6</v>
      </c>
      <c r="M11" s="104">
        <f>[7]Julho!$C$16</f>
        <v>28.5</v>
      </c>
      <c r="N11" s="104">
        <f>[7]Julho!$C$17</f>
        <v>27.5</v>
      </c>
      <c r="O11" s="104">
        <f>[7]Julho!$C$18</f>
        <v>28.2</v>
      </c>
      <c r="P11" s="104">
        <f>[7]Julho!$C$19</f>
        <v>28.5</v>
      </c>
      <c r="Q11" s="104">
        <f>[7]Julho!$C$20</f>
        <v>29.1</v>
      </c>
      <c r="R11" s="104">
        <f>[7]Julho!$C$21</f>
        <v>29.5</v>
      </c>
      <c r="S11" s="104">
        <f>[7]Julho!$C$22</f>
        <v>21.7</v>
      </c>
      <c r="T11" s="104">
        <f>[7]Julho!$C$23</f>
        <v>24.8</v>
      </c>
      <c r="U11" s="104">
        <f>[7]Julho!$C$24</f>
        <v>25.9</v>
      </c>
      <c r="V11" s="104">
        <f>[7]Julho!$C$25</f>
        <v>28</v>
      </c>
      <c r="W11" s="104">
        <f>[7]Julho!$C$26</f>
        <v>29.2</v>
      </c>
      <c r="X11" s="104">
        <f>[7]Julho!$C$27</f>
        <v>29.5</v>
      </c>
      <c r="Y11" s="104">
        <f>[7]Julho!$C$28</f>
        <v>28.6</v>
      </c>
      <c r="Z11" s="104">
        <f>[7]Julho!$C$29</f>
        <v>27.8</v>
      </c>
      <c r="AA11" s="104">
        <f>[7]Julho!$C$30</f>
        <v>30.2</v>
      </c>
      <c r="AB11" s="104">
        <f>[7]Julho!$C$31</f>
        <v>33.5</v>
      </c>
      <c r="AC11" s="104">
        <f>[7]Julho!$C$32</f>
        <v>27.7</v>
      </c>
      <c r="AD11" s="104">
        <f>[7]Julho!$C$33</f>
        <v>21.9</v>
      </c>
      <c r="AE11" s="104">
        <f>[7]Julho!$C$34</f>
        <v>23.7</v>
      </c>
      <c r="AF11" s="104">
        <f>[7]Julho!$C$35</f>
        <v>25.5</v>
      </c>
      <c r="AG11" s="107">
        <f t="shared" si="1"/>
        <v>33.5</v>
      </c>
      <c r="AH11" s="108">
        <f t="shared" si="2"/>
        <v>26.251612903225812</v>
      </c>
    </row>
    <row r="12" spans="1:36" x14ac:dyDescent="0.2">
      <c r="A12" s="47" t="s">
        <v>90</v>
      </c>
      <c r="B12" s="104">
        <f>[8]Julho!$C$5</f>
        <v>15.7</v>
      </c>
      <c r="C12" s="104">
        <f>[8]Julho!$C$6</f>
        <v>20.9</v>
      </c>
      <c r="D12" s="104">
        <f>[8]Julho!$C$7</f>
        <v>23.2</v>
      </c>
      <c r="E12" s="104">
        <f>[8]Julho!$C$8</f>
        <v>24.8</v>
      </c>
      <c r="F12" s="104">
        <f>[8]Julho!$C$9</f>
        <v>27.2</v>
      </c>
      <c r="G12" s="104">
        <f>[8]Julho!$C$10</f>
        <v>27.8</v>
      </c>
      <c r="H12" s="104">
        <f>[8]Julho!$C$11</f>
        <v>28</v>
      </c>
      <c r="I12" s="104">
        <f>[8]Julho!$C$12</f>
        <v>27.6</v>
      </c>
      <c r="J12" s="104">
        <f>[8]Julho!$C$13</f>
        <v>27</v>
      </c>
      <c r="K12" s="104">
        <f>[8]Julho!$C$14</f>
        <v>28.5</v>
      </c>
      <c r="L12" s="104">
        <f>[8]Julho!$C$15</f>
        <v>28.4</v>
      </c>
      <c r="M12" s="104">
        <f>[8]Julho!$C$16</f>
        <v>29.3</v>
      </c>
      <c r="N12" s="104">
        <f>[8]Julho!$C$17</f>
        <v>29.3</v>
      </c>
      <c r="O12" s="104">
        <f>[8]Julho!$C$18</f>
        <v>29.6</v>
      </c>
      <c r="P12" s="104">
        <f>[8]Julho!$C$19</f>
        <v>30.5</v>
      </c>
      <c r="Q12" s="104">
        <f>[8]Julho!$C$20</f>
        <v>31</v>
      </c>
      <c r="R12" s="104">
        <f>[8]Julho!$C$21</f>
        <v>23.8</v>
      </c>
      <c r="S12" s="104">
        <f>[8]Julho!$C$22</f>
        <v>21.7</v>
      </c>
      <c r="T12" s="104">
        <f>[8]Julho!$C$23</f>
        <v>25</v>
      </c>
      <c r="U12" s="104">
        <f>[8]Julho!$C$24</f>
        <v>28.4</v>
      </c>
      <c r="V12" s="104">
        <f>[8]Julho!$C$25</f>
        <v>30.9</v>
      </c>
      <c r="W12" s="104">
        <f>[8]Julho!$C$26</f>
        <v>31.5</v>
      </c>
      <c r="X12" s="104">
        <f>[8]Julho!$C$27</f>
        <v>32</v>
      </c>
      <c r="Y12" s="104">
        <f>[8]Julho!$C$28</f>
        <v>33</v>
      </c>
      <c r="Z12" s="104">
        <f>[8]Julho!$C$29</f>
        <v>30.7</v>
      </c>
      <c r="AA12" s="104">
        <f>[8]Julho!$C$30</f>
        <v>33.200000000000003</v>
      </c>
      <c r="AB12" s="104">
        <f>[8]Julho!$C$31</f>
        <v>32.799999999999997</v>
      </c>
      <c r="AC12" s="104">
        <f>[8]Julho!$C$32</f>
        <v>20.399999999999999</v>
      </c>
      <c r="AD12" s="104">
        <f>[8]Julho!$C$33</f>
        <v>22.3</v>
      </c>
      <c r="AE12" s="104">
        <f>[8]Julho!$C$34</f>
        <v>26</v>
      </c>
      <c r="AF12" s="104">
        <f>[8]Julho!$C$35</f>
        <v>30.8</v>
      </c>
      <c r="AG12" s="107">
        <f t="shared" si="1"/>
        <v>33.200000000000003</v>
      </c>
      <c r="AH12" s="108">
        <f t="shared" si="2"/>
        <v>27.461290322580645</v>
      </c>
    </row>
    <row r="13" spans="1:36" x14ac:dyDescent="0.2">
      <c r="A13" s="47" t="s">
        <v>95</v>
      </c>
      <c r="B13" s="104">
        <f>[9]Julho!$C$5</f>
        <v>14.4</v>
      </c>
      <c r="C13" s="104">
        <f>[9]Julho!$C$6</f>
        <v>21.1</v>
      </c>
      <c r="D13" s="104">
        <f>[9]Julho!$C$7</f>
        <v>22.6</v>
      </c>
      <c r="E13" s="104">
        <f>[9]Julho!$C$8</f>
        <v>24.1</v>
      </c>
      <c r="F13" s="104">
        <f>[9]Julho!$C$9</f>
        <v>26</v>
      </c>
      <c r="G13" s="104">
        <f>[9]Julho!$C$10</f>
        <v>26.9</v>
      </c>
      <c r="H13" s="104">
        <f>[9]Julho!$C$11</f>
        <v>26.6</v>
      </c>
      <c r="I13" s="104">
        <f>[9]Julho!$C$12</f>
        <v>26.4</v>
      </c>
      <c r="J13" s="104">
        <f>[9]Julho!$C$13</f>
        <v>25</v>
      </c>
      <c r="K13" s="104">
        <f>[9]Julho!$C$14</f>
        <v>27.3</v>
      </c>
      <c r="L13" s="104">
        <f>[9]Julho!$C$15</f>
        <v>28.1</v>
      </c>
      <c r="M13" s="104">
        <f>[9]Julho!$C$16</f>
        <v>28.7</v>
      </c>
      <c r="N13" s="104">
        <f>[9]Julho!$C$17</f>
        <v>28.3</v>
      </c>
      <c r="O13" s="104">
        <f>[9]Julho!$C$18</f>
        <v>29.4</v>
      </c>
      <c r="P13" s="104">
        <f>[9]Julho!$C$19</f>
        <v>29.6</v>
      </c>
      <c r="Q13" s="104">
        <f>[9]Julho!$C$20</f>
        <v>30.1</v>
      </c>
      <c r="R13" s="104">
        <f>[9]Julho!$C$21</f>
        <v>21</v>
      </c>
      <c r="S13" s="104">
        <f>[9]Julho!$C$22</f>
        <v>20.6</v>
      </c>
      <c r="T13" s="104">
        <f>[9]Julho!$C$23</f>
        <v>25.9</v>
      </c>
      <c r="U13" s="104">
        <f>[9]Julho!$C$24</f>
        <v>26.9</v>
      </c>
      <c r="V13" s="104">
        <f>[9]Julho!$C$25</f>
        <v>29.4</v>
      </c>
      <c r="W13" s="104">
        <f>[9]Julho!$C$26</f>
        <v>30.3</v>
      </c>
      <c r="X13" s="104">
        <f>[9]Julho!$C$27</f>
        <v>30.4</v>
      </c>
      <c r="Y13" s="104">
        <f>[9]Julho!$C$28</f>
        <v>25.7</v>
      </c>
      <c r="Z13" s="104">
        <f>[9]Julho!$C$29</f>
        <v>29.9</v>
      </c>
      <c r="AA13" s="104">
        <f>[9]Julho!$C$30</f>
        <v>30.5</v>
      </c>
      <c r="AB13" s="104">
        <f>[9]Julho!$C$31</f>
        <v>32.9</v>
      </c>
      <c r="AC13" s="104">
        <f>[9]Julho!$C$32</f>
        <v>19.2</v>
      </c>
      <c r="AD13" s="104">
        <f>[9]Julho!$C$33</f>
        <v>20.100000000000001</v>
      </c>
      <c r="AE13" s="104">
        <f>[9]Julho!$C$34</f>
        <v>24.9</v>
      </c>
      <c r="AF13" s="104">
        <f>[9]Julho!$C$35</f>
        <v>26.7</v>
      </c>
      <c r="AG13" s="107">
        <f t="shared" si="1"/>
        <v>32.9</v>
      </c>
      <c r="AH13" s="108">
        <f t="shared" si="2"/>
        <v>26.096774193548388</v>
      </c>
    </row>
    <row r="14" spans="1:36" x14ac:dyDescent="0.2">
      <c r="A14" s="47" t="s">
        <v>139</v>
      </c>
      <c r="B14" s="104">
        <f>[10]Julho!$C$5</f>
        <v>20.399999999999999</v>
      </c>
      <c r="C14" s="104">
        <f>[10]Julho!$C$6</f>
        <v>22.2</v>
      </c>
      <c r="D14" s="104">
        <f>[10]Julho!$C$7</f>
        <v>24.1</v>
      </c>
      <c r="E14" s="104">
        <f>[10]Julho!$C$8</f>
        <v>25.2</v>
      </c>
      <c r="F14" s="104">
        <f>[10]Julho!$C$9</f>
        <v>27.7</v>
      </c>
      <c r="G14" s="104">
        <f>[10]Julho!$C$10</f>
        <v>27.3</v>
      </c>
      <c r="H14" s="104">
        <f>[10]Julho!$C$11</f>
        <v>27.8</v>
      </c>
      <c r="I14" s="104">
        <f>[10]Julho!$C$12</f>
        <v>27.4</v>
      </c>
      <c r="J14" s="104">
        <f>[10]Julho!$C$13</f>
        <v>27</v>
      </c>
      <c r="K14" s="104">
        <f>[10]Julho!$C$14</f>
        <v>29.3</v>
      </c>
      <c r="L14" s="104">
        <f>[10]Julho!$C$15</f>
        <v>29.3</v>
      </c>
      <c r="M14" s="104">
        <f>[10]Julho!$C$16</f>
        <v>28.6</v>
      </c>
      <c r="N14" s="104">
        <f>[10]Julho!$C$17</f>
        <v>28.8</v>
      </c>
      <c r="O14" s="104">
        <f>[10]Julho!$C$18</f>
        <v>29.2</v>
      </c>
      <c r="P14" s="104">
        <f>[10]Julho!$C$19</f>
        <v>29.4</v>
      </c>
      <c r="Q14" s="104">
        <f>[10]Julho!$C$20</f>
        <v>29.8</v>
      </c>
      <c r="R14" s="104">
        <f>[10]Julho!$C$21</f>
        <v>28.8</v>
      </c>
      <c r="S14" s="104">
        <f>[10]Julho!$C$22</f>
        <v>23.9</v>
      </c>
      <c r="T14" s="104">
        <f>[10]Julho!$C$23</f>
        <v>28.3</v>
      </c>
      <c r="U14" s="104">
        <f>[10]Julho!$C$24</f>
        <v>28.6</v>
      </c>
      <c r="V14" s="104">
        <f>[10]Julho!$C$25</f>
        <v>29.8</v>
      </c>
      <c r="W14" s="104">
        <f>[10]Julho!$C$26</f>
        <v>31</v>
      </c>
      <c r="X14" s="104">
        <f>[10]Julho!$C$27</f>
        <v>31.2</v>
      </c>
      <c r="Y14" s="104">
        <f>[10]Julho!$C$28</f>
        <v>31.9</v>
      </c>
      <c r="Z14" s="104">
        <f>[10]Julho!$C$29</f>
        <v>32.6</v>
      </c>
      <c r="AA14" s="104">
        <f>[10]Julho!$C$30</f>
        <v>32.4</v>
      </c>
      <c r="AB14" s="104">
        <f>[10]Julho!$C$31</f>
        <v>32.4</v>
      </c>
      <c r="AC14" s="104">
        <f>[10]Julho!$C$32</f>
        <v>27.7</v>
      </c>
      <c r="AD14" s="104">
        <f>[10]Julho!$C$33</f>
        <v>22.9</v>
      </c>
      <c r="AE14" s="104">
        <f>[10]Julho!$C$34</f>
        <v>27</v>
      </c>
      <c r="AF14" s="104">
        <f>[10]Julho!$C$35</f>
        <v>30.6</v>
      </c>
      <c r="AG14" s="107">
        <f t="shared" si="1"/>
        <v>32.6</v>
      </c>
      <c r="AH14" s="108">
        <f t="shared" si="2"/>
        <v>28.148387096774194</v>
      </c>
      <c r="AJ14" s="12" t="s">
        <v>35</v>
      </c>
    </row>
    <row r="15" spans="1:36" x14ac:dyDescent="0.2">
      <c r="A15" s="47" t="s">
        <v>2</v>
      </c>
      <c r="B15" s="104">
        <f>[11]Julho!$C$5</f>
        <v>19.399999999999999</v>
      </c>
      <c r="C15" s="104">
        <f>[11]Julho!$C$6</f>
        <v>21.3</v>
      </c>
      <c r="D15" s="104">
        <f>[11]Julho!$C$7</f>
        <v>23.9</v>
      </c>
      <c r="E15" s="104">
        <f>[11]Julho!$C$8</f>
        <v>25.2</v>
      </c>
      <c r="F15" s="104">
        <f>[11]Julho!$C$9</f>
        <v>27.4</v>
      </c>
      <c r="G15" s="104">
        <f>[11]Julho!$C$10</f>
        <v>27</v>
      </c>
      <c r="H15" s="104">
        <f>[11]Julho!$C$11</f>
        <v>27.4</v>
      </c>
      <c r="I15" s="104">
        <f>[11]Julho!$C$12</f>
        <v>26.4</v>
      </c>
      <c r="J15" s="104">
        <f>[11]Julho!$C$13</f>
        <v>26.9</v>
      </c>
      <c r="K15" s="104">
        <f>[11]Julho!$C$14</f>
        <v>28.3</v>
      </c>
      <c r="L15" s="104">
        <f>[11]Julho!$C$15</f>
        <v>28.5</v>
      </c>
      <c r="M15" s="104">
        <f>[11]Julho!$C$16</f>
        <v>28.4</v>
      </c>
      <c r="N15" s="104">
        <f>[11]Julho!$C$17</f>
        <v>28.9</v>
      </c>
      <c r="O15" s="104">
        <f>[11]Julho!$C$18</f>
        <v>29.2</v>
      </c>
      <c r="P15" s="104">
        <f>[11]Julho!$C$19</f>
        <v>29.9</v>
      </c>
      <c r="Q15" s="104">
        <f>[11]Julho!$C$20</f>
        <v>29.8</v>
      </c>
      <c r="R15" s="104">
        <f>[11]Julho!$C$21</f>
        <v>27.6</v>
      </c>
      <c r="S15" s="104">
        <f>[11]Julho!$C$22</f>
        <v>22.6</v>
      </c>
      <c r="T15" s="104">
        <f>[11]Julho!$C$23</f>
        <v>27</v>
      </c>
      <c r="U15" s="104">
        <f>[11]Julho!$C$24</f>
        <v>28.4</v>
      </c>
      <c r="V15" s="104">
        <f>[11]Julho!$C$25</f>
        <v>29.5</v>
      </c>
      <c r="W15" s="104">
        <f>[11]Julho!$C$26</f>
        <v>30.7</v>
      </c>
      <c r="X15" s="104">
        <f>[11]Julho!$C$27</f>
        <v>31.6</v>
      </c>
      <c r="Y15" s="104">
        <f>[11]Julho!$C$28</f>
        <v>31.2</v>
      </c>
      <c r="Z15" s="104">
        <f>[11]Julho!$C$29</f>
        <v>31.8</v>
      </c>
      <c r="AA15" s="104">
        <f>[11]Julho!$C$30</f>
        <v>33.1</v>
      </c>
      <c r="AB15" s="104">
        <f>[11]Julho!$C$31</f>
        <v>32.5</v>
      </c>
      <c r="AC15" s="104">
        <f>[11]Julho!$C$32</f>
        <v>26.5</v>
      </c>
      <c r="AD15" s="104">
        <f>[11]Julho!$C$33</f>
        <v>22.7</v>
      </c>
      <c r="AE15" s="104">
        <f>[11]Julho!$C$34</f>
        <v>27</v>
      </c>
      <c r="AF15" s="104">
        <f>[11]Julho!$C$35</f>
        <v>30</v>
      </c>
      <c r="AG15" s="107">
        <f t="shared" si="1"/>
        <v>33.1</v>
      </c>
      <c r="AH15" s="108">
        <f t="shared" si="2"/>
        <v>27.745161290322585</v>
      </c>
      <c r="AJ15" s="12" t="s">
        <v>35</v>
      </c>
    </row>
    <row r="16" spans="1:36" x14ac:dyDescent="0.2">
      <c r="A16" s="47" t="s">
        <v>3</v>
      </c>
      <c r="B16" s="104">
        <f>[12]Julho!$C$5</f>
        <v>19.7</v>
      </c>
      <c r="C16" s="104">
        <f>[12]Julho!$C$6</f>
        <v>25.7</v>
      </c>
      <c r="D16" s="104">
        <f>[12]Julho!$C$7</f>
        <v>26</v>
      </c>
      <c r="E16" s="104">
        <f>[12]Julho!$C$8</f>
        <v>25.7</v>
      </c>
      <c r="F16" s="104">
        <f>[12]Julho!$C$9</f>
        <v>26.9</v>
      </c>
      <c r="G16" s="104">
        <f>[12]Julho!$C$10</f>
        <v>26.9</v>
      </c>
      <c r="H16" s="104">
        <f>[12]Julho!$C$11</f>
        <v>28</v>
      </c>
      <c r="I16" s="104">
        <f>[12]Julho!$C$12</f>
        <v>27.3</v>
      </c>
      <c r="J16" s="104">
        <f>[12]Julho!$C$13</f>
        <v>27.7</v>
      </c>
      <c r="K16" s="104">
        <f>[12]Julho!$C$14</f>
        <v>28.7</v>
      </c>
      <c r="L16" s="104">
        <f>[12]Julho!$C$15</f>
        <v>28.5</v>
      </c>
      <c r="M16" s="104">
        <f>[12]Julho!$C$16</f>
        <v>28.7</v>
      </c>
      <c r="N16" s="104">
        <f>[12]Julho!$C$17</f>
        <v>28.8</v>
      </c>
      <c r="O16" s="104">
        <f>[12]Julho!$C$18</f>
        <v>30</v>
      </c>
      <c r="P16" s="104">
        <f>[12]Julho!$C$19</f>
        <v>30.1</v>
      </c>
      <c r="Q16" s="104">
        <f>[12]Julho!$C$20</f>
        <v>29.1</v>
      </c>
      <c r="R16" s="104">
        <f>[12]Julho!$C$21</f>
        <v>30.2</v>
      </c>
      <c r="S16" s="104">
        <f>[12]Julho!$C$22</f>
        <v>25.5</v>
      </c>
      <c r="T16" s="104">
        <f>[12]Julho!$C$23</f>
        <v>27.3</v>
      </c>
      <c r="U16" s="104">
        <f>[12]Julho!$C$24</f>
        <v>28.9</v>
      </c>
      <c r="V16" s="104">
        <f>[12]Julho!$C$25</f>
        <v>29.9</v>
      </c>
      <c r="W16" s="104">
        <f>[12]Julho!$C$26</f>
        <v>31.7</v>
      </c>
      <c r="X16" s="104">
        <f>[12]Julho!$C$27</f>
        <v>31.5</v>
      </c>
      <c r="Y16" s="104">
        <f>[11]Julho!$C$28</f>
        <v>31.2</v>
      </c>
      <c r="Z16" s="104">
        <f>[12]Julho!$C$29</f>
        <v>33.299999999999997</v>
      </c>
      <c r="AA16" s="104">
        <f>[12]Julho!$C$30</f>
        <v>32.799999999999997</v>
      </c>
      <c r="AB16" s="104">
        <f>[12]Julho!$C$31</f>
        <v>34.6</v>
      </c>
      <c r="AC16" s="104">
        <f>[12]Julho!$C$32</f>
        <v>30.1</v>
      </c>
      <c r="AD16" s="104">
        <f>[12]Julho!$C$33</f>
        <v>24.7</v>
      </c>
      <c r="AE16" s="104">
        <f>[12]Julho!$C$34</f>
        <v>26.6</v>
      </c>
      <c r="AF16" s="104">
        <f>[12]Julho!$C$35</f>
        <v>30</v>
      </c>
      <c r="AG16" s="107">
        <f t="shared" si="1"/>
        <v>34.6</v>
      </c>
      <c r="AH16" s="108">
        <f t="shared" si="2"/>
        <v>28.583870967741941</v>
      </c>
      <c r="AJ16" s="12"/>
    </row>
    <row r="17" spans="1:39" x14ac:dyDescent="0.2">
      <c r="A17" s="47" t="s">
        <v>4</v>
      </c>
      <c r="B17" s="104">
        <f>[13]Julho!$C$5</f>
        <v>15.2</v>
      </c>
      <c r="C17" s="104">
        <f>[13]Julho!$C$6</f>
        <v>23.9</v>
      </c>
      <c r="D17" s="104">
        <f>[13]Julho!$C$7</f>
        <v>23.2</v>
      </c>
      <c r="E17" s="104">
        <f>[13]Julho!$C$8</f>
        <v>23.8</v>
      </c>
      <c r="F17" s="104">
        <f>[13]Julho!$C$9</f>
        <v>24.9</v>
      </c>
      <c r="G17" s="104">
        <f>[13]Julho!$C$10</f>
        <v>24.6</v>
      </c>
      <c r="H17" s="104">
        <f>[13]Julho!$C$11</f>
        <v>26.6</v>
      </c>
      <c r="I17" s="104">
        <f>[13]Julho!$C$12</f>
        <v>25</v>
      </c>
      <c r="J17" s="104">
        <f>[13]Julho!$C$13</f>
        <v>24.9</v>
      </c>
      <c r="K17" s="104">
        <f>[13]Julho!$C$14</f>
        <v>26.4</v>
      </c>
      <c r="L17" s="104">
        <f>[13]Julho!$C$15</f>
        <v>25.9</v>
      </c>
      <c r="M17" s="104">
        <f>[13]Julho!$C$16</f>
        <v>25.6</v>
      </c>
      <c r="N17" s="104">
        <f>[13]Julho!$C$17</f>
        <v>26.3</v>
      </c>
      <c r="O17" s="104">
        <f>[13]Julho!$C$18</f>
        <v>27</v>
      </c>
      <c r="P17" s="104">
        <f>[13]Julho!$C$19</f>
        <v>27.3</v>
      </c>
      <c r="Q17" s="104">
        <f>[13]Julho!$C$20</f>
        <v>27</v>
      </c>
      <c r="R17" s="104">
        <f>[13]Julho!$C$21</f>
        <v>28.3</v>
      </c>
      <c r="S17" s="104">
        <f>[13]Julho!$C$22</f>
        <v>24.8</v>
      </c>
      <c r="T17" s="104">
        <f>[13]Julho!$C$23</f>
        <v>26.2</v>
      </c>
      <c r="U17" s="104">
        <f>[13]Julho!$C$24</f>
        <v>27.1</v>
      </c>
      <c r="V17" s="104">
        <f>[13]Julho!$C$25</f>
        <v>29.1</v>
      </c>
      <c r="W17" s="104">
        <f>[13]Julho!$C$26</f>
        <v>30.1</v>
      </c>
      <c r="X17" s="104">
        <f>[13]Julho!$C$27</f>
        <v>29.7</v>
      </c>
      <c r="Y17" s="104">
        <f>[13]Julho!$C$28</f>
        <v>30.3</v>
      </c>
      <c r="Z17" s="104">
        <f>[13]Julho!$C$29</f>
        <v>30.8</v>
      </c>
      <c r="AA17" s="104">
        <f>[13]Julho!$C$30</f>
        <v>31.5</v>
      </c>
      <c r="AB17" s="104">
        <f>[13]Julho!$C$31</f>
        <v>32.299999999999997</v>
      </c>
      <c r="AC17" s="104">
        <f>[13]Julho!$C$32</f>
        <v>29.2</v>
      </c>
      <c r="AD17" s="104">
        <f>[13]Julho!$C$33</f>
        <v>21.5</v>
      </c>
      <c r="AE17" s="104">
        <f>[13]Julho!$C$34</f>
        <v>26.2</v>
      </c>
      <c r="AF17" s="104">
        <f>[13]Julho!$C$35</f>
        <v>28.9</v>
      </c>
      <c r="AG17" s="107">
        <f t="shared" si="1"/>
        <v>32.299999999999997</v>
      </c>
      <c r="AH17" s="108">
        <f t="shared" si="2"/>
        <v>26.567741935483873</v>
      </c>
    </row>
    <row r="18" spans="1:39" x14ac:dyDescent="0.2">
      <c r="A18" s="47" t="s">
        <v>211</v>
      </c>
      <c r="B18" s="104">
        <f>[14]Julho!$C$5</f>
        <v>17.2</v>
      </c>
      <c r="C18" s="104">
        <f>[14]Julho!$C$6</f>
        <v>19.5</v>
      </c>
      <c r="D18" s="104">
        <f>[14]Julho!$C$7</f>
        <v>22.6</v>
      </c>
      <c r="E18" s="104">
        <f>[14]Julho!$C$8</f>
        <v>23.9</v>
      </c>
      <c r="F18" s="104">
        <f>[14]Julho!$C$9</f>
        <v>26.4</v>
      </c>
      <c r="G18" s="104">
        <f>[14]Julho!$C$10</f>
        <v>25.9</v>
      </c>
      <c r="H18" s="104">
        <f>[14]Julho!$C$11</f>
        <v>26.1</v>
      </c>
      <c r="I18" s="104">
        <f>[14]Julho!$C$12</f>
        <v>25.6</v>
      </c>
      <c r="J18" s="104">
        <f>[14]Julho!$C$13</f>
        <v>25.9</v>
      </c>
      <c r="K18" s="104">
        <f>[14]Julho!$C$14</f>
        <v>27.4</v>
      </c>
      <c r="L18" s="104">
        <f>[14]Julho!$C$15</f>
        <v>26.9</v>
      </c>
      <c r="M18" s="104">
        <f>[14]Julho!$C$16</f>
        <v>27</v>
      </c>
      <c r="N18" s="104">
        <f>[14]Julho!$C$17</f>
        <v>27.6</v>
      </c>
      <c r="O18" s="104">
        <f>[14]Julho!$C$18</f>
        <v>28.3</v>
      </c>
      <c r="P18" s="104">
        <f>[14]Julho!$C$19</f>
        <v>29.1</v>
      </c>
      <c r="Q18" s="104">
        <f>[14]Julho!$C$20</f>
        <v>28.9</v>
      </c>
      <c r="R18" s="104">
        <f>[14]Julho!$C$21</f>
        <v>24.7</v>
      </c>
      <c r="S18" s="104">
        <f>[14]Julho!$C$22</f>
        <v>22.4</v>
      </c>
      <c r="T18" s="104">
        <f>[14]Julho!$C$23</f>
        <v>26.2</v>
      </c>
      <c r="U18" s="104">
        <f>[14]Julho!$C$24</f>
        <v>27.9</v>
      </c>
      <c r="V18" s="104">
        <f>[14]Julho!$C$25</f>
        <v>28.5</v>
      </c>
      <c r="W18" s="104">
        <f>[14]Julho!$C$26</f>
        <v>29.8</v>
      </c>
      <c r="X18" s="104">
        <f>[14]Julho!$C$27</f>
        <v>30.6</v>
      </c>
      <c r="Y18" s="104">
        <f>[14]Julho!$C$28</f>
        <v>30.7</v>
      </c>
      <c r="Z18" s="104">
        <f>[14]Julho!$C$29</f>
        <v>30.8</v>
      </c>
      <c r="AA18" s="104">
        <f>[14]Julho!$C$30</f>
        <v>30.9</v>
      </c>
      <c r="AB18" s="104">
        <f>[14]Julho!$C$31</f>
        <v>31.5</v>
      </c>
      <c r="AC18" s="104">
        <f>[14]Julho!$C$32</f>
        <v>28</v>
      </c>
      <c r="AD18" s="104">
        <f>[14]Julho!$C$33</f>
        <v>20.9</v>
      </c>
      <c r="AE18" s="104">
        <f>[14]Julho!$C$34</f>
        <v>25.8</v>
      </c>
      <c r="AF18" s="104">
        <f>[14]Julho!$C$35</f>
        <v>29.4</v>
      </c>
      <c r="AG18" s="107">
        <f t="shared" si="1"/>
        <v>31.5</v>
      </c>
      <c r="AH18" s="108">
        <f t="shared" si="2"/>
        <v>26.658064516129027</v>
      </c>
    </row>
    <row r="19" spans="1:39" x14ac:dyDescent="0.2">
      <c r="A19" s="47" t="s">
        <v>5</v>
      </c>
      <c r="B19" s="104">
        <f>[15]Julho!$C$5</f>
        <v>17.5</v>
      </c>
      <c r="C19" s="104">
        <f>[15]Julho!$C$6</f>
        <v>20.7</v>
      </c>
      <c r="D19" s="104">
        <f>[15]Julho!$C$7</f>
        <v>23.5</v>
      </c>
      <c r="E19" s="104">
        <f>[15]Julho!$C$8</f>
        <v>26.9</v>
      </c>
      <c r="F19" s="104">
        <f>[15]Julho!$C$9</f>
        <v>29.5</v>
      </c>
      <c r="G19" s="104">
        <f>[15]Julho!$C$10</f>
        <v>31.6</v>
      </c>
      <c r="H19" s="104">
        <f>[15]Julho!$C$11</f>
        <v>30.9</v>
      </c>
      <c r="I19" s="104">
        <f>[15]Julho!$C$12</f>
        <v>30.9</v>
      </c>
      <c r="J19" s="104">
        <f>[15]Julho!$C$13</f>
        <v>30.2</v>
      </c>
      <c r="K19" s="104">
        <f>[15]Julho!$C$14</f>
        <v>31</v>
      </c>
      <c r="L19" s="104">
        <f>[15]Julho!$C$15</f>
        <v>30.8</v>
      </c>
      <c r="M19" s="104">
        <f>[15]Julho!$C$16</f>
        <v>31.3</v>
      </c>
      <c r="N19" s="104">
        <f>[15]Julho!$C$17</f>
        <v>31.7</v>
      </c>
      <c r="O19" s="104">
        <f>[15]Julho!$C$18</f>
        <v>32</v>
      </c>
      <c r="P19" s="104">
        <f>[15]Julho!$C$19</f>
        <v>32.6</v>
      </c>
      <c r="Q19" s="104">
        <f>[15]Julho!$C$20</f>
        <v>32.700000000000003</v>
      </c>
      <c r="R19" s="104">
        <f>[15]Julho!$C$21</f>
        <v>26.4</v>
      </c>
      <c r="S19" s="104">
        <f>[15]Julho!$C$22</f>
        <v>23.9</v>
      </c>
      <c r="T19" s="104">
        <f>[15]Julho!$C$23</f>
        <v>28.6</v>
      </c>
      <c r="U19" s="104">
        <f>[15]Julho!$C$24</f>
        <v>31.2</v>
      </c>
      <c r="V19" s="104">
        <f>[15]Julho!$C$25</f>
        <v>33.5</v>
      </c>
      <c r="W19" s="104">
        <f>[15]Julho!$C$26</f>
        <v>33.4</v>
      </c>
      <c r="X19" s="104">
        <f>[15]Julho!$C$27</f>
        <v>34.5</v>
      </c>
      <c r="Y19" s="104">
        <f>[15]Julho!$C$28</f>
        <v>35.200000000000003</v>
      </c>
      <c r="Z19" s="104">
        <f>[15]Julho!$C$29</f>
        <v>34.200000000000003</v>
      </c>
      <c r="AA19" s="104">
        <f>[15]Julho!$C$30</f>
        <v>35.200000000000003</v>
      </c>
      <c r="AB19" s="104">
        <f>[15]Julho!$C$31</f>
        <v>36.700000000000003</v>
      </c>
      <c r="AC19" s="104">
        <f>[15]Julho!$C$32</f>
        <v>31.9</v>
      </c>
      <c r="AD19" s="104">
        <f>[15]Julho!$C$33</f>
        <v>24.8</v>
      </c>
      <c r="AE19" s="104">
        <f>[15]Julho!$C$34</f>
        <v>29.7</v>
      </c>
      <c r="AF19" s="104">
        <f>[15]Julho!$C$35</f>
        <v>31.2</v>
      </c>
      <c r="AG19" s="107">
        <f t="shared" si="1"/>
        <v>36.700000000000003</v>
      </c>
      <c r="AH19" s="108">
        <f t="shared" si="2"/>
        <v>30.13548387096775</v>
      </c>
      <c r="AI19" s="12" t="s">
        <v>35</v>
      </c>
      <c r="AJ19" t="s">
        <v>35</v>
      </c>
      <c r="AL19" t="s">
        <v>35</v>
      </c>
    </row>
    <row r="20" spans="1:39" x14ac:dyDescent="0.2">
      <c r="A20" s="47" t="s">
        <v>279</v>
      </c>
      <c r="B20" s="104" t="str">
        <f>[16]Julho!$C$5</f>
        <v>*</v>
      </c>
      <c r="C20" s="104" t="str">
        <f>[16]Julho!$C$6</f>
        <v>*</v>
      </c>
      <c r="D20" s="104" t="str">
        <f>[16]Julho!$C$7</f>
        <v>*</v>
      </c>
      <c r="E20" s="104" t="str">
        <f>[16]Julho!$C$8</f>
        <v>*</v>
      </c>
      <c r="F20" s="104" t="str">
        <f>[16]Julho!$C$9</f>
        <v>*</v>
      </c>
      <c r="G20" s="104" t="str">
        <f>[16]Julho!$C$10</f>
        <v>*</v>
      </c>
      <c r="H20" s="104" t="str">
        <f>[16]Julho!$C$11</f>
        <v>*</v>
      </c>
      <c r="I20" s="104" t="str">
        <f>[16]Julho!$C$12</f>
        <v>*</v>
      </c>
      <c r="J20" s="104" t="str">
        <f>[16]Julho!$C$13</f>
        <v>*</v>
      </c>
      <c r="K20" s="104" t="str">
        <f>[16]Julho!$C$14</f>
        <v>*</v>
      </c>
      <c r="L20" s="104" t="str">
        <f>[16]Julho!$C$15</f>
        <v>*</v>
      </c>
      <c r="M20" s="104" t="str">
        <f>[16]Julho!$C$16</f>
        <v>*</v>
      </c>
      <c r="N20" s="104" t="str">
        <f>[16]Julho!$C$17</f>
        <v>*</v>
      </c>
      <c r="O20" s="104" t="str">
        <f>[16]Julho!$C$18</f>
        <v>*</v>
      </c>
      <c r="P20" s="104" t="str">
        <f>[16]Julho!$C$19</f>
        <v>*</v>
      </c>
      <c r="Q20" s="104" t="str">
        <f>[16]Julho!$C$20</f>
        <v>*</v>
      </c>
      <c r="R20" s="104" t="str">
        <f>[16]Julho!$C$21</f>
        <v>*</v>
      </c>
      <c r="S20" s="104" t="str">
        <f>[16]Julho!$C$22</f>
        <v>*</v>
      </c>
      <c r="T20" s="104" t="str">
        <f>[16]Julho!$C$23</f>
        <v>*</v>
      </c>
      <c r="U20" s="104" t="str">
        <f>[16]Julho!$C$24</f>
        <v>*</v>
      </c>
      <c r="V20" s="104" t="str">
        <f>[16]Julho!$C$25</f>
        <v>*</v>
      </c>
      <c r="W20" s="104" t="str">
        <f>[16]Julho!$C$26</f>
        <v>*</v>
      </c>
      <c r="X20" s="104" t="str">
        <f>[16]Julho!$C$27</f>
        <v>*</v>
      </c>
      <c r="Y20" s="104" t="str">
        <f>[16]Julho!$C$28</f>
        <v>*</v>
      </c>
      <c r="Z20" s="104" t="str">
        <f>[16]Julho!$C$29</f>
        <v>*</v>
      </c>
      <c r="AA20" s="104">
        <f>[16]Julho!$C$30</f>
        <v>32.4</v>
      </c>
      <c r="AB20" s="104">
        <f>[16]Julho!$C$31</f>
        <v>32.6</v>
      </c>
      <c r="AC20" s="104">
        <f>[16]Julho!$C$32</f>
        <v>31.4</v>
      </c>
      <c r="AD20" s="104">
        <f>[16]Julho!$C$33</f>
        <v>22.6</v>
      </c>
      <c r="AE20" s="104">
        <f>[16]Julho!$C$34</f>
        <v>27.3</v>
      </c>
      <c r="AF20" s="104">
        <f>[16]Julho!$C$35</f>
        <v>30.9</v>
      </c>
      <c r="AG20" s="107">
        <f t="shared" si="1"/>
        <v>32.6</v>
      </c>
      <c r="AH20" s="108">
        <f t="shared" si="2"/>
        <v>29.533333333333335</v>
      </c>
      <c r="AI20" s="12"/>
    </row>
    <row r="21" spans="1:39" x14ac:dyDescent="0.2">
      <c r="A21" s="47" t="s">
        <v>280</v>
      </c>
      <c r="B21" s="104" t="str">
        <f>[17]Julho!$C$5</f>
        <v>*</v>
      </c>
      <c r="C21" s="104" t="str">
        <f>[17]Julho!$C$6</f>
        <v>*</v>
      </c>
      <c r="D21" s="104" t="str">
        <f>[17]Julho!$C$7</f>
        <v>*</v>
      </c>
      <c r="E21" s="104" t="str">
        <f>[17]Julho!$C$8</f>
        <v>*</v>
      </c>
      <c r="F21" s="104" t="str">
        <f>[17]Julho!$C$9</f>
        <v>*</v>
      </c>
      <c r="G21" s="104" t="str">
        <f>[17]Julho!$C$10</f>
        <v>*</v>
      </c>
      <c r="H21" s="104" t="str">
        <f>[17]Julho!$C$11</f>
        <v>*</v>
      </c>
      <c r="I21" s="104" t="str">
        <f>[17]Julho!$C$12</f>
        <v>*</v>
      </c>
      <c r="J21" s="104" t="str">
        <f>[17]Julho!$C$13</f>
        <v>*</v>
      </c>
      <c r="K21" s="104" t="str">
        <f>[17]Julho!$C$14</f>
        <v>*</v>
      </c>
      <c r="L21" s="104" t="str">
        <f>[17]Julho!$C$15</f>
        <v>*</v>
      </c>
      <c r="M21" s="104" t="str">
        <f>[17]Julho!$C$16</f>
        <v>*</v>
      </c>
      <c r="N21" s="104" t="str">
        <f>[17]Julho!$C$17</f>
        <v>*</v>
      </c>
      <c r="O21" s="104" t="str">
        <f>[17]Julho!$C$18</f>
        <v>*</v>
      </c>
      <c r="P21" s="104" t="str">
        <f>[17]Julho!$C$19</f>
        <v>*</v>
      </c>
      <c r="Q21" s="104" t="str">
        <f>[17]Julho!$C$20</f>
        <v>*</v>
      </c>
      <c r="R21" s="104" t="str">
        <f>[17]Julho!$C$21</f>
        <v>*</v>
      </c>
      <c r="S21" s="104" t="str">
        <f>[17]Julho!$C$22</f>
        <v>*</v>
      </c>
      <c r="T21" s="104" t="str">
        <f>[17]Julho!$C$23</f>
        <v>*</v>
      </c>
      <c r="U21" s="104" t="str">
        <f>[17]Julho!$C$24</f>
        <v>*</v>
      </c>
      <c r="V21" s="104" t="str">
        <f>[17]Julho!$C$25</f>
        <v>*</v>
      </c>
      <c r="W21" s="104" t="str">
        <f>[17]Julho!$C$26</f>
        <v>*</v>
      </c>
      <c r="X21" s="104" t="str">
        <f>[17]Julho!$C$27</f>
        <v>*</v>
      </c>
      <c r="Y21" s="104" t="str">
        <f>[17]Julho!$C$28</f>
        <v>*</v>
      </c>
      <c r="Z21" s="104" t="str">
        <f>[17]Julho!$C$29</f>
        <v>*</v>
      </c>
      <c r="AA21" s="104" t="str">
        <f>[17]Julho!$C$30</f>
        <v>*</v>
      </c>
      <c r="AB21" s="104" t="str">
        <f>[17]Julho!$C$31</f>
        <v>*</v>
      </c>
      <c r="AC21" s="104" t="str">
        <f>[17]Julho!$C$32</f>
        <v>*</v>
      </c>
      <c r="AD21" s="104">
        <f>[17]Julho!$C$33</f>
        <v>24.5</v>
      </c>
      <c r="AE21" s="104">
        <f>[17]Julho!$C$34</f>
        <v>30.1</v>
      </c>
      <c r="AF21" s="104">
        <f>[17]Julho!$C$35</f>
        <v>34.5</v>
      </c>
      <c r="AG21" s="107">
        <f t="shared" si="1"/>
        <v>34.5</v>
      </c>
      <c r="AH21" s="108">
        <f t="shared" si="2"/>
        <v>29.7</v>
      </c>
      <c r="AI21" s="12"/>
    </row>
    <row r="22" spans="1:39" x14ac:dyDescent="0.2">
      <c r="A22" s="47" t="s">
        <v>210</v>
      </c>
      <c r="B22" s="104">
        <f>[18]Julho!$C$5</f>
        <v>17.100000000000001</v>
      </c>
      <c r="C22" s="104">
        <f>[18]Julho!$C$6</f>
        <v>21.3</v>
      </c>
      <c r="D22" s="104">
        <f>[18]Julho!$C$7</f>
        <v>24.1</v>
      </c>
      <c r="E22" s="104">
        <f>[18]Julho!$C$8</f>
        <v>29.2</v>
      </c>
      <c r="F22" s="104">
        <f>[18]Julho!$C$9</f>
        <v>31</v>
      </c>
      <c r="G22" s="104">
        <f>[18]Julho!$C$10</f>
        <v>30.7</v>
      </c>
      <c r="H22" s="104">
        <f>[18]Julho!$C$11</f>
        <v>30.8</v>
      </c>
      <c r="I22" s="104">
        <f>[18]Julho!$C$12</f>
        <v>30.8</v>
      </c>
      <c r="J22" s="104">
        <f>[18]Julho!$C$13</f>
        <v>29.6</v>
      </c>
      <c r="K22" s="104">
        <f>[18]Julho!$C$14</f>
        <v>31.2</v>
      </c>
      <c r="L22" s="104">
        <f>[18]Julho!$C$15</f>
        <v>31.2</v>
      </c>
      <c r="M22" s="104">
        <f>[18]Julho!$C$16</f>
        <v>31.3</v>
      </c>
      <c r="N22" s="104">
        <f>[18]Julho!$C$17</f>
        <v>31.6</v>
      </c>
      <c r="O22" s="104">
        <f>[18]Julho!$C$18</f>
        <v>32</v>
      </c>
      <c r="P22" s="104">
        <f>[18]Julho!$C$19</f>
        <v>32.6</v>
      </c>
      <c r="Q22" s="104">
        <f>[18]Julho!$C$20</f>
        <v>32.799999999999997</v>
      </c>
      <c r="R22" s="104">
        <f>[18]Julho!$C$21</f>
        <v>25.9</v>
      </c>
      <c r="S22" s="104">
        <f>[18]Julho!$C$22</f>
        <v>23</v>
      </c>
      <c r="T22" s="104">
        <f>[18]Julho!$C$23</f>
        <v>28</v>
      </c>
      <c r="U22" s="104">
        <f>[18]Julho!$C$24</f>
        <v>30.9</v>
      </c>
      <c r="V22" s="104">
        <f>[18]Julho!$C$25</f>
        <v>32.9</v>
      </c>
      <c r="W22" s="104">
        <f>[18]Julho!$C$26</f>
        <v>33.6</v>
      </c>
      <c r="X22" s="104">
        <f>[18]Julho!$C$27</f>
        <v>34.5</v>
      </c>
      <c r="Y22" s="104">
        <f>[18]Julho!$C$28</f>
        <v>34.799999999999997</v>
      </c>
      <c r="Z22" s="104">
        <f>[18]Julho!$C$29</f>
        <v>33.4</v>
      </c>
      <c r="AA22" s="104">
        <f>[18]Julho!$C$30</f>
        <v>34.9</v>
      </c>
      <c r="AB22" s="104">
        <f>[18]Julho!$C$31</f>
        <v>36</v>
      </c>
      <c r="AC22" s="104">
        <f>[18]Julho!$C$32</f>
        <v>23.3</v>
      </c>
      <c r="AD22" s="104">
        <f>[18]Julho!$C$33</f>
        <v>24.5</v>
      </c>
      <c r="AE22" s="104">
        <f>[18]Julho!$C$34</f>
        <v>29.2</v>
      </c>
      <c r="AF22" s="104">
        <f>[18]Julho!$C$35</f>
        <v>32.5</v>
      </c>
      <c r="AG22" s="107">
        <f t="shared" si="1"/>
        <v>36</v>
      </c>
      <c r="AH22" s="108">
        <f t="shared" si="2"/>
        <v>29.829032258064515</v>
      </c>
      <c r="AI22" s="12"/>
    </row>
    <row r="23" spans="1:39" x14ac:dyDescent="0.2">
      <c r="A23" s="47" t="s">
        <v>215</v>
      </c>
      <c r="B23" s="104">
        <f>[19]Julho!$C$5</f>
        <v>19.2</v>
      </c>
      <c r="C23" s="104">
        <f>[19]Julho!$C$6</f>
        <v>20.9</v>
      </c>
      <c r="D23" s="104">
        <f>[19]Julho!$C$7</f>
        <v>26.1</v>
      </c>
      <c r="E23" s="104">
        <f>[19]Julho!$C$8</f>
        <v>28.9</v>
      </c>
      <c r="F23" s="104">
        <f>[19]Julho!$C$9</f>
        <v>30.9</v>
      </c>
      <c r="G23" s="104">
        <f>[19]Julho!$C$10</f>
        <v>31.3</v>
      </c>
      <c r="H23" s="104">
        <f>[19]Julho!$C$11</f>
        <v>31.6</v>
      </c>
      <c r="I23" s="104">
        <f>[19]Julho!$C$12</f>
        <v>30.1</v>
      </c>
      <c r="J23" s="104">
        <f>[19]Julho!$C$13</f>
        <v>29.7</v>
      </c>
      <c r="K23" s="104">
        <f>[19]Julho!$C$14</f>
        <v>31.6</v>
      </c>
      <c r="L23" s="104">
        <f>[19]Julho!$C$15</f>
        <v>32</v>
      </c>
      <c r="M23" s="104">
        <f>[19]Julho!$C$16</f>
        <v>31.3</v>
      </c>
      <c r="N23" s="104">
        <f>[19]Julho!$C$17</f>
        <v>31.6</v>
      </c>
      <c r="O23" s="104">
        <f>[19]Julho!$C$18</f>
        <v>32.200000000000003</v>
      </c>
      <c r="P23" s="104">
        <f>[19]Julho!$C$19</f>
        <v>31.9</v>
      </c>
      <c r="Q23" s="104">
        <f>[19]Julho!$C$20</f>
        <v>32.1</v>
      </c>
      <c r="R23" s="104">
        <f>[19]Julho!$C$21</f>
        <v>25.7</v>
      </c>
      <c r="S23" s="104">
        <f>[19]Julho!$C$22</f>
        <v>25.1</v>
      </c>
      <c r="T23" s="104">
        <f>[19]Julho!$C$23</f>
        <v>30.7</v>
      </c>
      <c r="U23" s="104">
        <f>[19]Julho!$C$24</f>
        <v>32</v>
      </c>
      <c r="V23" s="104">
        <f>[19]Julho!$C$25</f>
        <v>33</v>
      </c>
      <c r="W23" s="104">
        <f>[19]Julho!$C$26</f>
        <v>34.1</v>
      </c>
      <c r="X23" s="104">
        <f>[19]Julho!$C$27</f>
        <v>34.200000000000003</v>
      </c>
      <c r="Y23" s="104">
        <f>[19]Julho!$C$28</f>
        <v>34.4</v>
      </c>
      <c r="Z23" s="104">
        <f>[19]Julho!$C$29</f>
        <v>34.799999999999997</v>
      </c>
      <c r="AA23" s="104">
        <f>[19]Julho!$C$30</f>
        <v>34.799999999999997</v>
      </c>
      <c r="AB23" s="104">
        <f>[19]Julho!$C$31</f>
        <v>35</v>
      </c>
      <c r="AC23" s="104">
        <f>[19]Julho!$C$32</f>
        <v>27.5</v>
      </c>
      <c r="AD23" s="104">
        <f>[19]Julho!$C$33</f>
        <v>25</v>
      </c>
      <c r="AE23" s="104">
        <f>[19]Julho!$C$34</f>
        <v>30.2</v>
      </c>
      <c r="AF23" s="104">
        <f>[19]Julho!$C$35</f>
        <v>34</v>
      </c>
      <c r="AG23" s="107">
        <f t="shared" si="1"/>
        <v>35</v>
      </c>
      <c r="AH23" s="108">
        <f t="shared" si="2"/>
        <v>30.383870967741938</v>
      </c>
      <c r="AI23" s="12"/>
    </row>
    <row r="24" spans="1:39" x14ac:dyDescent="0.2">
      <c r="A24" s="47" t="s">
        <v>207</v>
      </c>
      <c r="B24" s="104">
        <f>[20]Julho!$C$5</f>
        <v>18.8</v>
      </c>
      <c r="C24" s="104">
        <f>[20]Julho!$C$6</f>
        <v>22.4</v>
      </c>
      <c r="D24" s="104">
        <f>[20]Julho!$C$7</f>
        <v>25.5</v>
      </c>
      <c r="E24" s="104">
        <f>[20]Julho!$C$8</f>
        <v>29.1</v>
      </c>
      <c r="F24" s="104">
        <f>[20]Julho!$C$9</f>
        <v>30.5</v>
      </c>
      <c r="G24" s="104">
        <f>[20]Julho!$C$10</f>
        <v>31</v>
      </c>
      <c r="H24" s="104">
        <f>[20]Julho!$C$11</f>
        <v>31.4</v>
      </c>
      <c r="I24" s="104">
        <f>[20]Julho!$C$12</f>
        <v>30.5</v>
      </c>
      <c r="J24" s="104">
        <f>[20]Julho!$C$13</f>
        <v>30.2</v>
      </c>
      <c r="K24" s="104">
        <f>[20]Julho!$C$14</f>
        <v>31.9</v>
      </c>
      <c r="L24" s="104">
        <f>[20]Julho!$C$15</f>
        <v>32.1</v>
      </c>
      <c r="M24" s="104">
        <f>[20]Julho!$C$16</f>
        <v>31</v>
      </c>
      <c r="N24" s="104">
        <f>[20]Julho!$C$17</f>
        <v>31.6</v>
      </c>
      <c r="O24" s="104">
        <f>[20]Julho!$C$18</f>
        <v>31.6</v>
      </c>
      <c r="P24" s="104">
        <f>[20]Julho!$C$19</f>
        <v>31.8</v>
      </c>
      <c r="Q24" s="104">
        <f>[20]Julho!$C$20</f>
        <v>31.9</v>
      </c>
      <c r="R24" s="104">
        <f>[20]Julho!$C$21</f>
        <v>24.7</v>
      </c>
      <c r="S24" s="104">
        <f>[20]Julho!$C$22</f>
        <v>24.4</v>
      </c>
      <c r="T24" s="104">
        <f>[20]Julho!$C$23</f>
        <v>30.4</v>
      </c>
      <c r="U24" s="104">
        <f>[20]Julho!$C$24</f>
        <v>31.8</v>
      </c>
      <c r="V24" s="104">
        <f>[20]Julho!$C$25</f>
        <v>32.200000000000003</v>
      </c>
      <c r="W24" s="104">
        <f>[20]Julho!$C$26</f>
        <v>33.700000000000003</v>
      </c>
      <c r="X24" s="104">
        <f>[20]Julho!$C$27</f>
        <v>34.299999999999997</v>
      </c>
      <c r="Y24" s="104">
        <f>[20]Julho!$C$28</f>
        <v>34.1</v>
      </c>
      <c r="Z24" s="104">
        <f>[20]Julho!$C$29</f>
        <v>34.1</v>
      </c>
      <c r="AA24" s="104">
        <f>[20]Julho!$C$30</f>
        <v>34.6</v>
      </c>
      <c r="AB24" s="104">
        <f>[20]Julho!$C$31</f>
        <v>35</v>
      </c>
      <c r="AC24" s="104">
        <f>[20]Julho!$C$32</f>
        <v>27</v>
      </c>
      <c r="AD24" s="104">
        <f>[20]Julho!$C$33</f>
        <v>24.7</v>
      </c>
      <c r="AE24" s="104">
        <f>[20]Julho!$C$34</f>
        <v>30.1</v>
      </c>
      <c r="AF24" s="104">
        <f>[20]Julho!$C$35</f>
        <v>32.799999999999997</v>
      </c>
      <c r="AG24" s="107">
        <f t="shared" si="1"/>
        <v>35</v>
      </c>
      <c r="AH24" s="108">
        <f t="shared" si="2"/>
        <v>30.167741935483875</v>
      </c>
      <c r="AI24" s="12"/>
    </row>
    <row r="25" spans="1:39" x14ac:dyDescent="0.2">
      <c r="A25" s="47" t="s">
        <v>208</v>
      </c>
      <c r="B25" s="104">
        <f>[21]Julho!$C$5</f>
        <v>18.399999999999999</v>
      </c>
      <c r="C25" s="104">
        <f>[21]Julho!$C$6</f>
        <v>21.7</v>
      </c>
      <c r="D25" s="104">
        <f>[21]Julho!$C$7</f>
        <v>24.4</v>
      </c>
      <c r="E25" s="104">
        <f>[21]Julho!$C$8</f>
        <v>27</v>
      </c>
      <c r="F25" s="104">
        <f>[21]Julho!$C$9</f>
        <v>28.6</v>
      </c>
      <c r="G25" s="104">
        <f>[21]Julho!$C$10</f>
        <v>30.1</v>
      </c>
      <c r="H25" s="104">
        <f>[21]Julho!$C$11</f>
        <v>29.6</v>
      </c>
      <c r="I25" s="104">
        <f>[21]Julho!$C$12</f>
        <v>29.5</v>
      </c>
      <c r="J25" s="104">
        <f>[21]Julho!$C$13</f>
        <v>29.2</v>
      </c>
      <c r="K25" s="104">
        <f>[21]Julho!$C$14</f>
        <v>30.1</v>
      </c>
      <c r="L25" s="104">
        <f>[21]Julho!$C$15</f>
        <v>30.6</v>
      </c>
      <c r="M25" s="104">
        <f>[21]Julho!$C$16</f>
        <v>30.7</v>
      </c>
      <c r="N25" s="104">
        <f>[21]Julho!$C$17</f>
        <v>30.6</v>
      </c>
      <c r="O25" s="104">
        <f>[21]Julho!$C$18</f>
        <v>31.8</v>
      </c>
      <c r="P25" s="104">
        <f>[21]Julho!$C$19</f>
        <v>32.4</v>
      </c>
      <c r="Q25" s="104">
        <f>[21]Julho!$C$20</f>
        <v>33</v>
      </c>
      <c r="R25" s="104">
        <f>[21]Julho!$C$21</f>
        <v>24.1</v>
      </c>
      <c r="S25" s="104">
        <f>[21]Julho!$C$22</f>
        <v>23.4</v>
      </c>
      <c r="T25" s="104">
        <f>[21]Julho!$C$23</f>
        <v>27.4</v>
      </c>
      <c r="U25" s="104">
        <f>[21]Julho!$C$24</f>
        <v>31.3</v>
      </c>
      <c r="V25" s="104">
        <f>[21]Julho!$C$25</f>
        <v>32.5</v>
      </c>
      <c r="W25" s="104">
        <f>[21]Julho!$C$26</f>
        <v>33.5</v>
      </c>
      <c r="X25" s="104">
        <f>[21]Julho!$C$27</f>
        <v>34.1</v>
      </c>
      <c r="Y25" s="104">
        <f>[21]Julho!$C$28</f>
        <v>35.5</v>
      </c>
      <c r="Z25" s="104">
        <f>[21]Julho!$C$29</f>
        <v>33.5</v>
      </c>
      <c r="AA25" s="104">
        <f>[21]Julho!$C$30</f>
        <v>35.700000000000003</v>
      </c>
      <c r="AB25" s="104">
        <f>[21]Julho!$C$31</f>
        <v>36</v>
      </c>
      <c r="AC25" s="104">
        <f>[21]Julho!$C$32</f>
        <v>29.7</v>
      </c>
      <c r="AD25" s="104">
        <f>[21]Julho!$C$33</f>
        <v>24.7</v>
      </c>
      <c r="AE25" s="104">
        <f>[21]Julho!$C$34</f>
        <v>28.1</v>
      </c>
      <c r="AF25" s="104">
        <f>[21]Julho!$C$35</f>
        <v>33.4</v>
      </c>
      <c r="AG25" s="107">
        <f t="shared" si="1"/>
        <v>36</v>
      </c>
      <c r="AH25" s="108">
        <f t="shared" si="2"/>
        <v>29.696774193548393</v>
      </c>
      <c r="AI25" s="12"/>
    </row>
    <row r="26" spans="1:39" x14ac:dyDescent="0.2">
      <c r="A26" s="47" t="s">
        <v>33</v>
      </c>
      <c r="B26" s="104">
        <f>[22]Julho!$C$5</f>
        <v>20.3</v>
      </c>
      <c r="C26" s="104">
        <f>[22]Julho!$C$6</f>
        <v>27</v>
      </c>
      <c r="D26" s="104">
        <f>[22]Julho!$C$7</f>
        <v>25.3</v>
      </c>
      <c r="E26" s="104">
        <f>[22]Julho!$C$8</f>
        <v>26.5</v>
      </c>
      <c r="F26" s="104">
        <f>[22]Julho!$C$9</f>
        <v>26.9</v>
      </c>
      <c r="G26" s="104">
        <f>[22]Julho!$C$10</f>
        <v>26.8</v>
      </c>
      <c r="H26" s="104">
        <f>[22]Julho!$C$11</f>
        <v>27.6</v>
      </c>
      <c r="I26" s="104">
        <f>[22]Julho!$C$12</f>
        <v>27.4</v>
      </c>
      <c r="J26" s="104">
        <f>[22]Julho!$C$13</f>
        <v>27</v>
      </c>
      <c r="K26" s="104">
        <f>[22]Julho!$C$14</f>
        <v>27.8</v>
      </c>
      <c r="L26" s="104">
        <f>[22]Julho!$C$15</f>
        <v>27.9</v>
      </c>
      <c r="M26" s="104">
        <f>[22]Julho!$C$16</f>
        <v>27.2</v>
      </c>
      <c r="N26" s="104">
        <f>[22]Julho!$C$17</f>
        <v>28.2</v>
      </c>
      <c r="O26" s="104">
        <f>[22]Julho!$C$18</f>
        <v>29</v>
      </c>
      <c r="P26" s="104">
        <f>[22]Julho!$C$19</f>
        <v>28.9</v>
      </c>
      <c r="Q26" s="104">
        <f>[22]Julho!$C$20</f>
        <v>28.9</v>
      </c>
      <c r="R26" s="104">
        <f>[22]Julho!$C$21</f>
        <v>29.3</v>
      </c>
      <c r="S26" s="104">
        <f>[22]Julho!$C$22</f>
        <v>25.3</v>
      </c>
      <c r="T26" s="104">
        <f>[22]Julho!$C$23</f>
        <v>28.8</v>
      </c>
      <c r="U26" s="104">
        <f>[22]Julho!$C$24</f>
        <v>28.9</v>
      </c>
      <c r="V26" s="104">
        <f>[22]Julho!$C$25</f>
        <v>29.5</v>
      </c>
      <c r="W26" s="104">
        <f>[22]Julho!$C$26</f>
        <v>30.7</v>
      </c>
      <c r="X26" s="104">
        <f>[22]Julho!$C$27</f>
        <v>30.5</v>
      </c>
      <c r="Y26" s="104">
        <f>[22]Julho!$C$28</f>
        <v>31.3</v>
      </c>
      <c r="Z26" s="104">
        <f>[22]Julho!$C$29</f>
        <v>32.1</v>
      </c>
      <c r="AA26" s="104">
        <f>[22]Julho!$C$30</f>
        <v>33.1</v>
      </c>
      <c r="AB26" s="104">
        <f>[22]Julho!$C$31</f>
        <v>32.5</v>
      </c>
      <c r="AC26" s="104">
        <f>[22]Julho!$C$32</f>
        <v>30.7</v>
      </c>
      <c r="AD26" s="104">
        <f>[22]Julho!$C$33</f>
        <v>23.9</v>
      </c>
      <c r="AE26" s="104">
        <f>[22]Julho!$C$34</f>
        <v>28.4</v>
      </c>
      <c r="AF26" s="104">
        <f>[22]Julho!$C$35</f>
        <v>31.2</v>
      </c>
      <c r="AG26" s="107">
        <f t="shared" si="1"/>
        <v>33.1</v>
      </c>
      <c r="AH26" s="108">
        <f t="shared" si="2"/>
        <v>28.351612903225806</v>
      </c>
      <c r="AJ26" t="s">
        <v>157</v>
      </c>
      <c r="AL26" t="s">
        <v>35</v>
      </c>
    </row>
    <row r="27" spans="1:39" x14ac:dyDescent="0.2">
      <c r="A27" s="47" t="s">
        <v>6</v>
      </c>
      <c r="B27" s="104">
        <f>[23]Julho!$C$5</f>
        <v>20.100000000000001</v>
      </c>
      <c r="C27" s="104">
        <f>[23]Julho!$C$6</f>
        <v>24.9</v>
      </c>
      <c r="D27" s="104">
        <f>[23]Julho!$C$7</f>
        <v>26.6</v>
      </c>
      <c r="E27" s="104">
        <f>[23]Julho!$C$8</f>
        <v>28.3</v>
      </c>
      <c r="F27" s="104">
        <f>[23]Julho!$C$9</f>
        <v>29.4</v>
      </c>
      <c r="G27" s="104">
        <f>[23]Julho!$C$10</f>
        <v>29.2</v>
      </c>
      <c r="H27" s="104">
        <f>[23]Julho!$C$11</f>
        <v>29.3</v>
      </c>
      <c r="I27" s="104">
        <f>[23]Julho!$C$12</f>
        <v>28.8</v>
      </c>
      <c r="J27" s="104">
        <f>[23]Julho!$C$13</f>
        <v>29.1</v>
      </c>
      <c r="K27" s="104">
        <f>[23]Julho!$C$14</f>
        <v>30.2</v>
      </c>
      <c r="L27" s="104">
        <f>[23]Julho!$C$15</f>
        <v>30.5</v>
      </c>
      <c r="M27" s="104">
        <f>[23]Julho!$C$16</f>
        <v>30.5</v>
      </c>
      <c r="N27" s="104">
        <f>[23]Julho!$C$17</f>
        <v>30.7</v>
      </c>
      <c r="O27" s="104">
        <f>[23]Julho!$C$18</f>
        <v>30.9</v>
      </c>
      <c r="P27" s="104">
        <f>[23]Julho!$C$19</f>
        <v>31.2</v>
      </c>
      <c r="Q27" s="104">
        <f>[23]Julho!$C$20</f>
        <v>31.4</v>
      </c>
      <c r="R27" s="104">
        <f>[23]Julho!$C$21</f>
        <v>28.8</v>
      </c>
      <c r="S27" s="104">
        <f>[23]Julho!$C$22</f>
        <v>26</v>
      </c>
      <c r="T27" s="104">
        <f>[23]Julho!$C$23</f>
        <v>29.6</v>
      </c>
      <c r="U27" s="104">
        <f>[23]Julho!$C$24</f>
        <v>30.9</v>
      </c>
      <c r="V27" s="104">
        <f>[23]Julho!$C$25</f>
        <v>32.200000000000003</v>
      </c>
      <c r="W27" s="104">
        <f>[23]Julho!$C$26</f>
        <v>32.700000000000003</v>
      </c>
      <c r="X27" s="104">
        <f>[23]Julho!$C$27</f>
        <v>33.4</v>
      </c>
      <c r="Y27" s="104">
        <f>[23]Julho!$C$28</f>
        <v>34.1</v>
      </c>
      <c r="Z27" s="104">
        <f>[23]Julho!$C$29</f>
        <v>34.700000000000003</v>
      </c>
      <c r="AA27" s="104">
        <f>[23]Julho!$C$30</f>
        <v>34.5</v>
      </c>
      <c r="AB27" s="104">
        <f>[23]Julho!$C$31</f>
        <v>35.9</v>
      </c>
      <c r="AC27" s="104">
        <f>[23]Julho!$C$32</f>
        <v>29.5</v>
      </c>
      <c r="AD27" s="104">
        <f>[23]Julho!$C$33</f>
        <v>26.7</v>
      </c>
      <c r="AE27" s="104">
        <f>[23]Julho!$C$34</f>
        <v>30</v>
      </c>
      <c r="AF27" s="104">
        <f>[23]Julho!$C$35</f>
        <v>33.1</v>
      </c>
      <c r="AG27" s="107">
        <f t="shared" si="1"/>
        <v>35.9</v>
      </c>
      <c r="AH27" s="108">
        <f t="shared" si="2"/>
        <v>30.103225806451615</v>
      </c>
      <c r="AJ27" t="s">
        <v>35</v>
      </c>
    </row>
    <row r="28" spans="1:39" x14ac:dyDescent="0.2">
      <c r="A28" s="47" t="s">
        <v>7</v>
      </c>
      <c r="B28" s="104">
        <f>[24]Julho!$C$5</f>
        <v>15.5</v>
      </c>
      <c r="C28" s="104">
        <f>[24]Julho!$C$6</f>
        <v>20.100000000000001</v>
      </c>
      <c r="D28" s="104">
        <f>[24]Julho!$C$7</f>
        <v>21.8</v>
      </c>
      <c r="E28" s="104">
        <f>[24]Julho!$C$8</f>
        <v>23.1</v>
      </c>
      <c r="F28" s="104">
        <f>[24]Julho!$C$9</f>
        <v>25.2</v>
      </c>
      <c r="G28" s="104">
        <f>[24]Julho!$C$10</f>
        <v>26.2</v>
      </c>
      <c r="H28" s="104">
        <f>[24]Julho!$C$11</f>
        <v>26</v>
      </c>
      <c r="I28" s="104">
        <f>[24]Julho!$C$12</f>
        <v>25.3</v>
      </c>
      <c r="J28" s="104">
        <f>[24]Julho!$C$13</f>
        <v>24.2</v>
      </c>
      <c r="K28" s="104">
        <f>[24]Julho!$C$14</f>
        <v>26.5</v>
      </c>
      <c r="L28" s="104">
        <f>[24]Julho!$C$15</f>
        <v>26.9</v>
      </c>
      <c r="M28" s="104">
        <f>[24]Julho!$C$16</f>
        <v>27.5</v>
      </c>
      <c r="N28" s="104">
        <f>[24]Julho!$C$17</f>
        <v>27.5</v>
      </c>
      <c r="O28" s="104">
        <f>[24]Julho!$C$18</f>
        <v>28.2</v>
      </c>
      <c r="P28" s="104">
        <f>[24]Julho!$C$19</f>
        <v>29.7</v>
      </c>
      <c r="Q28" s="104">
        <f>[24]Julho!$C$20</f>
        <v>29.6</v>
      </c>
      <c r="R28" s="104">
        <f>[24]Julho!$C$21</f>
        <v>24.2</v>
      </c>
      <c r="S28" s="104">
        <f>[24]Julho!$C$22</f>
        <v>19.100000000000001</v>
      </c>
      <c r="T28" s="104">
        <f>[24]Julho!$C$23</f>
        <v>24.8</v>
      </c>
      <c r="U28" s="104">
        <f>[24]Julho!$C$24</f>
        <v>25.5</v>
      </c>
      <c r="V28" s="104">
        <f>[24]Julho!$C$25</f>
        <v>28.9</v>
      </c>
      <c r="W28" s="104">
        <f>[24]Julho!$C$26</f>
        <v>29.4</v>
      </c>
      <c r="X28" s="104">
        <f>[24]Julho!$C$27</f>
        <v>29.5</v>
      </c>
      <c r="Y28" s="104">
        <f>[24]Julho!$C$28</f>
        <v>31.4</v>
      </c>
      <c r="Z28" s="104">
        <f>[24]Julho!$C$29</f>
        <v>29.7</v>
      </c>
      <c r="AA28" s="104">
        <f>[24]Julho!$C$30</f>
        <v>30.8</v>
      </c>
      <c r="AB28" s="104">
        <f>[24]Julho!$C$31</f>
        <v>32.799999999999997</v>
      </c>
      <c r="AC28" s="104">
        <f>[24]Julho!$C$32</f>
        <v>19.399999999999999</v>
      </c>
      <c r="AD28" s="104">
        <f>[24]Julho!$C$33</f>
        <v>20</v>
      </c>
      <c r="AE28" s="104">
        <f>[24]Julho!$C$34</f>
        <v>23.9</v>
      </c>
      <c r="AF28" s="104">
        <f>[24]Julho!$C$35</f>
        <v>26</v>
      </c>
      <c r="AG28" s="107">
        <f t="shared" si="1"/>
        <v>32.799999999999997</v>
      </c>
      <c r="AH28" s="108">
        <f t="shared" si="2"/>
        <v>25.764516129032256</v>
      </c>
      <c r="AJ28" t="s">
        <v>35</v>
      </c>
      <c r="AL28" t="s">
        <v>35</v>
      </c>
    </row>
    <row r="29" spans="1:39" x14ac:dyDescent="0.2">
      <c r="A29" s="47" t="s">
        <v>140</v>
      </c>
      <c r="B29" s="104">
        <f>[25]Julho!$C$5</f>
        <v>16.899999999999999</v>
      </c>
      <c r="C29" s="104">
        <f>[25]Julho!$C$6</f>
        <v>22.2</v>
      </c>
      <c r="D29" s="104">
        <f>[25]Julho!$C$7</f>
        <v>23</v>
      </c>
      <c r="E29" s="104">
        <f>[25]Julho!$C$8</f>
        <v>24.9</v>
      </c>
      <c r="F29" s="104">
        <f>[25]Julho!$C$9</f>
        <v>26.6</v>
      </c>
      <c r="G29" s="104">
        <f>[25]Julho!$C$10</f>
        <v>27.6</v>
      </c>
      <c r="H29" s="104">
        <f>[25]Julho!$C$11</f>
        <v>27.6</v>
      </c>
      <c r="I29" s="104">
        <f>[25]Julho!$C$12</f>
        <v>27</v>
      </c>
      <c r="J29" s="104">
        <f>[25]Julho!$C$13</f>
        <v>25.8</v>
      </c>
      <c r="K29" s="104">
        <f>[25]Julho!$C$14</f>
        <v>28.3</v>
      </c>
      <c r="L29" s="104">
        <f>[25]Julho!$C$15</f>
        <v>29</v>
      </c>
      <c r="M29" s="104">
        <f>[25]Julho!$C$16</f>
        <v>29.9</v>
      </c>
      <c r="N29" s="104">
        <f>[25]Julho!$C$17</f>
        <v>29.4</v>
      </c>
      <c r="O29" s="104">
        <f>[25]Julho!$C$18</f>
        <v>30</v>
      </c>
      <c r="P29" s="104">
        <f>[25]Julho!$C$19</f>
        <v>30.4</v>
      </c>
      <c r="Q29" s="104">
        <f>[25]Julho!$C$20</f>
        <v>31.1</v>
      </c>
      <c r="R29" s="104">
        <f>[25]Julho!$C$21</f>
        <v>22.1</v>
      </c>
      <c r="S29" s="104">
        <f>[25]Julho!$C$22</f>
        <v>20.3</v>
      </c>
      <c r="T29" s="104">
        <f>[25]Julho!$C$23</f>
        <v>26.1</v>
      </c>
      <c r="U29" s="104">
        <f>[25]Julho!$C$24</f>
        <v>26.7</v>
      </c>
      <c r="V29" s="104">
        <f>[25]Julho!$C$25</f>
        <v>29.7</v>
      </c>
      <c r="W29" s="104">
        <f>[25]Julho!$C$26</f>
        <v>30.7</v>
      </c>
      <c r="X29" s="104">
        <f>[25]Julho!$C$27</f>
        <v>31.1</v>
      </c>
      <c r="Y29" s="104">
        <f>[25]Julho!$C$28</f>
        <v>31.1</v>
      </c>
      <c r="Z29" s="104">
        <f>[25]Julho!$C$29</f>
        <v>30.5</v>
      </c>
      <c r="AA29" s="104">
        <f>[25]Julho!$C$30</f>
        <v>32.1</v>
      </c>
      <c r="AB29" s="104">
        <f>[25]Julho!$C$31</f>
        <v>35.299999999999997</v>
      </c>
      <c r="AC29" s="104">
        <f>[25]Julho!$C$32</f>
        <v>20.3</v>
      </c>
      <c r="AD29" s="104">
        <f>[25]Julho!$C$33</f>
        <v>21.4</v>
      </c>
      <c r="AE29" s="104">
        <f>[25]Julho!$C$34</f>
        <v>25.7</v>
      </c>
      <c r="AF29" s="104">
        <f>[25]Julho!$C$35</f>
        <v>27.9</v>
      </c>
      <c r="AG29" s="107">
        <f t="shared" si="1"/>
        <v>35.299999999999997</v>
      </c>
      <c r="AH29" s="108">
        <f t="shared" si="2"/>
        <v>27.119354838709679</v>
      </c>
      <c r="AJ29" t="s">
        <v>35</v>
      </c>
      <c r="AK29" t="s">
        <v>35</v>
      </c>
      <c r="AL29" t="s">
        <v>35</v>
      </c>
      <c r="AM29" t="s">
        <v>35</v>
      </c>
    </row>
    <row r="30" spans="1:39" x14ac:dyDescent="0.2">
      <c r="A30" s="47" t="s">
        <v>141</v>
      </c>
      <c r="B30" s="104">
        <f>[26]Julho!$C$5</f>
        <v>11.5</v>
      </c>
      <c r="C30" s="104">
        <f>[26]Julho!$C$6</f>
        <v>20.3</v>
      </c>
      <c r="D30" s="104">
        <f>[26]Julho!$C$7</f>
        <v>22.2</v>
      </c>
      <c r="E30" s="104">
        <f>[26]Julho!$C$8</f>
        <v>23.3</v>
      </c>
      <c r="F30" s="104">
        <f>[26]Julho!$C$9</f>
        <v>25.9</v>
      </c>
      <c r="G30" s="104">
        <f>[26]Julho!$C$10</f>
        <v>26.6</v>
      </c>
      <c r="H30" s="104">
        <f>[26]Julho!$C$11</f>
        <v>26.1</v>
      </c>
      <c r="I30" s="104">
        <f>[26]Julho!$C$12</f>
        <v>26</v>
      </c>
      <c r="J30" s="104">
        <f>[26]Julho!$C$13</f>
        <v>25.4</v>
      </c>
      <c r="K30" s="104">
        <f>[26]Julho!$C$14</f>
        <v>26.7</v>
      </c>
      <c r="L30" s="104">
        <f>[26]Julho!$C$15</f>
        <v>28</v>
      </c>
      <c r="M30" s="104">
        <f>[26]Julho!$C$16</f>
        <v>28.5</v>
      </c>
      <c r="N30" s="104">
        <f>[26]Julho!$C$17</f>
        <v>28.8</v>
      </c>
      <c r="O30" s="104">
        <f>[26]Julho!$C$18</f>
        <v>28.6</v>
      </c>
      <c r="P30" s="104">
        <f>[26]Julho!$C$19</f>
        <v>29.8</v>
      </c>
      <c r="Q30" s="104">
        <f>[26]Julho!$C$20</f>
        <v>30</v>
      </c>
      <c r="R30" s="104">
        <f>[26]Julho!$C$21</f>
        <v>22.2</v>
      </c>
      <c r="S30" s="104">
        <f>[26]Julho!$C$22</f>
        <v>20.2</v>
      </c>
      <c r="T30" s="104">
        <f>[26]Julho!$C$23</f>
        <v>25.5</v>
      </c>
      <c r="U30" s="104">
        <f>[26]Julho!$C$24</f>
        <v>26.9</v>
      </c>
      <c r="V30" s="104">
        <f>[26]Julho!$C$25</f>
        <v>28.6</v>
      </c>
      <c r="W30" s="104">
        <f>[26]Julho!$C$26</f>
        <v>30.4</v>
      </c>
      <c r="X30" s="104">
        <f>[26]Julho!$C$27</f>
        <v>30.7</v>
      </c>
      <c r="Y30" s="104">
        <f>[26]Julho!$C$28</f>
        <v>22.4</v>
      </c>
      <c r="Z30" s="104">
        <f>[26]Julho!$C$29</f>
        <v>28.8</v>
      </c>
      <c r="AA30" s="104">
        <f>[26]Julho!$C$30</f>
        <v>29.6</v>
      </c>
      <c r="AB30" s="104">
        <f>[26]Julho!$C$31</f>
        <v>32.5</v>
      </c>
      <c r="AC30" s="104">
        <f>[26]Julho!$C$32</f>
        <v>19.2</v>
      </c>
      <c r="AD30" s="104">
        <f>[26]Julho!$C$33</f>
        <v>18.899999999999999</v>
      </c>
      <c r="AE30" s="104">
        <f>[26]Julho!$C$34</f>
        <v>24</v>
      </c>
      <c r="AF30" s="104">
        <f>[26]Julho!$C$35</f>
        <v>26.2</v>
      </c>
      <c r="AG30" s="107">
        <f t="shared" si="1"/>
        <v>32.5</v>
      </c>
      <c r="AH30" s="108">
        <f t="shared" si="2"/>
        <v>25.606451612903228</v>
      </c>
      <c r="AI30" s="12" t="s">
        <v>35</v>
      </c>
      <c r="AJ30" t="s">
        <v>35</v>
      </c>
      <c r="AK30" t="s">
        <v>35</v>
      </c>
      <c r="AM30" t="s">
        <v>35</v>
      </c>
    </row>
    <row r="31" spans="1:39" x14ac:dyDescent="0.2">
      <c r="A31" s="47" t="s">
        <v>142</v>
      </c>
      <c r="B31" s="104">
        <f>[27]Julho!$C$5</f>
        <v>16.8</v>
      </c>
      <c r="C31" s="104">
        <f>[27]Julho!$C$6</f>
        <v>21.8</v>
      </c>
      <c r="D31" s="104">
        <f>[27]Julho!$C$7</f>
        <v>23.1</v>
      </c>
      <c r="E31" s="104">
        <f>[27]Julho!$C$8</f>
        <v>24.3</v>
      </c>
      <c r="F31" s="104">
        <f>[27]Julho!$C$9</f>
        <v>26.1</v>
      </c>
      <c r="G31" s="104">
        <f>[27]Julho!$C$10</f>
        <v>28.1</v>
      </c>
      <c r="H31" s="104">
        <f>[27]Julho!$C$11</f>
        <v>26.9</v>
      </c>
      <c r="I31" s="104">
        <f>[27]Julho!$C$12</f>
        <v>27.4</v>
      </c>
      <c r="J31" s="104">
        <f>[27]Julho!$C$13</f>
        <v>25.4</v>
      </c>
      <c r="K31" s="104">
        <f>[27]Julho!$C$14</f>
        <v>28</v>
      </c>
      <c r="L31" s="104">
        <f>[27]Julho!$C$15</f>
        <v>28.2</v>
      </c>
      <c r="M31" s="104">
        <f>[27]Julho!$C$16</f>
        <v>29.3</v>
      </c>
      <c r="N31" s="104">
        <f>[27]Julho!$C$17</f>
        <v>28.8</v>
      </c>
      <c r="O31" s="104">
        <f>[27]Julho!$C$18</f>
        <v>29.4</v>
      </c>
      <c r="P31" s="104">
        <f>[27]Julho!$C$19</f>
        <v>30.7</v>
      </c>
      <c r="Q31" s="104">
        <f>[27]Julho!$C$20</f>
        <v>31.2</v>
      </c>
      <c r="R31" s="104">
        <f>[27]Julho!$C$21</f>
        <v>23.1</v>
      </c>
      <c r="S31" s="104">
        <f>[27]Julho!$C$22</f>
        <v>21</v>
      </c>
      <c r="T31" s="104">
        <f>[27]Julho!$C$23</f>
        <v>25.4</v>
      </c>
      <c r="U31" s="104">
        <f>[27]Julho!$C$24</f>
        <v>27.3</v>
      </c>
      <c r="V31" s="104">
        <f>[27]Julho!$C$25</f>
        <v>30.2</v>
      </c>
      <c r="W31" s="104">
        <f>[27]Julho!$C$26</f>
        <v>31.2</v>
      </c>
      <c r="X31" s="104">
        <f>[27]Julho!$C$27</f>
        <v>30.8</v>
      </c>
      <c r="Y31" s="104">
        <f>[27]Julho!$C$28</f>
        <v>32.299999999999997</v>
      </c>
      <c r="Z31" s="104">
        <f>[27]Julho!$C$29</f>
        <v>30.9</v>
      </c>
      <c r="AA31" s="104">
        <f>[27]Julho!$C$30</f>
        <v>32.200000000000003</v>
      </c>
      <c r="AB31" s="104">
        <f>[27]Julho!$C$31</f>
        <v>34.299999999999997</v>
      </c>
      <c r="AC31" s="104">
        <f>[27]Julho!$C$32</f>
        <v>20.8</v>
      </c>
      <c r="AD31" s="104">
        <f>[27]Julho!$C$33</f>
        <v>21.7</v>
      </c>
      <c r="AE31" s="104">
        <f>[27]Julho!$C$34</f>
        <v>24.9</v>
      </c>
      <c r="AF31" s="104">
        <f>[27]Julho!$C$35</f>
        <v>27.4</v>
      </c>
      <c r="AG31" s="107">
        <f t="shared" si="1"/>
        <v>34.299999999999997</v>
      </c>
      <c r="AH31" s="108">
        <f t="shared" si="2"/>
        <v>27.064516129032253</v>
      </c>
      <c r="AJ31" t="s">
        <v>35</v>
      </c>
      <c r="AL31" t="s">
        <v>35</v>
      </c>
    </row>
    <row r="32" spans="1:39" x14ac:dyDescent="0.2">
      <c r="A32" s="47" t="s">
        <v>8</v>
      </c>
      <c r="B32" s="104">
        <f>[28]Julho!$C$5</f>
        <v>12.4</v>
      </c>
      <c r="C32" s="104">
        <f>[28]Julho!$C$6</f>
        <v>20.7</v>
      </c>
      <c r="D32" s="104">
        <f>[28]Julho!$C$7</f>
        <v>20.6</v>
      </c>
      <c r="E32" s="104">
        <f>[28]Julho!$C$8</f>
        <v>21.8</v>
      </c>
      <c r="F32" s="104">
        <f>[28]Julho!$C$9</f>
        <v>25.3</v>
      </c>
      <c r="G32" s="104">
        <f>[28]Julho!$C$10</f>
        <v>25.4</v>
      </c>
      <c r="H32" s="104">
        <f>[28]Julho!$C$11</f>
        <v>24.3</v>
      </c>
      <c r="I32" s="104">
        <f>[28]Julho!$C$12</f>
        <v>24.6</v>
      </c>
      <c r="J32" s="104">
        <f>[28]Julho!$C$13</f>
        <v>24.3</v>
      </c>
      <c r="K32" s="104">
        <f>[28]Julho!$C$14</f>
        <v>25.6</v>
      </c>
      <c r="L32" s="104">
        <f>[28]Julho!$C$15</f>
        <v>26.3</v>
      </c>
      <c r="M32" s="104">
        <f>[28]Julho!$C$16</f>
        <v>27.5</v>
      </c>
      <c r="N32" s="104">
        <f>[28]Julho!$C$17</f>
        <v>27.5</v>
      </c>
      <c r="O32" s="104">
        <f>[28]Julho!$C$18</f>
        <v>27.2</v>
      </c>
      <c r="P32" s="104">
        <f>[28]Julho!$C$19</f>
        <v>28.2</v>
      </c>
      <c r="Q32" s="104">
        <f>[28]Julho!$C$20</f>
        <v>28.5</v>
      </c>
      <c r="R32" s="104">
        <f>[28]Julho!$C$21</f>
        <v>22.5</v>
      </c>
      <c r="S32" s="104">
        <f>[28]Julho!$C$22</f>
        <v>19.899999999999999</v>
      </c>
      <c r="T32" s="104">
        <f>[28]Julho!$C$23</f>
        <v>23.3</v>
      </c>
      <c r="U32" s="104">
        <f>[28]Julho!$C$24</f>
        <v>25.8</v>
      </c>
      <c r="V32" s="104">
        <f>[28]Julho!$C$25</f>
        <v>27.3</v>
      </c>
      <c r="W32" s="104">
        <f>[28]Julho!$C$26</f>
        <v>29.2</v>
      </c>
      <c r="X32" s="104">
        <f>[28]Julho!$C$27</f>
        <v>29.5</v>
      </c>
      <c r="Y32" s="104">
        <f>[28]Julho!$C$28</f>
        <v>23</v>
      </c>
      <c r="Z32" s="104">
        <f>[28]Julho!$C$29</f>
        <v>27.7</v>
      </c>
      <c r="AA32" s="104">
        <f>[28]Julho!$C$30</f>
        <v>28.4</v>
      </c>
      <c r="AB32" s="104">
        <f>[28]Julho!$C$31</f>
        <v>33.1</v>
      </c>
      <c r="AC32" s="104">
        <f>[28]Julho!$C$32</f>
        <v>19.100000000000001</v>
      </c>
      <c r="AD32" s="104">
        <f>[28]Julho!$C$33</f>
        <v>19.100000000000001</v>
      </c>
      <c r="AE32" s="104">
        <f>[28]Julho!$C$34</f>
        <v>22.9</v>
      </c>
      <c r="AF32" s="104">
        <f>[28]Julho!$C$35</f>
        <v>25.3</v>
      </c>
      <c r="AG32" s="107">
        <f t="shared" si="1"/>
        <v>33.1</v>
      </c>
      <c r="AH32" s="108">
        <f t="shared" si="2"/>
        <v>24.71935483870968</v>
      </c>
      <c r="AJ32" t="s">
        <v>35</v>
      </c>
    </row>
    <row r="33" spans="1:39" x14ac:dyDescent="0.2">
      <c r="A33" s="47" t="s">
        <v>9</v>
      </c>
      <c r="B33" s="104">
        <f>[29]Julho!$C$5</f>
        <v>16.8</v>
      </c>
      <c r="C33" s="104">
        <f>[29]Julho!$C$6</f>
        <v>20.8</v>
      </c>
      <c r="D33" s="104">
        <f>[29]Julho!$C$7</f>
        <v>22.1</v>
      </c>
      <c r="E33" s="104">
        <f>[29]Julho!$C$8</f>
        <v>23.9</v>
      </c>
      <c r="F33" s="104">
        <f>[29]Julho!$C$9</f>
        <v>26.4</v>
      </c>
      <c r="G33" s="104">
        <f>[29]Julho!$C$10</f>
        <v>26.9</v>
      </c>
      <c r="H33" s="104">
        <f>[29]Julho!$C$11</f>
        <v>26.3</v>
      </c>
      <c r="I33" s="104">
        <f>[29]Julho!$C$12</f>
        <v>25.5</v>
      </c>
      <c r="J33" s="104">
        <f>[29]Julho!$C$13</f>
        <v>24.8</v>
      </c>
      <c r="K33" s="104">
        <f>[29]Julho!$C$14</f>
        <v>27.4</v>
      </c>
      <c r="L33" s="104">
        <f>[29]Julho!$C$15</f>
        <v>27.8</v>
      </c>
      <c r="M33" s="104">
        <f>[29]Julho!$C$16</f>
        <v>28.8</v>
      </c>
      <c r="N33" s="104">
        <f>[29]Julho!$C$17</f>
        <v>28.6</v>
      </c>
      <c r="O33" s="104">
        <f>[29]Julho!$C$18</f>
        <v>28.9</v>
      </c>
      <c r="P33" s="104">
        <f>[29]Julho!$C$19</f>
        <v>29.4</v>
      </c>
      <c r="Q33" s="104">
        <f>[29]Julho!$C$20</f>
        <v>29.8</v>
      </c>
      <c r="R33" s="104">
        <f>[29]Julho!$C$21</f>
        <v>24</v>
      </c>
      <c r="S33" s="104">
        <f>[29]Julho!$C$22</f>
        <v>19.3</v>
      </c>
      <c r="T33" s="104">
        <f>[29]Julho!$C$23</f>
        <v>25.4</v>
      </c>
      <c r="U33" s="104">
        <f>[29]Julho!$C$24</f>
        <v>26.8</v>
      </c>
      <c r="V33" s="104">
        <f>[29]Julho!$C$25</f>
        <v>28.9</v>
      </c>
      <c r="W33" s="104">
        <f>[29]Julho!$C$26</f>
        <v>30.8</v>
      </c>
      <c r="X33" s="104">
        <f>[29]Julho!$C$27</f>
        <v>31</v>
      </c>
      <c r="Y33" s="104">
        <f>[29]Julho!$C$28</f>
        <v>30.5</v>
      </c>
      <c r="Z33" s="104">
        <f>[29]Julho!$C$29</f>
        <v>29.6</v>
      </c>
      <c r="AA33" s="104">
        <f>[29]Julho!$C$30</f>
        <v>30.8</v>
      </c>
      <c r="AB33" s="104">
        <f>[29]Julho!$C$31</f>
        <v>33.9</v>
      </c>
      <c r="AC33" s="104">
        <f>[29]Julho!$C$32</f>
        <v>20.8</v>
      </c>
      <c r="AD33" s="104">
        <f>[29]Julho!$C$33</f>
        <v>20.9</v>
      </c>
      <c r="AE33" s="104">
        <f>[29]Julho!$C$34</f>
        <v>25</v>
      </c>
      <c r="AF33" s="104">
        <f>[29]Julho!$C$35</f>
        <v>26.9</v>
      </c>
      <c r="AG33" s="107">
        <f t="shared" si="1"/>
        <v>33.9</v>
      </c>
      <c r="AH33" s="108">
        <f t="shared" si="2"/>
        <v>26.412903225806446</v>
      </c>
      <c r="AL33" t="s">
        <v>35</v>
      </c>
    </row>
    <row r="34" spans="1:39" hidden="1" x14ac:dyDescent="0.2">
      <c r="A34" s="47" t="s">
        <v>32</v>
      </c>
      <c r="B34" s="104" t="str">
        <f>[30]Julho!$C$5</f>
        <v>*</v>
      </c>
      <c r="C34" s="104" t="str">
        <f>[30]Julho!$C$6</f>
        <v>*</v>
      </c>
      <c r="D34" s="104" t="str">
        <f>[30]Julho!$C$7</f>
        <v>*</v>
      </c>
      <c r="E34" s="104" t="str">
        <f>[30]Julho!$C$8</f>
        <v>*</v>
      </c>
      <c r="F34" s="104" t="str">
        <f>[30]Julho!$C$9</f>
        <v>*</v>
      </c>
      <c r="G34" s="104" t="str">
        <f>[30]Julho!$C$10</f>
        <v>*</v>
      </c>
      <c r="H34" s="104" t="str">
        <f>[30]Julho!$C$11</f>
        <v>*</v>
      </c>
      <c r="I34" s="104" t="str">
        <f>[30]Julho!$C$12</f>
        <v>*</v>
      </c>
      <c r="J34" s="104" t="str">
        <f>[30]Julho!$C$13</f>
        <v>*</v>
      </c>
      <c r="K34" s="104" t="str">
        <f>[30]Julho!$C$14</f>
        <v>*</v>
      </c>
      <c r="L34" s="104" t="str">
        <f>[30]Julho!$C$15</f>
        <v>*</v>
      </c>
      <c r="M34" s="104" t="str">
        <f>[30]Julho!$C$16</f>
        <v>*</v>
      </c>
      <c r="N34" s="104" t="str">
        <f>[30]Julho!$C$17</f>
        <v>*</v>
      </c>
      <c r="O34" s="104" t="str">
        <f>[30]Julho!$C$18</f>
        <v>*</v>
      </c>
      <c r="P34" s="104" t="str">
        <f>[30]Julho!$C$19</f>
        <v>*</v>
      </c>
      <c r="Q34" s="104" t="str">
        <f>[30]Julho!$C$20</f>
        <v>*</v>
      </c>
      <c r="R34" s="104" t="str">
        <f>[30]Julho!$C$21</f>
        <v>*</v>
      </c>
      <c r="S34" s="104" t="str">
        <f>[30]Julho!$C$22</f>
        <v>*</v>
      </c>
      <c r="T34" s="104" t="str">
        <f>[30]Julho!$C$23</f>
        <v>*</v>
      </c>
      <c r="U34" s="104" t="str">
        <f>[30]Julho!$C$24</f>
        <v>*</v>
      </c>
      <c r="V34" s="104" t="str">
        <f>[30]Julho!$C$25</f>
        <v>*</v>
      </c>
      <c r="W34" s="104" t="str">
        <f>[30]Julho!$C$26</f>
        <v>*</v>
      </c>
      <c r="X34" s="104" t="str">
        <f>[30]Julho!$C$27</f>
        <v>*</v>
      </c>
      <c r="Y34" s="104" t="str">
        <f>[30]Julho!$C$28</f>
        <v>*</v>
      </c>
      <c r="Z34" s="104" t="str">
        <f>[30]Julho!$C$29</f>
        <v>*</v>
      </c>
      <c r="AA34" s="104" t="str">
        <f>[30]Julho!$C$30</f>
        <v>*</v>
      </c>
      <c r="AB34" s="104" t="str">
        <f>[30]Julho!$C$31</f>
        <v>*</v>
      </c>
      <c r="AC34" s="104" t="str">
        <f>[30]Julho!$C$32</f>
        <v>*</v>
      </c>
      <c r="AD34" s="104" t="str">
        <f>[30]Julho!$C$33</f>
        <v>*</v>
      </c>
      <c r="AE34" s="104" t="str">
        <f>[30]Julho!$C$34</f>
        <v>*</v>
      </c>
      <c r="AF34" s="104" t="str">
        <f>[30]Julho!$C$35</f>
        <v>*</v>
      </c>
      <c r="AG34" s="107">
        <f t="shared" si="1"/>
        <v>0</v>
      </c>
      <c r="AH34" s="108" t="s">
        <v>154</v>
      </c>
      <c r="AL34" t="s">
        <v>35</v>
      </c>
      <c r="AM34" t="s">
        <v>35</v>
      </c>
    </row>
    <row r="35" spans="1:39" hidden="1" x14ac:dyDescent="0.2">
      <c r="A35" s="47" t="s">
        <v>10</v>
      </c>
      <c r="B35" s="104" t="str">
        <f>[31]Julho!$C$5</f>
        <v>*</v>
      </c>
      <c r="C35" s="104" t="str">
        <f>[31]Julho!$C$6</f>
        <v>*</v>
      </c>
      <c r="D35" s="104" t="str">
        <f>[31]Julho!$C$7</f>
        <v>*</v>
      </c>
      <c r="E35" s="104" t="str">
        <f>[31]Julho!$C$8</f>
        <v>*</v>
      </c>
      <c r="F35" s="104" t="str">
        <f>[31]Julho!$C$9</f>
        <v>*</v>
      </c>
      <c r="G35" s="104" t="str">
        <f>[31]Julho!$C$10</f>
        <v>*</v>
      </c>
      <c r="H35" s="104" t="str">
        <f>[31]Julho!$C$11</f>
        <v>*</v>
      </c>
      <c r="I35" s="104" t="str">
        <f>[31]Julho!$C$12</f>
        <v>*</v>
      </c>
      <c r="J35" s="104" t="str">
        <f>[31]Julho!$C$13</f>
        <v>*</v>
      </c>
      <c r="K35" s="104" t="str">
        <f>[31]Julho!$C$14</f>
        <v>*</v>
      </c>
      <c r="L35" s="104" t="str">
        <f>[31]Julho!$C$15</f>
        <v>*</v>
      </c>
      <c r="M35" s="104" t="str">
        <f>[31]Julho!$C$16</f>
        <v>*</v>
      </c>
      <c r="N35" s="104" t="str">
        <f>[31]Julho!$C$17</f>
        <v>*</v>
      </c>
      <c r="O35" s="104" t="str">
        <f>[31]Julho!$C$18</f>
        <v>*</v>
      </c>
      <c r="P35" s="104" t="str">
        <f>[31]Julho!$C$19</f>
        <v>*</v>
      </c>
      <c r="Q35" s="104" t="str">
        <f>[31]Julho!$C$20</f>
        <v>*</v>
      </c>
      <c r="R35" s="104" t="str">
        <f>[31]Julho!$C$21</f>
        <v>*</v>
      </c>
      <c r="S35" s="104" t="str">
        <f>[31]Julho!$C$22</f>
        <v>*</v>
      </c>
      <c r="T35" s="104" t="str">
        <f>[31]Julho!$C$23</f>
        <v>*</v>
      </c>
      <c r="U35" s="104" t="str">
        <f>[31]Julho!$C$24</f>
        <v>*</v>
      </c>
      <c r="V35" s="104" t="str">
        <f>[31]Julho!$C$25</f>
        <v>*</v>
      </c>
      <c r="W35" s="104" t="str">
        <f>[31]Julho!$C$26</f>
        <v>*</v>
      </c>
      <c r="X35" s="104" t="str">
        <f>[31]Julho!$C$27</f>
        <v>*</v>
      </c>
      <c r="Y35" s="104" t="str">
        <f>[31]Julho!$C$28</f>
        <v>*</v>
      </c>
      <c r="Z35" s="104" t="str">
        <f>[31]Julho!$C$29</f>
        <v>*</v>
      </c>
      <c r="AA35" s="104" t="str">
        <f>[31]Julho!$C$30</f>
        <v>*</v>
      </c>
      <c r="AB35" s="104" t="str">
        <f>[31]Julho!$C$31</f>
        <v>*</v>
      </c>
      <c r="AC35" s="104" t="str">
        <f>[31]Julho!$C$32</f>
        <v>*</v>
      </c>
      <c r="AD35" s="104" t="str">
        <f>[31]Julho!$C$33</f>
        <v>*</v>
      </c>
      <c r="AE35" s="104" t="str">
        <f>[31]Julho!$C$34</f>
        <v>*</v>
      </c>
      <c r="AF35" s="104" t="str">
        <f>[31]Julho!$C$35</f>
        <v>*</v>
      </c>
      <c r="AG35" s="107">
        <f t="shared" si="1"/>
        <v>0</v>
      </c>
      <c r="AH35" s="108" t="s">
        <v>154</v>
      </c>
      <c r="AL35" t="s">
        <v>35</v>
      </c>
      <c r="AM35" t="s">
        <v>35</v>
      </c>
    </row>
    <row r="36" spans="1:39" x14ac:dyDescent="0.2">
      <c r="A36" s="47" t="s">
        <v>143</v>
      </c>
      <c r="B36" s="104">
        <f>[32]Julho!$C$5</f>
        <v>14.6</v>
      </c>
      <c r="C36" s="104">
        <f>[32]Julho!$C$6</f>
        <v>20.8</v>
      </c>
      <c r="D36" s="104">
        <f>[32]Julho!$C$7</f>
        <v>22.8</v>
      </c>
      <c r="E36" s="104">
        <f>[32]Julho!$C$8</f>
        <v>23.6</v>
      </c>
      <c r="F36" s="104">
        <f>[32]Julho!$C$9</f>
        <v>25.1</v>
      </c>
      <c r="G36" s="104">
        <f>[32]Julho!$C$10</f>
        <v>26.4</v>
      </c>
      <c r="H36" s="104">
        <f>[32]Julho!$C$11</f>
        <v>26.1</v>
      </c>
      <c r="I36" s="104">
        <f>[32]Julho!$C$12</f>
        <v>25.8</v>
      </c>
      <c r="J36" s="104">
        <f>[32]Julho!$C$13</f>
        <v>25</v>
      </c>
      <c r="K36" s="104">
        <f>[32]Julho!$C$14</f>
        <v>26.6</v>
      </c>
      <c r="L36" s="104">
        <f>[32]Julho!$C$15</f>
        <v>26.6</v>
      </c>
      <c r="M36" s="104">
        <f>[32]Julho!$C$16</f>
        <v>28.2</v>
      </c>
      <c r="N36" s="104">
        <f>[32]Julho!$C$17</f>
        <v>27.6</v>
      </c>
      <c r="O36" s="104">
        <f>[32]Julho!$C$18</f>
        <v>29</v>
      </c>
      <c r="P36" s="104">
        <f>[32]Julho!$C$19</f>
        <v>29.5</v>
      </c>
      <c r="Q36" s="104">
        <f>[32]Julho!$C$20</f>
        <v>29.7</v>
      </c>
      <c r="R36" s="104">
        <f>[32]Julho!$C$21</f>
        <v>20.6</v>
      </c>
      <c r="S36" s="104">
        <f>[32]Julho!$C$22</f>
        <v>20.7</v>
      </c>
      <c r="T36" s="104">
        <f>[32]Julho!$C$23</f>
        <v>25.2</v>
      </c>
      <c r="U36" s="104">
        <f>[32]Julho!$C$24</f>
        <v>26</v>
      </c>
      <c r="V36" s="104">
        <f>[32]Julho!$C$25</f>
        <v>28.9</v>
      </c>
      <c r="W36" s="104">
        <f>[32]Julho!$C$26</f>
        <v>29.6</v>
      </c>
      <c r="X36" s="104">
        <f>[32]Julho!$C$27</f>
        <v>30</v>
      </c>
      <c r="Y36" s="104">
        <f>[32]Julho!$C$28</f>
        <v>28.9</v>
      </c>
      <c r="Z36" s="104">
        <f>[32]Julho!$C$29</f>
        <v>29.8</v>
      </c>
      <c r="AA36" s="104">
        <f>[32]Julho!$C$30</f>
        <v>30.8</v>
      </c>
      <c r="AB36" s="104">
        <f>[32]Julho!$C$31</f>
        <v>31.9</v>
      </c>
      <c r="AC36" s="104">
        <f>[32]Julho!$C$32</f>
        <v>18.899999999999999</v>
      </c>
      <c r="AD36" s="104">
        <f>[32]Julho!$C$33</f>
        <v>20</v>
      </c>
      <c r="AE36" s="104">
        <f>[32]Julho!$C$34</f>
        <v>24.6</v>
      </c>
      <c r="AF36" s="104">
        <f>[32]Julho!$C$35</f>
        <v>26.7</v>
      </c>
      <c r="AG36" s="107">
        <f t="shared" si="1"/>
        <v>31.9</v>
      </c>
      <c r="AH36" s="108">
        <f t="shared" si="2"/>
        <v>25.806451612903224</v>
      </c>
      <c r="AI36" s="12" t="s">
        <v>35</v>
      </c>
      <c r="AL36" t="s">
        <v>35</v>
      </c>
    </row>
    <row r="37" spans="1:39" x14ac:dyDescent="0.2">
      <c r="A37" s="47" t="s">
        <v>11</v>
      </c>
      <c r="B37" s="104">
        <f>[33]Julho!$C$5</f>
        <v>17.7</v>
      </c>
      <c r="C37" s="104">
        <f>[33]Julho!$C$6</f>
        <v>22.2</v>
      </c>
      <c r="D37" s="104">
        <f>[33]Julho!$C$7</f>
        <v>22.7</v>
      </c>
      <c r="E37" s="104">
        <f>[33]Julho!$C$8</f>
        <v>24.4</v>
      </c>
      <c r="F37" s="104">
        <f>[33]Julho!$C$9</f>
        <v>27</v>
      </c>
      <c r="G37" s="104">
        <f>[33]Julho!$C$10</f>
        <v>28.8</v>
      </c>
      <c r="H37" s="104">
        <f>[33]Julho!$C$11</f>
        <v>27.8</v>
      </c>
      <c r="I37" s="104">
        <f>[33]Julho!$C$12</f>
        <v>27</v>
      </c>
      <c r="J37" s="104">
        <f>[33]Julho!$C$13</f>
        <v>26</v>
      </c>
      <c r="K37" s="104">
        <f>[33]Julho!$C$14</f>
        <v>28.1</v>
      </c>
      <c r="L37" s="104">
        <f>[33]Julho!$C$15</f>
        <v>28.6</v>
      </c>
      <c r="M37" s="104">
        <f>[33]Julho!$C$16</f>
        <v>30</v>
      </c>
      <c r="N37" s="104">
        <f>[33]Julho!$C$17</f>
        <v>29.8</v>
      </c>
      <c r="O37" s="104">
        <f>[33]Julho!$C$18</f>
        <v>30.1</v>
      </c>
      <c r="P37" s="104">
        <f>[33]Julho!$C$19</f>
        <v>32.4</v>
      </c>
      <c r="Q37" s="104">
        <f>[33]Julho!$C$20</f>
        <v>31.9</v>
      </c>
      <c r="R37" s="104">
        <f>[33]Julho!$C$21</f>
        <v>22.4</v>
      </c>
      <c r="S37" s="104">
        <f>[33]Julho!$C$22</f>
        <v>21.1</v>
      </c>
      <c r="T37" s="104">
        <f>[33]Julho!$C$23</f>
        <v>25.1</v>
      </c>
      <c r="U37" s="104">
        <f>[33]Julho!$C$24</f>
        <v>30</v>
      </c>
      <c r="V37" s="104">
        <f>[33]Julho!$C$25</f>
        <v>31.6</v>
      </c>
      <c r="W37" s="104">
        <f>[33]Julho!$C$26</f>
        <v>31.6</v>
      </c>
      <c r="X37" s="104">
        <f>[33]Julho!$C$27</f>
        <v>31.8</v>
      </c>
      <c r="Y37" s="104">
        <f>[33]Julho!$C$28</f>
        <v>33.299999999999997</v>
      </c>
      <c r="Z37" s="104">
        <f>[33]Julho!$C$29</f>
        <v>32.4</v>
      </c>
      <c r="AA37" s="104">
        <f>[33]Julho!$C$30</f>
        <v>34.5</v>
      </c>
      <c r="AB37" s="104">
        <f>[33]Julho!$C$31</f>
        <v>34.200000000000003</v>
      </c>
      <c r="AC37" s="104">
        <f>[33]Julho!$C$32</f>
        <v>21</v>
      </c>
      <c r="AD37" s="104">
        <f>[33]Julho!$C$33</f>
        <v>21.6</v>
      </c>
      <c r="AE37" s="104">
        <f>[33]Julho!$C$34</f>
        <v>26.3</v>
      </c>
      <c r="AF37" s="104">
        <f>[33]Julho!$C$35</f>
        <v>29.8</v>
      </c>
      <c r="AG37" s="107">
        <f t="shared" si="1"/>
        <v>34.5</v>
      </c>
      <c r="AH37" s="108">
        <f t="shared" si="2"/>
        <v>27.78064516129032</v>
      </c>
      <c r="AM37" t="s">
        <v>35</v>
      </c>
    </row>
    <row r="38" spans="1:39" s="5" customFormat="1" x14ac:dyDescent="0.2">
      <c r="A38" s="47" t="s">
        <v>12</v>
      </c>
      <c r="B38" s="104">
        <f>[34]Julho!$C$5</f>
        <v>17.5</v>
      </c>
      <c r="C38" s="104">
        <f>[34]Julho!$C$6</f>
        <v>22.9</v>
      </c>
      <c r="D38" s="104">
        <f>[34]Julho!$C$7</f>
        <v>24.3</v>
      </c>
      <c r="E38" s="104">
        <f>[34]Julho!$C$8</f>
        <v>26.3</v>
      </c>
      <c r="F38" s="104">
        <f>[34]Julho!$C$9</f>
        <v>27.8</v>
      </c>
      <c r="G38" s="104">
        <f>[34]Julho!$C$10</f>
        <v>29.6</v>
      </c>
      <c r="H38" s="104">
        <f>[34]Julho!$C$11</f>
        <v>28.9</v>
      </c>
      <c r="I38" s="104">
        <f>[34]Julho!$C$12</f>
        <v>29.1</v>
      </c>
      <c r="J38" s="104">
        <f>[34]Julho!$C$13</f>
        <v>28.7</v>
      </c>
      <c r="K38" s="104">
        <f>[34]Julho!$C$14</f>
        <v>28.9</v>
      </c>
      <c r="L38" s="104">
        <f>[34]Julho!$C$15</f>
        <v>30.2</v>
      </c>
      <c r="M38" s="104">
        <f>[34]Julho!$C$16</f>
        <v>30.5</v>
      </c>
      <c r="N38" s="104">
        <f>[34]Julho!$C$17</f>
        <v>31</v>
      </c>
      <c r="O38" s="104">
        <f>[34]Julho!$C$18</f>
        <v>30.7</v>
      </c>
      <c r="P38" s="104">
        <f>[34]Julho!$C$19</f>
        <v>31.6</v>
      </c>
      <c r="Q38" s="104">
        <f>[34]Julho!$C$20</f>
        <v>31.5</v>
      </c>
      <c r="R38" s="104">
        <f>[34]Julho!$C$21</f>
        <v>22.9</v>
      </c>
      <c r="S38" s="104">
        <f>[34]Julho!$C$22</f>
        <v>22.1</v>
      </c>
      <c r="T38" s="104">
        <f>[34]Julho!$C$23</f>
        <v>26.8</v>
      </c>
      <c r="U38" s="104">
        <f>[34]Julho!$C$24</f>
        <v>30.4</v>
      </c>
      <c r="V38" s="104">
        <f>[34]Julho!$C$25</f>
        <v>31.4</v>
      </c>
      <c r="W38" s="104">
        <f>[34]Julho!$C$26</f>
        <v>32.799999999999997</v>
      </c>
      <c r="X38" s="104">
        <f>[34]Julho!$C$27</f>
        <v>33.4</v>
      </c>
      <c r="Y38" s="104">
        <f>[34]Julho!$C$28</f>
        <v>33.4</v>
      </c>
      <c r="Z38" s="104">
        <f>[34]Julho!$C$29</f>
        <v>32.700000000000003</v>
      </c>
      <c r="AA38" s="104">
        <f>[34]Julho!$C$30</f>
        <v>34.1</v>
      </c>
      <c r="AB38" s="104">
        <f>[34]Julho!$C$31</f>
        <v>34.5</v>
      </c>
      <c r="AC38" s="104">
        <f>[34]Julho!$C$32</f>
        <v>27.4</v>
      </c>
      <c r="AD38" s="104">
        <f>[34]Julho!$C$33</f>
        <v>23.6</v>
      </c>
      <c r="AE38" s="104">
        <f>[34]Julho!$C$34</f>
        <v>28.1</v>
      </c>
      <c r="AF38" s="104">
        <f>[34]Julho!$C$35</f>
        <v>32.200000000000003</v>
      </c>
      <c r="AG38" s="107">
        <f t="shared" si="1"/>
        <v>34.5</v>
      </c>
      <c r="AH38" s="108">
        <f t="shared" si="2"/>
        <v>28.880645161290321</v>
      </c>
      <c r="AL38" s="5" t="s">
        <v>35</v>
      </c>
      <c r="AM38" s="5" t="s">
        <v>35</v>
      </c>
    </row>
    <row r="39" spans="1:39" s="5" customFormat="1" x14ac:dyDescent="0.2">
      <c r="A39" s="47" t="s">
        <v>214</v>
      </c>
      <c r="B39" s="104">
        <f>[35]Julho!$C$5</f>
        <v>20.6</v>
      </c>
      <c r="C39" s="104">
        <f>[35]Julho!$C$6</f>
        <v>23.4</v>
      </c>
      <c r="D39" s="104">
        <f>[35]Julho!$C$7</f>
        <v>25.1</v>
      </c>
      <c r="E39" s="104">
        <f>[35]Julho!$C$8</f>
        <v>26.5</v>
      </c>
      <c r="F39" s="104">
        <f>[35]Julho!$C$9</f>
        <v>28.9</v>
      </c>
      <c r="G39" s="104">
        <f>[35]Julho!$C$10</f>
        <v>29</v>
      </c>
      <c r="H39" s="104">
        <f>[35]Julho!$C$11</f>
        <v>29.2</v>
      </c>
      <c r="I39" s="104">
        <f>[35]Julho!$C$12</f>
        <v>28.8</v>
      </c>
      <c r="J39" s="104">
        <f>[35]Julho!$C$13</f>
        <v>28.6</v>
      </c>
      <c r="K39" s="104">
        <f>[35]Julho!$C$14</f>
        <v>30.1</v>
      </c>
      <c r="L39" s="104">
        <f>[35]Julho!$C$15</f>
        <v>30.8</v>
      </c>
      <c r="M39" s="104">
        <f>[35]Julho!$C$16</f>
        <v>30.7</v>
      </c>
      <c r="N39" s="104">
        <f>[35]Julho!$C$17</f>
        <v>31</v>
      </c>
      <c r="O39" s="104">
        <f>[35]Julho!$C$18</f>
        <v>30.9</v>
      </c>
      <c r="P39" s="104">
        <f>[35]Julho!$C$19</f>
        <v>31.4</v>
      </c>
      <c r="Q39" s="104">
        <f>[35]Julho!$C$20</f>
        <v>31.4</v>
      </c>
      <c r="R39" s="104">
        <f>[35]Julho!$C$21</f>
        <v>21</v>
      </c>
      <c r="S39" s="104">
        <f>[35]Julho!$C$22</f>
        <v>24.5</v>
      </c>
      <c r="T39" s="104">
        <f>[35]Julho!$C$23</f>
        <v>27.4</v>
      </c>
      <c r="U39" s="104">
        <f>[35]Julho!$C$24</f>
        <v>29.1</v>
      </c>
      <c r="V39" s="104">
        <f>[35]Julho!$C$25</f>
        <v>30.8</v>
      </c>
      <c r="W39" s="104">
        <f>[35]Julho!$C$26</f>
        <v>31.9</v>
      </c>
      <c r="X39" s="104">
        <f>[35]Julho!$C$27</f>
        <v>32.200000000000003</v>
      </c>
      <c r="Y39" s="104">
        <f>[35]Julho!$C$28</f>
        <v>32.299999999999997</v>
      </c>
      <c r="Z39" s="104">
        <f>[35]Julho!$C$29</f>
        <v>31.8</v>
      </c>
      <c r="AA39" s="104">
        <f>[35]Julho!$C$30</f>
        <v>33.299999999999997</v>
      </c>
      <c r="AB39" s="104">
        <f>[35]Julho!$C$31</f>
        <v>33.299999999999997</v>
      </c>
      <c r="AC39" s="104">
        <f>[35]Julho!$C$32</f>
        <v>23.5</v>
      </c>
      <c r="AD39" s="104">
        <f>[35]Julho!$C$33</f>
        <v>24.3</v>
      </c>
      <c r="AE39" s="104">
        <f>[35]Julho!$C$34</f>
        <v>28.7</v>
      </c>
      <c r="AF39" s="104">
        <f>[35]Julho!$C$35</f>
        <v>31.3</v>
      </c>
      <c r="AG39" s="107">
        <f t="shared" si="1"/>
        <v>33.299999999999997</v>
      </c>
      <c r="AH39" s="108">
        <f t="shared" si="2"/>
        <v>28.767741935483862</v>
      </c>
    </row>
    <row r="40" spans="1:39" x14ac:dyDescent="0.2">
      <c r="A40" s="47" t="s">
        <v>13</v>
      </c>
      <c r="B40" s="104">
        <f>[36]Julho!$C$5</f>
        <v>19.899999999999999</v>
      </c>
      <c r="C40" s="104">
        <f>[36]Julho!$C$6</f>
        <v>21.6</v>
      </c>
      <c r="D40" s="104">
        <f>[36]Julho!$C$7</f>
        <v>24.3</v>
      </c>
      <c r="E40" s="104">
        <f>[36]Julho!$C$8</f>
        <v>28</v>
      </c>
      <c r="F40" s="104">
        <f>[36]Julho!$C$9</f>
        <v>30.6</v>
      </c>
      <c r="G40" s="104">
        <f>[36]Julho!$C$10</f>
        <v>30.8</v>
      </c>
      <c r="H40" s="104">
        <f>[36]Julho!$C$11</f>
        <v>31</v>
      </c>
      <c r="I40" s="104">
        <f>[36]Julho!$C$12</f>
        <v>31.3</v>
      </c>
      <c r="J40" s="104">
        <f>[36]Julho!$C$13</f>
        <v>30.6</v>
      </c>
      <c r="K40" s="104">
        <f>[36]Julho!$C$14</f>
        <v>30.2</v>
      </c>
      <c r="L40" s="104">
        <f>[36]Julho!$C$15</f>
        <v>31.8</v>
      </c>
      <c r="M40" s="104">
        <f>[36]Julho!$C$16</f>
        <v>31.5</v>
      </c>
      <c r="N40" s="104">
        <f>[36]Julho!$C$17</f>
        <v>31.8</v>
      </c>
      <c r="O40" s="104">
        <f>[36]Julho!$C$18</f>
        <v>32.700000000000003</v>
      </c>
      <c r="P40" s="104">
        <f>[36]Julho!$C$19</f>
        <v>33.4</v>
      </c>
      <c r="Q40" s="104">
        <f>[36]Julho!$C$20</f>
        <v>32.6</v>
      </c>
      <c r="R40" s="104">
        <f>[36]Julho!$C$21</f>
        <v>21.3</v>
      </c>
      <c r="S40" s="104">
        <f>[36]Julho!$C$22</f>
        <v>23.9</v>
      </c>
      <c r="T40" s="104">
        <f>[36]Julho!$C$23</f>
        <v>29.7</v>
      </c>
      <c r="U40" s="104">
        <f>[36]Julho!$C$24</f>
        <v>32.200000000000003</v>
      </c>
      <c r="V40" s="104">
        <f>[36]Julho!$C$25</f>
        <v>33</v>
      </c>
      <c r="W40" s="104">
        <f>[36]Julho!$C$26</f>
        <v>34.799999999999997</v>
      </c>
      <c r="X40" s="104">
        <f>[36]Julho!$C$27</f>
        <v>35</v>
      </c>
      <c r="Y40" s="104">
        <f>[36]Julho!$C$28</f>
        <v>34.799999999999997</v>
      </c>
      <c r="Z40" s="104">
        <f>[36]Julho!$C$29</f>
        <v>34.6</v>
      </c>
      <c r="AA40" s="104">
        <f>[36]Julho!$C$30</f>
        <v>35.700000000000003</v>
      </c>
      <c r="AB40" s="104">
        <f>[36]Julho!$C$31</f>
        <v>35.9</v>
      </c>
      <c r="AC40" s="104">
        <f>[36]Julho!$C$32</f>
        <v>27.1</v>
      </c>
      <c r="AD40" s="104">
        <f>[36]Julho!$C$33</f>
        <v>24</v>
      </c>
      <c r="AE40" s="104">
        <f>[36]Julho!$C$34</f>
        <v>29.5</v>
      </c>
      <c r="AF40" s="104">
        <f>[36]Julho!$C$35</f>
        <v>33.5</v>
      </c>
      <c r="AG40" s="107">
        <f t="shared" si="1"/>
        <v>35.9</v>
      </c>
      <c r="AH40" s="108">
        <f t="shared" si="2"/>
        <v>30.229032258064521</v>
      </c>
    </row>
    <row r="41" spans="1:39" x14ac:dyDescent="0.2">
      <c r="A41" s="47" t="s">
        <v>144</v>
      </c>
      <c r="B41" s="104">
        <f>[37]Julho!$C$5</f>
        <v>18.399999999999999</v>
      </c>
      <c r="C41" s="104">
        <f>[37]Julho!$C$6</f>
        <v>21</v>
      </c>
      <c r="D41" s="104">
        <f>[37]Julho!$C$7</f>
        <v>23.9</v>
      </c>
      <c r="E41" s="104">
        <f>[37]Julho!$C$8</f>
        <v>24.7</v>
      </c>
      <c r="F41" s="104">
        <f>[37]Julho!$C$9</f>
        <v>27.1</v>
      </c>
      <c r="G41" s="104">
        <f>[37]Julho!$C$10</f>
        <v>28</v>
      </c>
      <c r="H41" s="104">
        <f>[37]Julho!$C$11</f>
        <v>27.5</v>
      </c>
      <c r="I41" s="104">
        <f>[37]Julho!$C$12</f>
        <v>26.9</v>
      </c>
      <c r="J41" s="104">
        <f>[37]Julho!$C$13</f>
        <v>25.7</v>
      </c>
      <c r="K41" s="104">
        <f>[37]Julho!$C$14</f>
        <v>28.4</v>
      </c>
      <c r="L41" s="104">
        <f>[37]Julho!$C$15</f>
        <v>29</v>
      </c>
      <c r="M41" s="104">
        <f>[37]Julho!$C$16</f>
        <v>29.5</v>
      </c>
      <c r="N41" s="104">
        <f>[37]Julho!$C$17</f>
        <v>29.4</v>
      </c>
      <c r="O41" s="104">
        <f>[37]Julho!$C$18</f>
        <v>29.8</v>
      </c>
      <c r="P41" s="104">
        <f>[37]Julho!$C$19</f>
        <v>30.3</v>
      </c>
      <c r="Q41" s="104">
        <f>[37]Julho!$C$20</f>
        <v>30.6</v>
      </c>
      <c r="R41" s="104">
        <f>[37]Julho!$C$21</f>
        <v>27.1</v>
      </c>
      <c r="S41" s="104">
        <f>[37]Julho!$C$22</f>
        <v>21.4</v>
      </c>
      <c r="T41" s="104">
        <f>[37]Julho!$C$23</f>
        <v>25.9</v>
      </c>
      <c r="U41" s="104">
        <f>[37]Julho!$C$24</f>
        <v>28.9</v>
      </c>
      <c r="V41" s="104">
        <f>[37]Julho!$C$25</f>
        <v>30.9</v>
      </c>
      <c r="W41" s="104">
        <f>[37]Julho!$C$26</f>
        <v>31.4</v>
      </c>
      <c r="X41" s="104">
        <f>[37]Julho!$C$27</f>
        <v>31.6</v>
      </c>
      <c r="Y41" s="104">
        <f>[37]Julho!$C$28</f>
        <v>33.4</v>
      </c>
      <c r="Z41" s="104">
        <f>[37]Julho!$C$29</f>
        <v>33</v>
      </c>
      <c r="AA41" s="104">
        <f>[37]Julho!$C$30</f>
        <v>32.4</v>
      </c>
      <c r="AB41" s="104">
        <f>[37]Julho!$C$31</f>
        <v>34.6</v>
      </c>
      <c r="AC41" s="104">
        <f>[37]Julho!$C$32</f>
        <v>25.4</v>
      </c>
      <c r="AD41" s="104">
        <f>[37]Julho!$C$33</f>
        <v>21.7</v>
      </c>
      <c r="AE41" s="104">
        <f>[37]Julho!$C$34</f>
        <v>25.9</v>
      </c>
      <c r="AF41" s="104">
        <f>[37]Julho!$C$35</f>
        <v>28.1</v>
      </c>
      <c r="AG41" s="107">
        <f t="shared" si="1"/>
        <v>34.6</v>
      </c>
      <c r="AH41" s="108">
        <f t="shared" si="2"/>
        <v>27.803225806451611</v>
      </c>
    </row>
    <row r="42" spans="1:39" x14ac:dyDescent="0.2">
      <c r="A42" s="47" t="s">
        <v>117</v>
      </c>
      <c r="B42" s="104">
        <f>[38]Julho!$C$5</f>
        <v>18.399999999999999</v>
      </c>
      <c r="C42" s="104">
        <f>[38]Julho!$C$6</f>
        <v>18.7</v>
      </c>
      <c r="D42" s="104">
        <f>[38]Julho!$C$7</f>
        <v>22.8</v>
      </c>
      <c r="E42" s="104">
        <f>[38]Julho!$C$8</f>
        <v>24</v>
      </c>
      <c r="F42" s="104">
        <f>[38]Julho!$C$9</f>
        <v>26.6</v>
      </c>
      <c r="G42" s="104">
        <f>[38]Julho!$C$10</f>
        <v>27.3</v>
      </c>
      <c r="H42" s="104">
        <f>[38]Julho!$C$11</f>
        <v>26.4</v>
      </c>
      <c r="I42" s="104">
        <f>[38]Julho!$C$12</f>
        <v>26.3</v>
      </c>
      <c r="J42" s="104">
        <f>[38]Julho!$C$13</f>
        <v>24.9</v>
      </c>
      <c r="K42" s="104">
        <f>[38]Julho!$C$14</f>
        <v>27.2</v>
      </c>
      <c r="L42" s="104">
        <f>[38]Julho!$C$15</f>
        <v>27.9</v>
      </c>
      <c r="M42" s="104">
        <f>[38]Julho!$C$16</f>
        <v>29.9</v>
      </c>
      <c r="N42" s="104">
        <f>[38]Julho!$C$17</f>
        <v>28.4</v>
      </c>
      <c r="O42" s="104">
        <f>[38]Julho!$C$18</f>
        <v>29.4</v>
      </c>
      <c r="P42" s="104">
        <f>[38]Julho!$C$19</f>
        <v>30.1</v>
      </c>
      <c r="Q42" s="104">
        <f>[38]Julho!$C$20</f>
        <v>30.7</v>
      </c>
      <c r="R42" s="104">
        <f>[38]Julho!$C$21</f>
        <v>28.4</v>
      </c>
      <c r="S42" s="104">
        <f>[38]Julho!$C$22</f>
        <v>20.2</v>
      </c>
      <c r="T42" s="104">
        <f>[38]Julho!$C$23</f>
        <v>26.5</v>
      </c>
      <c r="U42" s="104">
        <f>[38]Julho!$C$24</f>
        <v>28.8</v>
      </c>
      <c r="V42" s="104">
        <f>[38]Julho!$C$25</f>
        <v>30.1</v>
      </c>
      <c r="W42" s="104">
        <f>[38]Julho!$C$26</f>
        <v>30.6</v>
      </c>
      <c r="X42" s="104">
        <f>[38]Julho!$C$27</f>
        <v>30.7</v>
      </c>
      <c r="Y42" s="104">
        <f>[38]Julho!$C$28</f>
        <v>30.7</v>
      </c>
      <c r="Z42" s="104">
        <f>[38]Julho!$C$29</f>
        <v>29.7</v>
      </c>
      <c r="AA42" s="104">
        <f>[38]Julho!$C$30</f>
        <v>31.5</v>
      </c>
      <c r="AB42" s="104">
        <f>[38]Julho!$C$31</f>
        <v>34.799999999999997</v>
      </c>
      <c r="AC42" s="104">
        <f>[38]Julho!$C$32</f>
        <v>20.5</v>
      </c>
      <c r="AD42" s="104">
        <f>[38]Julho!$C$33</f>
        <v>21.4</v>
      </c>
      <c r="AE42" s="104">
        <f>[38]Julho!$C$34</f>
        <v>25.4</v>
      </c>
      <c r="AF42" s="104">
        <f>[38]Julho!$C$35</f>
        <v>26.8</v>
      </c>
      <c r="AG42" s="107">
        <f t="shared" si="1"/>
        <v>34.799999999999997</v>
      </c>
      <c r="AH42" s="108">
        <f t="shared" si="2"/>
        <v>26.93870967741935</v>
      </c>
      <c r="AL42" t="s">
        <v>35</v>
      </c>
    </row>
    <row r="43" spans="1:39" x14ac:dyDescent="0.2">
      <c r="A43" s="47" t="s">
        <v>212</v>
      </c>
      <c r="B43" s="104">
        <f>[39]Julho!$C$5</f>
        <v>19.8</v>
      </c>
      <c r="C43" s="104">
        <f>[39]Julho!$C$6</f>
        <v>25.4</v>
      </c>
      <c r="D43" s="104">
        <f>[39]Julho!$C$7</f>
        <v>24.7</v>
      </c>
      <c r="E43" s="104">
        <f>[39]Julho!$C$8</f>
        <v>26.1</v>
      </c>
      <c r="F43" s="104">
        <f>[39]Julho!$C$9</f>
        <v>27.6</v>
      </c>
      <c r="G43" s="104">
        <f>[39]Julho!$C$10</f>
        <v>26.8</v>
      </c>
      <c r="H43" s="104">
        <f>[39]Julho!$C$11</f>
        <v>28</v>
      </c>
      <c r="I43" s="104">
        <f>[39]Julho!$C$12</f>
        <v>27.4</v>
      </c>
      <c r="J43" s="104">
        <f>[39]Julho!$C$13</f>
        <v>27.1</v>
      </c>
      <c r="K43" s="104">
        <f>[39]Julho!$C$14</f>
        <v>29.4</v>
      </c>
      <c r="L43" s="104">
        <f>[39]Julho!$C$15</f>
        <v>29.3</v>
      </c>
      <c r="M43" s="104">
        <f>[39]Julho!$C$16</f>
        <v>28.5</v>
      </c>
      <c r="N43" s="104">
        <f>[39]Julho!$C$17</f>
        <v>28.8</v>
      </c>
      <c r="O43" s="104">
        <f>[39]Julho!$C$18</f>
        <v>30</v>
      </c>
      <c r="P43" s="104">
        <f>[39]Julho!$C$19</f>
        <v>30.5</v>
      </c>
      <c r="Q43" s="104">
        <f>[39]Julho!$C$20</f>
        <v>29.6</v>
      </c>
      <c r="R43" s="104">
        <f>[39]Julho!$C$21</f>
        <v>30.5</v>
      </c>
      <c r="S43" s="104">
        <f>[39]Julho!$C$22</f>
        <v>25.8</v>
      </c>
      <c r="T43" s="104">
        <f>[39]Julho!$C$23</f>
        <v>29.1</v>
      </c>
      <c r="U43" s="104">
        <f>[39]Julho!$C$24</f>
        <v>29</v>
      </c>
      <c r="V43" s="104">
        <f>[39]Julho!$C$25</f>
        <v>30.4</v>
      </c>
      <c r="W43" s="104">
        <f>[39]Julho!$C$26</f>
        <v>31.1</v>
      </c>
      <c r="X43" s="104">
        <f>[39]Julho!$C$27</f>
        <v>31.8</v>
      </c>
      <c r="Y43" s="104">
        <f>[39]Julho!$C$28</f>
        <v>32</v>
      </c>
      <c r="Z43" s="104">
        <f>[39]Julho!$C$29</f>
        <v>32.6</v>
      </c>
      <c r="AA43" s="104">
        <f>[39]Julho!$C$30</f>
        <v>33.4</v>
      </c>
      <c r="AB43" s="104">
        <f>[39]Julho!$C$31</f>
        <v>33</v>
      </c>
      <c r="AC43" s="104">
        <f>[39]Julho!$C$32</f>
        <v>27.1</v>
      </c>
      <c r="AD43" s="104">
        <f>[39]Julho!$C$33</f>
        <v>23.2</v>
      </c>
      <c r="AE43" s="104">
        <f>[39]Julho!$C$34</f>
        <v>27.8</v>
      </c>
      <c r="AF43" s="104">
        <f>[39]Julho!$C$35</f>
        <v>30.8</v>
      </c>
      <c r="AG43" s="107">
        <f t="shared" si="1"/>
        <v>33.4</v>
      </c>
      <c r="AH43" s="108">
        <f t="shared" si="2"/>
        <v>28.6</v>
      </c>
    </row>
    <row r="44" spans="1:39" x14ac:dyDescent="0.2">
      <c r="A44" s="47" t="s">
        <v>14</v>
      </c>
      <c r="B44" s="104">
        <f>[40]Julho!$C$5</f>
        <v>20.9</v>
      </c>
      <c r="C44" s="104">
        <f>[40]Julho!$C$6</f>
        <v>24.6</v>
      </c>
      <c r="D44" s="104">
        <f>[40]Julho!$C$7</f>
        <v>24.9</v>
      </c>
      <c r="E44" s="104">
        <f>[40]Julho!$C$8</f>
        <v>26.5</v>
      </c>
      <c r="F44" s="104">
        <f>[40]Julho!$C$9</f>
        <v>29.3</v>
      </c>
      <c r="G44" s="104">
        <f>[40]Julho!$C$10</f>
        <v>28.6</v>
      </c>
      <c r="H44" s="104">
        <f>[40]Julho!$C$11</f>
        <v>28.6</v>
      </c>
      <c r="I44" s="104">
        <f>[40]Julho!$C$12</f>
        <v>27.7</v>
      </c>
      <c r="J44" s="104">
        <f>[40]Julho!$C$13</f>
        <v>29.3</v>
      </c>
      <c r="K44" s="104">
        <f>[40]Julho!$C$14</f>
        <v>30.1</v>
      </c>
      <c r="L44" s="104">
        <f>[40]Julho!$C$15</f>
        <v>30.3</v>
      </c>
      <c r="M44" s="104">
        <f>[40]Julho!$C$16</f>
        <v>28.9</v>
      </c>
      <c r="N44" s="104">
        <f>[40]Julho!$C$17</f>
        <v>30.3</v>
      </c>
      <c r="O44" s="104">
        <f>[40]Julho!$C$18</f>
        <v>30.6</v>
      </c>
      <c r="P44" s="104">
        <f>[40]Julho!$C$19</f>
        <v>31.2</v>
      </c>
      <c r="Q44" s="104">
        <f>[40]Julho!$C$20</f>
        <v>30.7</v>
      </c>
      <c r="R44" s="104">
        <f>[40]Julho!$C$21</f>
        <v>30.8</v>
      </c>
      <c r="S44" s="104">
        <f>[40]Julho!$C$22</f>
        <v>25.8</v>
      </c>
      <c r="T44" s="104">
        <f>[40]Julho!$C$23</f>
        <v>28</v>
      </c>
      <c r="U44" s="104">
        <f>[40]Julho!$C$24</f>
        <v>30.9</v>
      </c>
      <c r="V44" s="104">
        <f>[40]Julho!$C$25</f>
        <v>31.7</v>
      </c>
      <c r="W44" s="104">
        <f>[40]Julho!$C$26</f>
        <v>32.700000000000003</v>
      </c>
      <c r="X44" s="104">
        <f>[40]Julho!$C$27</f>
        <v>32.299999999999997</v>
      </c>
      <c r="Y44" s="104">
        <f>[40]Julho!$C$28</f>
        <v>33.4</v>
      </c>
      <c r="Z44" s="104">
        <f>[40]Julho!$C$29</f>
        <v>34</v>
      </c>
      <c r="AA44" s="104">
        <f>[40]Julho!$C$30</f>
        <v>34</v>
      </c>
      <c r="AB44" s="104">
        <f>[40]Julho!$C$31</f>
        <v>35.5</v>
      </c>
      <c r="AC44" s="104">
        <f>[40]Julho!$C$32</f>
        <v>27.7</v>
      </c>
      <c r="AD44" s="104">
        <f>[40]Julho!$C$33</f>
        <v>23.7</v>
      </c>
      <c r="AE44" s="104">
        <f>[40]Julho!$C$34</f>
        <v>27.9</v>
      </c>
      <c r="AF44" s="104">
        <f>[40]Julho!$C$35</f>
        <v>31</v>
      </c>
      <c r="AG44" s="107">
        <f t="shared" si="1"/>
        <v>35.5</v>
      </c>
      <c r="AH44" s="108">
        <f t="shared" si="2"/>
        <v>29.416129032258066</v>
      </c>
      <c r="AJ44" t="s">
        <v>35</v>
      </c>
      <c r="AL44" t="s">
        <v>35</v>
      </c>
    </row>
    <row r="45" spans="1:39" x14ac:dyDescent="0.2">
      <c r="A45" s="47" t="s">
        <v>145</v>
      </c>
      <c r="B45" s="104">
        <f>[41]Julho!$C$5</f>
        <v>18.899999999999999</v>
      </c>
      <c r="C45" s="104">
        <f>[41]Julho!$C$6</f>
        <v>26.3</v>
      </c>
      <c r="D45" s="104">
        <f>[41]Julho!$C$7</f>
        <v>27.3</v>
      </c>
      <c r="E45" s="104">
        <f>[41]Julho!$C$8</f>
        <v>28.9</v>
      </c>
      <c r="F45" s="104">
        <f>[41]Julho!$C$9</f>
        <v>30.6</v>
      </c>
      <c r="G45" s="104">
        <f>[41]Julho!$C$10</f>
        <v>30.3</v>
      </c>
      <c r="H45" s="104">
        <f>[41]Julho!$C$11</f>
        <v>31.4</v>
      </c>
      <c r="I45" s="104">
        <f>[41]Julho!$C$12</f>
        <v>30.5</v>
      </c>
      <c r="J45" s="104">
        <f>[41]Julho!$C$13</f>
        <v>30.4</v>
      </c>
      <c r="K45" s="104">
        <f>[41]Julho!$C$14</f>
        <v>31.8</v>
      </c>
      <c r="L45" s="104">
        <f>[41]Julho!$C$15</f>
        <v>31.7</v>
      </c>
      <c r="M45" s="104">
        <f>[41]Julho!$C$16</f>
        <v>31</v>
      </c>
      <c r="N45" s="104">
        <f>[41]Julho!$C$17</f>
        <v>31.6</v>
      </c>
      <c r="O45" s="104">
        <f>[41]Julho!$C$18</f>
        <v>32.6</v>
      </c>
      <c r="P45" s="104">
        <f>[41]Julho!$C$19</f>
        <v>32.799999999999997</v>
      </c>
      <c r="Q45" s="104">
        <f>[41]Julho!$C$20</f>
        <v>32.700000000000003</v>
      </c>
      <c r="R45" s="104">
        <f>[41]Julho!$C$21</f>
        <v>30.8</v>
      </c>
      <c r="S45" s="104">
        <f>[41]Julho!$C$22</f>
        <v>26.8</v>
      </c>
      <c r="T45" s="104">
        <f>[41]Julho!$C$23</f>
        <v>31.2</v>
      </c>
      <c r="U45" s="104">
        <f>[41]Julho!$C$24</f>
        <v>32.6</v>
      </c>
      <c r="V45" s="104">
        <f>[41]Julho!$C$25</f>
        <v>33.299999999999997</v>
      </c>
      <c r="W45" s="104">
        <f>[41]Julho!$C$26</f>
        <v>34</v>
      </c>
      <c r="X45" s="104">
        <f>[41]Julho!$C$27</f>
        <v>33.799999999999997</v>
      </c>
      <c r="Y45" s="104">
        <f>[41]Julho!$C$28</f>
        <v>35</v>
      </c>
      <c r="Z45" s="104">
        <f>[41]Julho!$C$29</f>
        <v>35.700000000000003</v>
      </c>
      <c r="AA45" s="104">
        <f>[41]Julho!$C$30</f>
        <v>36.200000000000003</v>
      </c>
      <c r="AB45" s="104">
        <f>[41]Julho!$C$31</f>
        <v>36.200000000000003</v>
      </c>
      <c r="AC45" s="104">
        <f>[41]Julho!$C$32</f>
        <v>32.5</v>
      </c>
      <c r="AD45" s="104">
        <f>[41]Julho!$C$33</f>
        <v>26.9</v>
      </c>
      <c r="AE45" s="104">
        <f>[41]Julho!$C$34</f>
        <v>31.3</v>
      </c>
      <c r="AF45" s="104">
        <f>[41]Julho!$C$35</f>
        <v>34.9</v>
      </c>
      <c r="AG45" s="107">
        <f t="shared" si="1"/>
        <v>36.200000000000003</v>
      </c>
      <c r="AH45" s="108">
        <f t="shared" si="2"/>
        <v>31.290322580645164</v>
      </c>
    </row>
    <row r="46" spans="1:39" x14ac:dyDescent="0.2">
      <c r="A46" s="47" t="s">
        <v>15</v>
      </c>
      <c r="B46" s="104">
        <f>[42]Julho!$C$5</f>
        <v>10.5</v>
      </c>
      <c r="C46" s="104">
        <f>[42]Julho!$C$6</f>
        <v>18.600000000000001</v>
      </c>
      <c r="D46" s="104">
        <f>[42]Julho!$C$7</f>
        <v>22.1</v>
      </c>
      <c r="E46" s="104">
        <f>[42]Julho!$C$8</f>
        <v>22.5</v>
      </c>
      <c r="F46" s="104">
        <f>[42]Julho!$C$9</f>
        <v>24.4</v>
      </c>
      <c r="G46" s="104">
        <f>[42]Julho!$C$10</f>
        <v>25.4</v>
      </c>
      <c r="H46" s="104">
        <f>[42]Julho!$C$11</f>
        <v>25.2</v>
      </c>
      <c r="I46" s="104">
        <f>[42]Julho!$C$12</f>
        <v>25.4</v>
      </c>
      <c r="J46" s="104">
        <f>[42]Julho!$C$13</f>
        <v>23.5</v>
      </c>
      <c r="K46" s="104">
        <f>[42]Julho!$C$14</f>
        <v>24.5</v>
      </c>
      <c r="L46" s="104">
        <f>[42]Julho!$C$15</f>
        <v>25.7</v>
      </c>
      <c r="M46" s="104">
        <f>[42]Julho!$C$16</f>
        <v>25.6</v>
      </c>
      <c r="N46" s="104">
        <f>[42]Julho!$C$17</f>
        <v>25.4</v>
      </c>
      <c r="O46" s="104">
        <f>[42]Julho!$C$18</f>
        <v>26.3</v>
      </c>
      <c r="P46" s="104">
        <f>[42]Julho!$C$19</f>
        <v>27.4</v>
      </c>
      <c r="Q46" s="104">
        <f>[42]Julho!$C$20</f>
        <v>28.8</v>
      </c>
      <c r="R46" s="104">
        <f>[42]Julho!$C$21</f>
        <v>22.4</v>
      </c>
      <c r="S46" s="104">
        <f>[42]Julho!$C$22</f>
        <v>18.7</v>
      </c>
      <c r="T46" s="104">
        <f>[42]Julho!$C$23</f>
        <v>23.7</v>
      </c>
      <c r="U46" s="104">
        <f>[42]Julho!$C$24</f>
        <v>25.7</v>
      </c>
      <c r="V46" s="104">
        <f>[42]Julho!$C$25</f>
        <v>28</v>
      </c>
      <c r="W46" s="104">
        <f>[42]Julho!$C$26</f>
        <v>27.9</v>
      </c>
      <c r="X46" s="104">
        <f>[42]Julho!$C$27</f>
        <v>28.5</v>
      </c>
      <c r="Y46" s="104">
        <f>[42]Julho!$C$28</f>
        <v>27.9</v>
      </c>
      <c r="Z46" s="104">
        <f>[42]Julho!$C$29</f>
        <v>28.4</v>
      </c>
      <c r="AA46" s="104">
        <f>[42]Julho!$C$30</f>
        <v>29.7</v>
      </c>
      <c r="AB46" s="104">
        <f>[42]Julho!$C$31</f>
        <v>29.9</v>
      </c>
      <c r="AC46" s="104">
        <f>[42]Julho!$C$32</f>
        <v>17.3</v>
      </c>
      <c r="AD46" s="104">
        <f>[42]Julho!$C$33</f>
        <v>18.399999999999999</v>
      </c>
      <c r="AE46" s="104">
        <f>[42]Julho!$C$34</f>
        <v>23.5</v>
      </c>
      <c r="AF46" s="104">
        <f>[42]Julho!$C$35</f>
        <v>25.4</v>
      </c>
      <c r="AG46" s="107">
        <f t="shared" si="1"/>
        <v>29.9</v>
      </c>
      <c r="AH46" s="108">
        <f t="shared" si="2"/>
        <v>24.409677419354832</v>
      </c>
      <c r="AI46" s="12" t="s">
        <v>35</v>
      </c>
      <c r="AL46" t="s">
        <v>35</v>
      </c>
    </row>
    <row r="47" spans="1:39" x14ac:dyDescent="0.2">
      <c r="A47" s="47" t="s">
        <v>16</v>
      </c>
      <c r="B47" s="104">
        <f>[43]Julho!$C$5</f>
        <v>12.7</v>
      </c>
      <c r="C47" s="104">
        <f>[43]Julho!$C$6</f>
        <v>18.3</v>
      </c>
      <c r="D47" s="104">
        <f>[43]Julho!$C$7</f>
        <v>21.6</v>
      </c>
      <c r="E47" s="104">
        <f>[43]Julho!$C$8</f>
        <v>28.2</v>
      </c>
      <c r="F47" s="104">
        <f>[43]Julho!$C$9</f>
        <v>29.8</v>
      </c>
      <c r="G47" s="104">
        <f>[43]Julho!$C$10</f>
        <v>30.7</v>
      </c>
      <c r="H47" s="104">
        <f>[43]Julho!$C$11</f>
        <v>31.2</v>
      </c>
      <c r="I47" s="104">
        <f>[43]Julho!$C$12</f>
        <v>30.8</v>
      </c>
      <c r="J47" s="104">
        <f>[43]Julho!$C$13</f>
        <v>29.8</v>
      </c>
      <c r="K47" s="104">
        <f>[43]Julho!$C$14</f>
        <v>31</v>
      </c>
      <c r="L47" s="104">
        <f>[43]Julho!$C$15</f>
        <v>32.200000000000003</v>
      </c>
      <c r="M47" s="104">
        <f>[43]Julho!$C$16</f>
        <v>32</v>
      </c>
      <c r="N47" s="104">
        <f>[43]Julho!$C$17</f>
        <v>32.4</v>
      </c>
      <c r="O47" s="104">
        <f>[43]Julho!$C$18</f>
        <v>31.9</v>
      </c>
      <c r="P47" s="104">
        <f>[43]Julho!$C$19</f>
        <v>32.9</v>
      </c>
      <c r="Q47" s="104">
        <f>[43]Julho!$C$20</f>
        <v>33.6</v>
      </c>
      <c r="R47" s="104">
        <f>[43]Julho!$C$21</f>
        <v>27.8</v>
      </c>
      <c r="S47" s="104">
        <f>[43]Julho!$C$22</f>
        <v>21.3</v>
      </c>
      <c r="T47" s="104">
        <f>[43]Julho!$C$23</f>
        <v>26.3</v>
      </c>
      <c r="U47" s="104">
        <f>[43]Julho!$C$24</f>
        <v>31.2</v>
      </c>
      <c r="V47" s="104">
        <f>[43]Julho!$C$25</f>
        <v>32.799999999999997</v>
      </c>
      <c r="W47" s="104">
        <f>[43]Julho!$C$26</f>
        <v>33.700000000000003</v>
      </c>
      <c r="X47" s="104">
        <f>[43]Julho!$C$27</f>
        <v>34.700000000000003</v>
      </c>
      <c r="Y47" s="104">
        <f>[43]Julho!$C$28</f>
        <v>32.700000000000003</v>
      </c>
      <c r="Z47" s="104">
        <f>[43]Julho!$C$29</f>
        <v>33.9</v>
      </c>
      <c r="AA47" s="104">
        <f>[43]Julho!$C$30</f>
        <v>35</v>
      </c>
      <c r="AB47" s="104">
        <f>[43]Julho!$C$31</f>
        <v>28.9</v>
      </c>
      <c r="AC47" s="104">
        <f>[43]Julho!$C$32</f>
        <v>19.3</v>
      </c>
      <c r="AD47" s="104">
        <f>[43]Julho!$C$33</f>
        <v>22.2</v>
      </c>
      <c r="AE47" s="104">
        <f>[43]Julho!$C$34</f>
        <v>28.8</v>
      </c>
      <c r="AF47" s="104">
        <f>[43]Julho!$C$35</f>
        <v>34</v>
      </c>
      <c r="AG47" s="107">
        <f t="shared" si="1"/>
        <v>35</v>
      </c>
      <c r="AH47" s="108">
        <f t="shared" si="2"/>
        <v>29.087096774193551</v>
      </c>
      <c r="AK47" t="s">
        <v>35</v>
      </c>
      <c r="AL47" t="s">
        <v>35</v>
      </c>
      <c r="AM47" t="s">
        <v>35</v>
      </c>
    </row>
    <row r="48" spans="1:39" x14ac:dyDescent="0.2">
      <c r="A48" s="47" t="s">
        <v>209</v>
      </c>
      <c r="B48" s="104">
        <f>[44]Julho!$C$5</f>
        <v>15.5</v>
      </c>
      <c r="C48" s="104">
        <f>[44]Julho!$C$6</f>
        <v>21.3</v>
      </c>
      <c r="D48" s="104">
        <f>[44]Julho!$C$7</f>
        <v>24.8</v>
      </c>
      <c r="E48" s="104">
        <f>[44]Julho!$C$8</f>
        <v>29.1</v>
      </c>
      <c r="F48" s="104">
        <f>[44]Julho!$C$9</f>
        <v>30.2</v>
      </c>
      <c r="G48" s="104">
        <f>[44]Julho!$C$10</f>
        <v>30.1</v>
      </c>
      <c r="H48" s="104">
        <f>[44]Julho!$C$11</f>
        <v>31</v>
      </c>
      <c r="I48" s="104">
        <f>[44]Julho!$C$12</f>
        <v>31.1</v>
      </c>
      <c r="J48" s="104">
        <f>[44]Julho!$C$13</f>
        <v>29.3</v>
      </c>
      <c r="K48" s="104">
        <f>[44]Julho!$C$14</f>
        <v>30.8</v>
      </c>
      <c r="L48" s="104">
        <f>[44]Julho!$C$15</f>
        <v>31.1</v>
      </c>
      <c r="M48" s="104">
        <f>[44]Julho!$C$16</f>
        <v>31.3</v>
      </c>
      <c r="N48" s="104">
        <f>[44]Julho!$C$17</f>
        <v>32.1</v>
      </c>
      <c r="O48" s="104">
        <f>[44]Julho!$C$18</f>
        <v>31.8</v>
      </c>
      <c r="P48" s="104">
        <f>[44]Julho!$C$19</f>
        <v>32.6</v>
      </c>
      <c r="Q48" s="104">
        <f>[44]Julho!$C$20</f>
        <v>33.299999999999997</v>
      </c>
      <c r="R48" s="104">
        <f>[44]Julho!$C$21</f>
        <v>28.1</v>
      </c>
      <c r="S48" s="104">
        <f>[44]Julho!$C$22</f>
        <v>24.2</v>
      </c>
      <c r="T48" s="104">
        <f>[44]Julho!$C$23</f>
        <v>28.1</v>
      </c>
      <c r="U48" s="104">
        <f>[44]Julho!$C$24</f>
        <v>31.1</v>
      </c>
      <c r="V48" s="104">
        <f>[44]Julho!$C$25</f>
        <v>33.1</v>
      </c>
      <c r="W48" s="104">
        <f>[44]Julho!$C$26</f>
        <v>33.700000000000003</v>
      </c>
      <c r="X48" s="104">
        <f>[44]Julho!$C$27</f>
        <v>34.299999999999997</v>
      </c>
      <c r="Y48" s="104">
        <f>[44]Julho!$C$28</f>
        <v>33.799999999999997</v>
      </c>
      <c r="Z48" s="104">
        <f>[44]Julho!$C$29</f>
        <v>34.6</v>
      </c>
      <c r="AA48" s="104">
        <f>[44]Julho!$C$30</f>
        <v>35</v>
      </c>
      <c r="AB48" s="104">
        <f>[44]Julho!$C$31</f>
        <v>32.1</v>
      </c>
      <c r="AC48" s="104">
        <f>[44]Julho!$C$32</f>
        <v>21.6</v>
      </c>
      <c r="AD48" s="104">
        <f>[44]Julho!$C$33</f>
        <v>24.1</v>
      </c>
      <c r="AE48" s="104">
        <f>[44]Julho!$C$34</f>
        <v>29.3</v>
      </c>
      <c r="AF48" s="104">
        <f>[44]Julho!$C$35</f>
        <v>34.299999999999997</v>
      </c>
      <c r="AG48" s="107">
        <f t="shared" si="1"/>
        <v>35</v>
      </c>
      <c r="AH48" s="108">
        <f t="shared" si="2"/>
        <v>29.767741935483876</v>
      </c>
    </row>
    <row r="49" spans="1:39" x14ac:dyDescent="0.2">
      <c r="A49" s="47" t="s">
        <v>146</v>
      </c>
      <c r="B49" s="104">
        <f>[45]Julho!$C$5</f>
        <v>20.5</v>
      </c>
      <c r="C49" s="104">
        <f>[45]Julho!$C$6</f>
        <v>16.899999999999999</v>
      </c>
      <c r="D49" s="104">
        <f>[45]Julho!$C$7</f>
        <v>23.9</v>
      </c>
      <c r="E49" s="104">
        <f>[45]Julho!$C$8</f>
        <v>24.8</v>
      </c>
      <c r="F49" s="104">
        <f>[45]Julho!$C$9</f>
        <v>26.5</v>
      </c>
      <c r="G49" s="104">
        <f>[45]Julho!$C$10</f>
        <v>26.7</v>
      </c>
      <c r="H49" s="104">
        <f>[45]Julho!$C$11</f>
        <v>27.3</v>
      </c>
      <c r="I49" s="104">
        <f>[45]Julho!$C$12</f>
        <v>27</v>
      </c>
      <c r="J49" s="104">
        <f>[45]Julho!$C$13</f>
        <v>26.7</v>
      </c>
      <c r="K49" s="104">
        <f>[45]Julho!$C$14</f>
        <v>27.5</v>
      </c>
      <c r="L49" s="104">
        <f>[45]Julho!$C$15</f>
        <v>29.1</v>
      </c>
      <c r="M49" s="104">
        <f>[45]Julho!$C$16</f>
        <v>28.9</v>
      </c>
      <c r="N49" s="104">
        <f>[45]Julho!$C$17</f>
        <v>29.2</v>
      </c>
      <c r="O49" s="104">
        <f>[45]Julho!$C$18</f>
        <v>29.8</v>
      </c>
      <c r="P49" s="104">
        <f>[45]Julho!$C$19</f>
        <v>30.1</v>
      </c>
      <c r="Q49" s="104">
        <f>[45]Julho!$C$20</f>
        <v>30.4</v>
      </c>
      <c r="R49" s="104">
        <f>[45]Julho!$C$21</f>
        <v>30.2</v>
      </c>
      <c r="S49" s="104">
        <f>[45]Julho!$C$22</f>
        <v>22.8</v>
      </c>
      <c r="T49" s="104">
        <f>[45]Julho!$C$23</f>
        <v>26.2</v>
      </c>
      <c r="U49" s="104">
        <f>[45]Julho!$C$24</f>
        <v>28.8</v>
      </c>
      <c r="V49" s="104">
        <f>[45]Julho!$C$25</f>
        <v>30.1</v>
      </c>
      <c r="W49" s="104">
        <f>[45]Julho!$C$26</f>
        <v>31.3</v>
      </c>
      <c r="X49" s="104">
        <f>[45]Julho!$C$27</f>
        <v>31.2</v>
      </c>
      <c r="Y49" s="104">
        <f>[45]Julho!$C$28</f>
        <v>32.9</v>
      </c>
      <c r="Z49" s="104">
        <f>[45]Julho!$C$29</f>
        <v>32.299999999999997</v>
      </c>
      <c r="AA49" s="104">
        <f>[45]Julho!$C$30</f>
        <v>32.799999999999997</v>
      </c>
      <c r="AB49" s="104">
        <f>[45]Julho!$C$31</f>
        <v>33.700000000000003</v>
      </c>
      <c r="AC49" s="104">
        <f>[45]Julho!$C$32</f>
        <v>26.6</v>
      </c>
      <c r="AD49" s="104">
        <f>[45]Julho!$C$33</f>
        <v>22.6</v>
      </c>
      <c r="AE49" s="104">
        <f>[45]Julho!$C$34</f>
        <v>25.9</v>
      </c>
      <c r="AF49" s="104">
        <f>[45]Julho!$C$35</f>
        <v>28.7</v>
      </c>
      <c r="AG49" s="107">
        <f>MAX(B49:AF49)</f>
        <v>33.700000000000003</v>
      </c>
      <c r="AH49" s="108">
        <f>AVERAGE(B49:AF49)</f>
        <v>27.787096774193547</v>
      </c>
      <c r="AJ49" t="s">
        <v>35</v>
      </c>
      <c r="AL49" t="s">
        <v>35</v>
      </c>
    </row>
    <row r="50" spans="1:39" hidden="1" x14ac:dyDescent="0.2">
      <c r="A50" s="47" t="s">
        <v>281</v>
      </c>
      <c r="B50" s="104" t="str">
        <f>[46]Julho!$C$5</f>
        <v>*</v>
      </c>
      <c r="C50" s="104" t="str">
        <f>[46]Julho!$C$6</f>
        <v>*</v>
      </c>
      <c r="D50" s="104" t="str">
        <f>[46]Julho!$C$7</f>
        <v>*</v>
      </c>
      <c r="E50" s="104" t="str">
        <f>[46]Julho!$C$8</f>
        <v>*</v>
      </c>
      <c r="F50" s="104" t="str">
        <f>[46]Julho!$C$9</f>
        <v>*</v>
      </c>
      <c r="G50" s="104" t="str">
        <f>[46]Julho!$C$10</f>
        <v>*</v>
      </c>
      <c r="H50" s="104" t="str">
        <f>[46]Julho!$C$11</f>
        <v>*</v>
      </c>
      <c r="I50" s="104" t="str">
        <f>[46]Julho!$C$12</f>
        <v>*</v>
      </c>
      <c r="J50" s="104" t="str">
        <f>[46]Julho!$C$13</f>
        <v>*</v>
      </c>
      <c r="K50" s="104" t="str">
        <f>[46]Julho!$C$14</f>
        <v>*</v>
      </c>
      <c r="L50" s="104" t="str">
        <f>[46]Julho!$C$15</f>
        <v>*</v>
      </c>
      <c r="M50" s="104" t="str">
        <f>[46]Julho!$C$16</f>
        <v>*</v>
      </c>
      <c r="N50" s="104" t="str">
        <f>[46]Julho!$C$17</f>
        <v>*</v>
      </c>
      <c r="O50" s="104" t="str">
        <f>[46]Julho!$C$18</f>
        <v>*</v>
      </c>
      <c r="P50" s="104" t="str">
        <f>[46]Julho!$C$19</f>
        <v>*</v>
      </c>
      <c r="Q50" s="104" t="str">
        <f>[46]Julho!$C$20</f>
        <v>*</v>
      </c>
      <c r="R50" s="104" t="str">
        <f>[46]Julho!$C$21</f>
        <v>*</v>
      </c>
      <c r="S50" s="104" t="str">
        <f>[46]Julho!$C$22</f>
        <v>*</v>
      </c>
      <c r="T50" s="104" t="str">
        <f>[46]Julho!$C$23</f>
        <v>*</v>
      </c>
      <c r="U50" s="104" t="str">
        <f>[46]Julho!$C$24</f>
        <v>*</v>
      </c>
      <c r="V50" s="104" t="str">
        <f>[46]Julho!$C$25</f>
        <v>*</v>
      </c>
      <c r="W50" s="104" t="str">
        <f>[46]Julho!$C$26</f>
        <v>*</v>
      </c>
      <c r="X50" s="104" t="str">
        <f>[46]Julho!$C$27</f>
        <v>*</v>
      </c>
      <c r="Y50" s="104" t="str">
        <f>[46]Julho!$C$28</f>
        <v>*</v>
      </c>
      <c r="Z50" s="104" t="str">
        <f>[46]Julho!$C$29</f>
        <v>*</v>
      </c>
      <c r="AA50" s="104" t="str">
        <f>[46]Julho!$C$30</f>
        <v>*</v>
      </c>
      <c r="AB50" s="104" t="str">
        <f>[46]Julho!$C$31</f>
        <v>*</v>
      </c>
      <c r="AC50" s="104" t="str">
        <f>[46]Julho!$C$32</f>
        <v>*</v>
      </c>
      <c r="AD50" s="104" t="str">
        <f>[46]Julho!$C$33</f>
        <v>*</v>
      </c>
      <c r="AE50" s="104" t="str">
        <f>[46]Julho!$C$34</f>
        <v>*</v>
      </c>
      <c r="AF50" s="104" t="str">
        <f>[46]Julho!$C$35</f>
        <v>*</v>
      </c>
      <c r="AG50" s="107">
        <f>MAX(B50:AF50)</f>
        <v>0</v>
      </c>
      <c r="AH50" s="108" t="s">
        <v>154</v>
      </c>
    </row>
    <row r="51" spans="1:39" x14ac:dyDescent="0.2">
      <c r="A51" s="47" t="s">
        <v>17</v>
      </c>
      <c r="B51" s="104">
        <f>[47]Julho!$C$5</f>
        <v>17.5</v>
      </c>
      <c r="C51" s="104">
        <f>[47]Julho!$C$6</f>
        <v>21.8</v>
      </c>
      <c r="D51" s="104">
        <f>[47]Julho!$C$7</f>
        <v>22.3</v>
      </c>
      <c r="E51" s="104">
        <f>[47]Julho!$C$8</f>
        <v>24.5</v>
      </c>
      <c r="F51" s="104">
        <f>[47]Julho!$C$9</f>
        <v>26.7</v>
      </c>
      <c r="G51" s="104">
        <f>[47]Julho!$C$10</f>
        <v>28.3</v>
      </c>
      <c r="H51" s="104">
        <f>[47]Julho!$C$11</f>
        <v>26.6</v>
      </c>
      <c r="I51" s="104">
        <f>[47]Julho!$C$12</f>
        <v>26.3</v>
      </c>
      <c r="J51" s="104">
        <f>[47]Julho!$C$13</f>
        <v>25</v>
      </c>
      <c r="K51" s="104">
        <f>[47]Julho!$C$14</f>
        <v>28.1</v>
      </c>
      <c r="L51" s="104">
        <f>[47]Julho!$C$15</f>
        <v>28.4</v>
      </c>
      <c r="M51" s="104">
        <f>[47]Julho!$C$16</f>
        <v>29</v>
      </c>
      <c r="N51" s="104">
        <f>[47]Julho!$C$17</f>
        <v>28.7</v>
      </c>
      <c r="O51" s="104">
        <f>[47]Julho!$C$18</f>
        <v>29.4</v>
      </c>
      <c r="P51" s="104">
        <f>[47]Julho!$C$19</f>
        <v>30.7</v>
      </c>
      <c r="Q51" s="104">
        <f>[47]Julho!$C$20</f>
        <v>30.8</v>
      </c>
      <c r="R51" s="104">
        <f>[47]Julho!$C$21</f>
        <v>23.8</v>
      </c>
      <c r="S51" s="104">
        <f>[47]Julho!$C$22</f>
        <v>20</v>
      </c>
      <c r="T51" s="104">
        <f>[47]Julho!$C$23</f>
        <v>25.8</v>
      </c>
      <c r="U51" s="104">
        <f>[47]Julho!$C$24</f>
        <v>28.8</v>
      </c>
      <c r="V51" s="104">
        <f>[47]Julho!$C$25</f>
        <v>30.6</v>
      </c>
      <c r="W51" s="104">
        <f>[47]Julho!$C$26</f>
        <v>30.7</v>
      </c>
      <c r="X51" s="104">
        <f>[47]Julho!$C$27</f>
        <v>31.1</v>
      </c>
      <c r="Y51" s="104">
        <f>[47]Julho!$C$28</f>
        <v>33.299999999999997</v>
      </c>
      <c r="Z51" s="104">
        <f>[47]Julho!$C$29</f>
        <v>31.9</v>
      </c>
      <c r="AA51" s="104">
        <f>[47]Julho!$C$30</f>
        <v>32.200000000000003</v>
      </c>
      <c r="AB51" s="104">
        <f>[47]Julho!$C$31</f>
        <v>34.9</v>
      </c>
      <c r="AC51" s="104">
        <f>[47]Julho!$C$32</f>
        <v>20.8</v>
      </c>
      <c r="AD51" s="104">
        <f>[47]Julho!$C$33</f>
        <v>21.7</v>
      </c>
      <c r="AE51" s="104">
        <f>[47]Julho!$C$34</f>
        <v>25.5</v>
      </c>
      <c r="AF51" s="104">
        <f>[47]Julho!$C$35</f>
        <v>27.8</v>
      </c>
      <c r="AG51" s="107">
        <f t="shared" si="1"/>
        <v>34.9</v>
      </c>
      <c r="AH51" s="108">
        <f t="shared" si="2"/>
        <v>27.193548387096776</v>
      </c>
      <c r="AM51" t="s">
        <v>35</v>
      </c>
    </row>
    <row r="52" spans="1:39" x14ac:dyDescent="0.2">
      <c r="A52" s="47" t="s">
        <v>130</v>
      </c>
      <c r="B52" s="104">
        <f>[48]Julho!$C$5</f>
        <v>19.8</v>
      </c>
      <c r="C52" s="104">
        <f>[48]Julho!$C$6</f>
        <v>19.600000000000001</v>
      </c>
      <c r="D52" s="104">
        <f>[48]Julho!$C$7</f>
        <v>22.5</v>
      </c>
      <c r="E52" s="104">
        <f>[48]Julho!$C$8</f>
        <v>24.1</v>
      </c>
      <c r="F52" s="104">
        <f>[48]Julho!$C$9</f>
        <v>26</v>
      </c>
      <c r="G52" s="104">
        <f>[48]Julho!$C$10</f>
        <v>26.4</v>
      </c>
      <c r="H52" s="104">
        <f>[48]Julho!$C$11</f>
        <v>25.4</v>
      </c>
      <c r="I52" s="104">
        <f>[48]Julho!$C$12</f>
        <v>26</v>
      </c>
      <c r="J52" s="104">
        <f>[48]Julho!$C$13</f>
        <v>25.5</v>
      </c>
      <c r="K52" s="104">
        <f>[48]Julho!$C$14</f>
        <v>26.8</v>
      </c>
      <c r="L52" s="104">
        <f>[48]Julho!$C$15</f>
        <v>28.4</v>
      </c>
      <c r="M52" s="104">
        <f>[48]Julho!$C$16</f>
        <v>29.2</v>
      </c>
      <c r="N52" s="104">
        <f>[48]Julho!$C$17</f>
        <v>27.9</v>
      </c>
      <c r="O52" s="104">
        <f>[48]Julho!$C$18</f>
        <v>29.2</v>
      </c>
      <c r="P52" s="104">
        <f>[48]Julho!$C$19</f>
        <v>29.3</v>
      </c>
      <c r="Q52" s="104">
        <f>[48]Julho!$C$20</f>
        <v>29.7</v>
      </c>
      <c r="R52" s="104">
        <f>[48]Julho!$C$21</f>
        <v>30.1</v>
      </c>
      <c r="S52" s="104">
        <f>[48]Julho!$C$22</f>
        <v>21.4</v>
      </c>
      <c r="T52" s="104">
        <f>[48]Julho!$C$23</f>
        <v>25.3</v>
      </c>
      <c r="U52" s="104">
        <f>[48]Julho!$C$24</f>
        <v>27.4</v>
      </c>
      <c r="V52" s="104">
        <f>[48]Julho!$C$25</f>
        <v>29.3</v>
      </c>
      <c r="W52" s="104">
        <f>[48]Julho!$C$26</f>
        <v>29.9</v>
      </c>
      <c r="X52" s="104">
        <f>[48]Julho!$C$27</f>
        <v>30</v>
      </c>
      <c r="Y52" s="104">
        <f>[48]Julho!$C$28</f>
        <v>29.9</v>
      </c>
      <c r="Z52" s="104">
        <f>[48]Julho!$C$29</f>
        <v>30</v>
      </c>
      <c r="AA52" s="104">
        <f>[48]Julho!$C$30</f>
        <v>31.7</v>
      </c>
      <c r="AB52" s="104">
        <f>[48]Julho!$C$31</f>
        <v>34</v>
      </c>
      <c r="AC52" s="104">
        <f>[48]Julho!$C$32</f>
        <v>27.4</v>
      </c>
      <c r="AD52" s="104">
        <f>[48]Julho!$C$33</f>
        <v>22.1</v>
      </c>
      <c r="AE52" s="104">
        <f>[48]Julho!$C$34</f>
        <v>24.9</v>
      </c>
      <c r="AF52" s="104">
        <f>[48]Julho!$C$35</f>
        <v>27.1</v>
      </c>
      <c r="AG52" s="107">
        <f t="shared" si="1"/>
        <v>34</v>
      </c>
      <c r="AH52" s="108">
        <f t="shared" si="2"/>
        <v>26.977419354838709</v>
      </c>
      <c r="AJ52" s="12" t="s">
        <v>35</v>
      </c>
      <c r="AL52" t="s">
        <v>35</v>
      </c>
    </row>
    <row r="53" spans="1:39" x14ac:dyDescent="0.2">
      <c r="A53" s="47" t="s">
        <v>18</v>
      </c>
      <c r="B53" s="104">
        <f>[49]Julho!$C$5</f>
        <v>17.8</v>
      </c>
      <c r="C53" s="104">
        <f>[49]Julho!$C$6</f>
        <v>22.4</v>
      </c>
      <c r="D53" s="104">
        <f>[49]Julho!$C$7</f>
        <v>24.1</v>
      </c>
      <c r="E53" s="104">
        <f>[49]Julho!$C$8</f>
        <v>24.2</v>
      </c>
      <c r="F53" s="104">
        <f>[49]Julho!$C$9</f>
        <v>26.6</v>
      </c>
      <c r="G53" s="104">
        <f>[49]Julho!$C$10</f>
        <v>25.4</v>
      </c>
      <c r="H53" s="104">
        <f>[49]Julho!$C$11</f>
        <v>26.8</v>
      </c>
      <c r="I53" s="104">
        <f>[49]Julho!$C$12</f>
        <v>26.2</v>
      </c>
      <c r="J53" s="104">
        <f>[49]Julho!$C$13</f>
        <v>25.8</v>
      </c>
      <c r="K53" s="104">
        <f>[49]Julho!$C$14</f>
        <v>27.2</v>
      </c>
      <c r="L53" s="104">
        <f>[49]Julho!$C$15</f>
        <v>27.7</v>
      </c>
      <c r="M53" s="104">
        <f>[49]Julho!$C$16</f>
        <v>27</v>
      </c>
      <c r="N53" s="104">
        <f>[49]Julho!$C$17</f>
        <v>27.2</v>
      </c>
      <c r="O53" s="104">
        <f>[49]Julho!$C$18</f>
        <v>28.7</v>
      </c>
      <c r="P53" s="104">
        <f>[49]Julho!$C$19</f>
        <v>28.5</v>
      </c>
      <c r="Q53" s="104">
        <f>[49]Julho!$C$20</f>
        <v>28.1</v>
      </c>
      <c r="R53" s="104">
        <f>[49]Julho!$C$21</f>
        <v>27.5</v>
      </c>
      <c r="S53" s="104">
        <f>[49]Julho!$C$22</f>
        <v>23.8</v>
      </c>
      <c r="T53" s="104">
        <f>[49]Julho!$C$23</f>
        <v>27.7</v>
      </c>
      <c r="U53" s="104">
        <f>[49]Julho!$C$24</f>
        <v>27.5</v>
      </c>
      <c r="V53" s="104">
        <f>[49]Julho!$C$25</f>
        <v>28.7</v>
      </c>
      <c r="W53" s="104">
        <f>[49]Julho!$C$26</f>
        <v>30.1</v>
      </c>
      <c r="X53" s="104">
        <f>[49]Julho!$C$27</f>
        <v>30.3</v>
      </c>
      <c r="Y53" s="104">
        <f>[49]Julho!$C$28</f>
        <v>30.4</v>
      </c>
      <c r="Z53" s="104">
        <f>[49]Julho!$C$29</f>
        <v>31.3</v>
      </c>
      <c r="AA53" s="104">
        <f>[49]Julho!$C$30</f>
        <v>31.8</v>
      </c>
      <c r="AB53" s="104">
        <f>[49]Julho!$C$31</f>
        <v>32.5</v>
      </c>
      <c r="AC53" s="104">
        <f>[49]Julho!$C$32</f>
        <v>25.8</v>
      </c>
      <c r="AD53" s="104">
        <f>[49]Julho!$C$33</f>
        <v>23.2</v>
      </c>
      <c r="AE53" s="104">
        <f>[49]Julho!$C$34</f>
        <v>26.2</v>
      </c>
      <c r="AF53" s="104">
        <f>[49]Julho!$C$35</f>
        <v>28.9</v>
      </c>
      <c r="AG53" s="107">
        <f t="shared" si="1"/>
        <v>32.5</v>
      </c>
      <c r="AH53" s="108">
        <f t="shared" si="2"/>
        <v>27.07741935483871</v>
      </c>
      <c r="AJ53" s="12" t="s">
        <v>35</v>
      </c>
      <c r="AL53" t="s">
        <v>35</v>
      </c>
    </row>
    <row r="54" spans="1:39" x14ac:dyDescent="0.2">
      <c r="A54" s="47" t="s">
        <v>19</v>
      </c>
      <c r="B54" s="104">
        <f>[50]Julho!$C$5</f>
        <v>9.9</v>
      </c>
      <c r="C54" s="104">
        <f>[50]Julho!$C$6</f>
        <v>18.7</v>
      </c>
      <c r="D54" s="104">
        <f>[50]Julho!$C$7</f>
        <v>22.9</v>
      </c>
      <c r="E54" s="104">
        <f>[50]Julho!$C$8</f>
        <v>22.7</v>
      </c>
      <c r="F54" s="104">
        <f>[50]Julho!$C$9</f>
        <v>24.7</v>
      </c>
      <c r="G54" s="104">
        <f>[50]Julho!$C$10</f>
        <v>26.7</v>
      </c>
      <c r="H54" s="104">
        <f>[50]Julho!$C$11</f>
        <v>25.7</v>
      </c>
      <c r="I54" s="104">
        <f>[50]Julho!$C$12</f>
        <v>26.6</v>
      </c>
      <c r="J54" s="104">
        <f>[50]Julho!$C$13</f>
        <v>25</v>
      </c>
      <c r="K54" s="104">
        <f>[50]Julho!$C$14</f>
        <v>25.8</v>
      </c>
      <c r="L54" s="104">
        <f>[50]Julho!$C$15</f>
        <v>25.9</v>
      </c>
      <c r="M54" s="104">
        <f>[50]Julho!$C$16</f>
        <v>28</v>
      </c>
      <c r="N54" s="104">
        <f>[50]Julho!$C$17</f>
        <v>27.5</v>
      </c>
      <c r="O54" s="104">
        <f>[50]Julho!$C$18</f>
        <v>27.7</v>
      </c>
      <c r="P54" s="104">
        <f>[50]Julho!$C$19</f>
        <v>28.4</v>
      </c>
      <c r="Q54" s="104">
        <f>[50]Julho!$C$20</f>
        <v>28.6</v>
      </c>
      <c r="R54" s="104">
        <f>[50]Julho!$C$21</f>
        <v>21.5</v>
      </c>
      <c r="S54" s="104">
        <f>[50]Julho!$C$22</f>
        <v>20.3</v>
      </c>
      <c r="T54" s="104">
        <f>[50]Julho!$C$23</f>
        <v>24.7</v>
      </c>
      <c r="U54" s="104">
        <f>[50]Julho!$C$24</f>
        <v>26.7</v>
      </c>
      <c r="V54" s="104">
        <f>[50]Julho!$C$25</f>
        <v>27.6</v>
      </c>
      <c r="W54" s="104">
        <f>[50]Julho!$C$26</f>
        <v>29.1</v>
      </c>
      <c r="X54" s="104">
        <f>[50]Julho!$C$27</f>
        <v>29.2</v>
      </c>
      <c r="Y54" s="104">
        <f>[50]Julho!$C$28</f>
        <v>21.5</v>
      </c>
      <c r="Z54" s="104">
        <f>[50]Julho!$C$29</f>
        <v>27.2</v>
      </c>
      <c r="AA54" s="104">
        <f>[50]Julho!$C$30</f>
        <v>28.5</v>
      </c>
      <c r="AB54" s="104">
        <f>[50]Julho!$C$31</f>
        <v>29.1</v>
      </c>
      <c r="AC54" s="104">
        <f>[50]Julho!$C$32</f>
        <v>17.7</v>
      </c>
      <c r="AD54" s="104">
        <f>[50]Julho!$C$33</f>
        <v>18.3</v>
      </c>
      <c r="AE54" s="104">
        <f>[50]Julho!$C$34</f>
        <v>24</v>
      </c>
      <c r="AF54" s="104">
        <f>[50]Julho!$C$35</f>
        <v>25.2</v>
      </c>
      <c r="AG54" s="107">
        <f t="shared" si="1"/>
        <v>29.2</v>
      </c>
      <c r="AH54" s="108">
        <f t="shared" si="2"/>
        <v>24.690322580645169</v>
      </c>
      <c r="AI54" s="12" t="s">
        <v>35</v>
      </c>
      <c r="AJ54" s="12" t="s">
        <v>35</v>
      </c>
      <c r="AL54" t="s">
        <v>35</v>
      </c>
      <c r="AM54" t="s">
        <v>35</v>
      </c>
    </row>
    <row r="55" spans="1:39" x14ac:dyDescent="0.2">
      <c r="A55" s="47" t="s">
        <v>23</v>
      </c>
      <c r="B55" s="104">
        <f>[51]Julho!$C$5</f>
        <v>18.2</v>
      </c>
      <c r="C55" s="104">
        <f>[51]Julho!$C$6</f>
        <v>21.2</v>
      </c>
      <c r="D55" s="104">
        <f>[51]Julho!$C$7</f>
        <v>23.9</v>
      </c>
      <c r="E55" s="104">
        <f>[51]Julho!$C$8</f>
        <v>24.7</v>
      </c>
      <c r="F55" s="104">
        <f>[51]Julho!$C$9</f>
        <v>27.2</v>
      </c>
      <c r="G55" s="104">
        <f>[51]Julho!$C$10</f>
        <v>27.5</v>
      </c>
      <c r="H55" s="104">
        <f>[51]Julho!$C$11</f>
        <v>28.2</v>
      </c>
      <c r="I55" s="104">
        <f>[51]Julho!$C$12</f>
        <v>26.7</v>
      </c>
      <c r="J55" s="104">
        <f>[51]Julho!$C$13</f>
        <v>26</v>
      </c>
      <c r="K55" s="104">
        <f>[51]Julho!$C$14</f>
        <v>28.4</v>
      </c>
      <c r="L55" s="104">
        <f>[51]Julho!$C$15</f>
        <v>29.2</v>
      </c>
      <c r="M55" s="104">
        <f>[51]Julho!$C$16</f>
        <v>28.9</v>
      </c>
      <c r="N55" s="104">
        <f>[51]Julho!$C$17</f>
        <v>29</v>
      </c>
      <c r="O55" s="104">
        <f>[51]Julho!$C$18</f>
        <v>29.8</v>
      </c>
      <c r="P55" s="104">
        <f>[51]Julho!$C$19</f>
        <v>30.8</v>
      </c>
      <c r="Q55" s="104">
        <f>[51]Julho!$C$20</f>
        <v>30.8</v>
      </c>
      <c r="R55" s="104">
        <f>[51]Julho!$C$21</f>
        <v>26.8</v>
      </c>
      <c r="S55" s="104">
        <f>[51]Julho!$C$22</f>
        <v>21.6</v>
      </c>
      <c r="T55" s="104">
        <f>[51]Julho!$C$23</f>
        <v>26.4</v>
      </c>
      <c r="U55" s="104">
        <f>[51]Julho!$C$24</f>
        <v>29.3</v>
      </c>
      <c r="V55" s="104">
        <f>[51]Julho!$C$25</f>
        <v>30.1</v>
      </c>
      <c r="W55" s="104">
        <f>[51]Julho!$C$26</f>
        <v>31.2</v>
      </c>
      <c r="X55" s="104">
        <f>[51]Julho!$C$27</f>
        <v>31.6</v>
      </c>
      <c r="Y55" s="104">
        <f>[51]Julho!$C$28</f>
        <v>32.6</v>
      </c>
      <c r="Z55" s="104">
        <f>[51]Julho!$C$29</f>
        <v>32.6</v>
      </c>
      <c r="AA55" s="104">
        <f>[51]Julho!$C$30</f>
        <v>33.9</v>
      </c>
      <c r="AB55" s="104">
        <f>[51]Julho!$C$31</f>
        <v>33.799999999999997</v>
      </c>
      <c r="AC55" s="104">
        <f>[51]Julho!$C$32</f>
        <v>26.7</v>
      </c>
      <c r="AD55" s="104">
        <f>[51]Julho!$C$33</f>
        <v>22</v>
      </c>
      <c r="AE55" s="104">
        <f>[51]Julho!$C$34</f>
        <v>27.2</v>
      </c>
      <c r="AF55" s="104">
        <f>[51]Julho!$C$35</f>
        <v>29.8</v>
      </c>
      <c r="AG55" s="107">
        <f t="shared" si="1"/>
        <v>33.9</v>
      </c>
      <c r="AH55" s="108">
        <f t="shared" si="2"/>
        <v>27.938709677419361</v>
      </c>
      <c r="AJ55" s="12" t="s">
        <v>35</v>
      </c>
      <c r="AK55" t="s">
        <v>35</v>
      </c>
      <c r="AL55" t="s">
        <v>35</v>
      </c>
    </row>
    <row r="56" spans="1:39" x14ac:dyDescent="0.2">
      <c r="A56" s="47" t="s">
        <v>34</v>
      </c>
      <c r="B56" s="104">
        <f>[52]Julho!$C$5</f>
        <v>16.8</v>
      </c>
      <c r="C56" s="104">
        <f>[52]Julho!$C$6</f>
        <v>21.2</v>
      </c>
      <c r="D56" s="104">
        <f>[52]Julho!$C$7</f>
        <v>24.6</v>
      </c>
      <c r="E56" s="104">
        <f>[52]Julho!$C$8</f>
        <v>26.5</v>
      </c>
      <c r="F56" s="104">
        <f>[52]Julho!$C$9</f>
        <v>28.1</v>
      </c>
      <c r="G56" s="104">
        <f>[52]Julho!$C$10</f>
        <v>28.3</v>
      </c>
      <c r="H56" s="104">
        <f>[52]Julho!$C$11</f>
        <v>29.9</v>
      </c>
      <c r="I56" s="104">
        <f>[52]Julho!$C$12</f>
        <v>27.7</v>
      </c>
      <c r="J56" s="104">
        <f>[52]Julho!$C$13</f>
        <v>28.5</v>
      </c>
      <c r="K56" s="104">
        <f>[52]Julho!$C$14</f>
        <v>30.3</v>
      </c>
      <c r="L56" s="104">
        <f>[52]Julho!$C$15</f>
        <v>30.6</v>
      </c>
      <c r="M56" s="104">
        <f>[52]Julho!$C$16</f>
        <v>28.9</v>
      </c>
      <c r="N56" s="104">
        <f>[52]Julho!$C$17</f>
        <v>29.8</v>
      </c>
      <c r="O56" s="104">
        <f>[52]Julho!$C$18</f>
        <v>30.5</v>
      </c>
      <c r="P56" s="104">
        <f>[52]Julho!$C$19</f>
        <v>30.2</v>
      </c>
      <c r="Q56" s="104">
        <f>[52]Julho!$C$20</f>
        <v>31.2</v>
      </c>
      <c r="R56" s="104">
        <f>[52]Julho!$C$21</f>
        <v>28</v>
      </c>
      <c r="S56" s="104">
        <f>[52]Julho!$C$22</f>
        <v>24.5</v>
      </c>
      <c r="T56" s="104">
        <f>[52]Julho!$C$23</f>
        <v>30</v>
      </c>
      <c r="U56" s="104">
        <f>[52]Julho!$C$24</f>
        <v>30.9</v>
      </c>
      <c r="V56" s="104">
        <f>[52]Julho!$C$25</f>
        <v>31.8</v>
      </c>
      <c r="W56" s="104">
        <f>[52]Julho!$C$26</f>
        <v>32.5</v>
      </c>
      <c r="X56" s="104">
        <f>[52]Julho!$C$27</f>
        <v>31.1</v>
      </c>
      <c r="Y56" s="104">
        <f>[52]Julho!$C$28</f>
        <v>33.200000000000003</v>
      </c>
      <c r="Z56" s="104">
        <f>[52]Julho!$C$29</f>
        <v>33.6</v>
      </c>
      <c r="AA56" s="104">
        <f>[52]Julho!$C$30</f>
        <v>33.700000000000003</v>
      </c>
      <c r="AB56" s="104">
        <f>[52]Julho!$C$31</f>
        <v>34.299999999999997</v>
      </c>
      <c r="AC56" s="104">
        <f>[52]Julho!$C$32</f>
        <v>28.6</v>
      </c>
      <c r="AD56" s="104">
        <f>[52]Julho!$C$33</f>
        <v>24.9</v>
      </c>
      <c r="AE56" s="104">
        <f>[52]Julho!$C$34</f>
        <v>28.9</v>
      </c>
      <c r="AF56" s="104">
        <f>[52]Julho!$C$35</f>
        <v>32.700000000000003</v>
      </c>
      <c r="AG56" s="107">
        <f t="shared" si="1"/>
        <v>34.299999999999997</v>
      </c>
      <c r="AH56" s="108">
        <f t="shared" si="2"/>
        <v>29.090322580645161</v>
      </c>
      <c r="AI56" s="12" t="s">
        <v>35</v>
      </c>
      <c r="AJ56" s="12" t="s">
        <v>35</v>
      </c>
      <c r="AK56" t="s">
        <v>35</v>
      </c>
      <c r="AM56" t="s">
        <v>35</v>
      </c>
    </row>
    <row r="57" spans="1:39" x14ac:dyDescent="0.2">
      <c r="A57" s="47" t="s">
        <v>20</v>
      </c>
      <c r="B57" s="104">
        <f>[53]Julho!$C$5</f>
        <v>21.4</v>
      </c>
      <c r="C57" s="104">
        <f>[53]Julho!$C$6</f>
        <v>23.9</v>
      </c>
      <c r="D57" s="104">
        <f>[53]Julho!$C$7</f>
        <v>24.6</v>
      </c>
      <c r="E57" s="104">
        <f>[53]Julho!$C$8</f>
        <v>26.2</v>
      </c>
      <c r="F57" s="104">
        <f>[53]Julho!$C$9</f>
        <v>28</v>
      </c>
      <c r="G57" s="104">
        <f>[53]Julho!$C$10</f>
        <v>27.7</v>
      </c>
      <c r="H57" s="104">
        <f>[53]Julho!$C$11</f>
        <v>28.7</v>
      </c>
      <c r="I57" s="104">
        <f>[53]Julho!$C$12</f>
        <v>26.9</v>
      </c>
      <c r="J57" s="104">
        <f>[53]Julho!$C$13</f>
        <v>27.3</v>
      </c>
      <c r="K57" s="104">
        <f>[53]Julho!$C$14</f>
        <v>29</v>
      </c>
      <c r="L57" s="104">
        <f>[53]Julho!$C$15</f>
        <v>29.2</v>
      </c>
      <c r="M57" s="104">
        <f>[53]Julho!$C$16</f>
        <v>29.7</v>
      </c>
      <c r="N57" s="104">
        <f>[53]Julho!$C$17</f>
        <v>29.4</v>
      </c>
      <c r="O57" s="104">
        <f>[53]Julho!$C$18</f>
        <v>29.9</v>
      </c>
      <c r="P57" s="104">
        <f>[53]Julho!$C$19</f>
        <v>29.8</v>
      </c>
      <c r="Q57" s="104">
        <f>[53]Julho!$C$20</f>
        <v>31.1</v>
      </c>
      <c r="R57" s="104">
        <f>[53]Julho!$C$21</f>
        <v>31</v>
      </c>
      <c r="S57" s="104">
        <f>[53]Julho!$C$22</f>
        <v>24.9</v>
      </c>
      <c r="T57" s="104">
        <f>[53]Julho!$C$23</f>
        <v>26.6</v>
      </c>
      <c r="U57" s="104">
        <f>[53]Julho!$C$24</f>
        <v>28.9</v>
      </c>
      <c r="V57" s="104">
        <f>[53]Julho!$C$25</f>
        <v>30.7</v>
      </c>
      <c r="W57" s="104">
        <f>[53]Julho!$C$26</f>
        <v>32</v>
      </c>
      <c r="X57" s="104">
        <f>[53]Julho!$C$27</f>
        <v>32.1</v>
      </c>
      <c r="Y57" s="104">
        <f>[53]Julho!$C$28</f>
        <v>31.3</v>
      </c>
      <c r="Z57" s="104">
        <f>[53]Julho!$C$29</f>
        <v>31.8</v>
      </c>
      <c r="AA57" s="104">
        <f>[53]Julho!$C$30</f>
        <v>33.1</v>
      </c>
      <c r="AB57" s="104">
        <f>[53]Julho!$C$31</f>
        <v>35.200000000000003</v>
      </c>
      <c r="AC57" s="104">
        <f>[53]Julho!$C$32</f>
        <v>27.5</v>
      </c>
      <c r="AD57" s="104">
        <f>[53]Julho!$C$33</f>
        <v>23</v>
      </c>
      <c r="AE57" s="104">
        <f>[53]Julho!$C$34</f>
        <v>25.5</v>
      </c>
      <c r="AF57" s="104">
        <f>[53]Julho!$C$35</f>
        <v>28</v>
      </c>
      <c r="AG57" s="107">
        <f t="shared" si="1"/>
        <v>35.200000000000003</v>
      </c>
      <c r="AH57" s="108">
        <f t="shared" si="2"/>
        <v>28.529032258064515</v>
      </c>
      <c r="AL57" t="s">
        <v>35</v>
      </c>
      <c r="AM57" t="s">
        <v>35</v>
      </c>
    </row>
    <row r="58" spans="1:39" s="5" customFormat="1" ht="17.100000000000001" customHeight="1" x14ac:dyDescent="0.2">
      <c r="A58" s="48" t="s">
        <v>24</v>
      </c>
      <c r="B58" s="105">
        <f t="shared" ref="B58:AG58" si="3">MAX(B5:B57)</f>
        <v>21.4</v>
      </c>
      <c r="C58" s="105">
        <f t="shared" si="3"/>
        <v>27</v>
      </c>
      <c r="D58" s="105">
        <f t="shared" si="3"/>
        <v>27.3</v>
      </c>
      <c r="E58" s="105">
        <f t="shared" si="3"/>
        <v>29.2</v>
      </c>
      <c r="F58" s="105">
        <f t="shared" si="3"/>
        <v>31</v>
      </c>
      <c r="G58" s="105">
        <f t="shared" si="3"/>
        <v>31.6</v>
      </c>
      <c r="H58" s="105">
        <f t="shared" si="3"/>
        <v>31.6</v>
      </c>
      <c r="I58" s="105">
        <f t="shared" si="3"/>
        <v>31.3</v>
      </c>
      <c r="J58" s="105">
        <f t="shared" si="3"/>
        <v>30.6</v>
      </c>
      <c r="K58" s="105">
        <f t="shared" si="3"/>
        <v>31.9</v>
      </c>
      <c r="L58" s="105">
        <f t="shared" si="3"/>
        <v>32.200000000000003</v>
      </c>
      <c r="M58" s="105">
        <f t="shared" si="3"/>
        <v>32</v>
      </c>
      <c r="N58" s="105">
        <f t="shared" si="3"/>
        <v>32.4</v>
      </c>
      <c r="O58" s="105">
        <f t="shared" si="3"/>
        <v>32.700000000000003</v>
      </c>
      <c r="P58" s="105">
        <f t="shared" si="3"/>
        <v>33.4</v>
      </c>
      <c r="Q58" s="105">
        <f t="shared" si="3"/>
        <v>33.6</v>
      </c>
      <c r="R58" s="105">
        <f t="shared" si="3"/>
        <v>31.6</v>
      </c>
      <c r="S58" s="105">
        <f t="shared" si="3"/>
        <v>26.8</v>
      </c>
      <c r="T58" s="105">
        <f t="shared" si="3"/>
        <v>31.2</v>
      </c>
      <c r="U58" s="105">
        <f t="shared" si="3"/>
        <v>32.6</v>
      </c>
      <c r="V58" s="105">
        <f t="shared" si="3"/>
        <v>33.5</v>
      </c>
      <c r="W58" s="105">
        <f t="shared" si="3"/>
        <v>34.799999999999997</v>
      </c>
      <c r="X58" s="105">
        <f t="shared" si="3"/>
        <v>35</v>
      </c>
      <c r="Y58" s="105">
        <f t="shared" si="3"/>
        <v>35.5</v>
      </c>
      <c r="Z58" s="105">
        <f t="shared" si="3"/>
        <v>35.700000000000003</v>
      </c>
      <c r="AA58" s="105">
        <f t="shared" si="3"/>
        <v>36.200000000000003</v>
      </c>
      <c r="AB58" s="105">
        <f t="shared" si="3"/>
        <v>36.700000000000003</v>
      </c>
      <c r="AC58" s="105">
        <f t="shared" si="3"/>
        <v>32.5</v>
      </c>
      <c r="AD58" s="105">
        <f t="shared" si="3"/>
        <v>26.9</v>
      </c>
      <c r="AE58" s="105">
        <f t="shared" si="3"/>
        <v>31.3</v>
      </c>
      <c r="AF58" s="105">
        <f t="shared" si="3"/>
        <v>34.9</v>
      </c>
      <c r="AG58" s="109">
        <f t="shared" si="3"/>
        <v>36.700000000000003</v>
      </c>
      <c r="AH58" s="108">
        <f>AVERAGE(AH5:AH57)</f>
        <v>27.891182795698921</v>
      </c>
      <c r="AL58" s="5" t="s">
        <v>35</v>
      </c>
    </row>
    <row r="59" spans="1:39" x14ac:dyDescent="0.2">
      <c r="A59" s="99" t="s">
        <v>179</v>
      </c>
      <c r="B59" s="38"/>
      <c r="C59" s="38"/>
      <c r="D59" s="38"/>
      <c r="E59" s="38"/>
      <c r="F59" s="38"/>
      <c r="G59" s="3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44"/>
      <c r="AE59" s="44"/>
      <c r="AF59" s="49"/>
      <c r="AG59" s="42"/>
      <c r="AH59" s="43"/>
      <c r="AK59" t="s">
        <v>35</v>
      </c>
      <c r="AL59" t="s">
        <v>35</v>
      </c>
    </row>
    <row r="60" spans="1:39" x14ac:dyDescent="0.2">
      <c r="A60" s="99" t="s">
        <v>180</v>
      </c>
      <c r="B60" s="39"/>
      <c r="C60" s="39"/>
      <c r="D60" s="39"/>
      <c r="E60" s="39"/>
      <c r="F60" s="39"/>
      <c r="G60" s="39"/>
      <c r="H60" s="39"/>
      <c r="I60" s="39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3"/>
      <c r="U60" s="93"/>
      <c r="V60" s="93"/>
      <c r="W60" s="93"/>
      <c r="X60" s="93"/>
      <c r="Y60" s="91"/>
      <c r="Z60" s="91"/>
      <c r="AA60" s="91"/>
      <c r="AB60" s="91"/>
      <c r="AC60" s="91"/>
      <c r="AD60" s="91"/>
      <c r="AE60" s="91"/>
      <c r="AF60" s="91"/>
      <c r="AG60" s="42"/>
      <c r="AH60" s="41"/>
      <c r="AM60" t="s">
        <v>35</v>
      </c>
    </row>
    <row r="61" spans="1:39" x14ac:dyDescent="0.2">
      <c r="A61" s="40"/>
      <c r="B61" s="91"/>
      <c r="C61" s="91"/>
      <c r="D61" s="91"/>
      <c r="E61" s="91"/>
      <c r="F61" s="91"/>
      <c r="G61" s="91"/>
      <c r="H61" s="91"/>
      <c r="I61" s="91"/>
      <c r="J61" s="92"/>
      <c r="K61" s="92"/>
      <c r="L61" s="92"/>
      <c r="M61" s="92"/>
      <c r="N61" s="92"/>
      <c r="O61" s="92"/>
      <c r="P61" s="92"/>
      <c r="Q61" s="91"/>
      <c r="R61" s="91"/>
      <c r="S61" s="91"/>
      <c r="T61" s="94"/>
      <c r="U61" s="94"/>
      <c r="V61" s="94"/>
      <c r="W61" s="94"/>
      <c r="X61" s="94"/>
      <c r="Y61" s="91"/>
      <c r="Z61" s="91"/>
      <c r="AA61" s="91"/>
      <c r="AB61" s="91"/>
      <c r="AC61" s="91"/>
      <c r="AD61" s="44"/>
      <c r="AE61" s="44"/>
      <c r="AF61" s="44"/>
      <c r="AG61" s="42"/>
      <c r="AH61" s="41"/>
    </row>
    <row r="62" spans="1:39" x14ac:dyDescent="0.2">
      <c r="A62" s="144" t="s">
        <v>202</v>
      </c>
      <c r="B62" s="145"/>
      <c r="C62" s="145"/>
      <c r="D62" s="145"/>
      <c r="E62" s="145"/>
      <c r="F62" s="38"/>
      <c r="G62" s="38"/>
      <c r="H62" s="38"/>
      <c r="I62" s="38"/>
      <c r="J62" s="38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44"/>
      <c r="AE62" s="44"/>
      <c r="AF62" s="44"/>
      <c r="AG62" s="42"/>
      <c r="AH62" s="69"/>
    </row>
    <row r="63" spans="1:39" x14ac:dyDescent="0.2">
      <c r="A63" s="4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44"/>
      <c r="AG63" s="42"/>
      <c r="AH63" s="43"/>
      <c r="AJ63" s="12" t="s">
        <v>35</v>
      </c>
    </row>
    <row r="64" spans="1:39" x14ac:dyDescent="0.2">
      <c r="A64" s="4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45"/>
      <c r="AG64" s="42"/>
      <c r="AH64" s="43"/>
    </row>
    <row r="65" spans="1:39" ht="13.5" thickBot="1" x14ac:dyDescent="0.25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2"/>
      <c r="AH65" s="70"/>
    </row>
    <row r="66" spans="1:39" x14ac:dyDescent="0.2">
      <c r="AH66" s="1"/>
    </row>
    <row r="67" spans="1:39" x14ac:dyDescent="0.2">
      <c r="Z67" s="2" t="s">
        <v>35</v>
      </c>
      <c r="AH67" s="1"/>
      <c r="AJ67" t="s">
        <v>35</v>
      </c>
    </row>
    <row r="69" spans="1:39" x14ac:dyDescent="0.2">
      <c r="AM69" s="12" t="s">
        <v>35</v>
      </c>
    </row>
    <row r="70" spans="1:39" x14ac:dyDescent="0.2">
      <c r="X70" s="2" t="s">
        <v>35</v>
      </c>
      <c r="Z70" s="2" t="s">
        <v>35</v>
      </c>
      <c r="AF70" s="2" t="s">
        <v>35</v>
      </c>
    </row>
    <row r="71" spans="1:39" x14ac:dyDescent="0.2">
      <c r="L71" s="2" t="s">
        <v>35</v>
      </c>
      <c r="S71" s="2" t="s">
        <v>35</v>
      </c>
    </row>
    <row r="72" spans="1:39" x14ac:dyDescent="0.2">
      <c r="V72" s="2" t="s">
        <v>35</v>
      </c>
      <c r="AI72" t="s">
        <v>35</v>
      </c>
    </row>
    <row r="74" spans="1:39" x14ac:dyDescent="0.2">
      <c r="S74" s="2" t="s">
        <v>35</v>
      </c>
    </row>
    <row r="75" spans="1:39" x14ac:dyDescent="0.2">
      <c r="U75" s="2" t="s">
        <v>35</v>
      </c>
      <c r="AG75" s="7" t="s">
        <v>35</v>
      </c>
    </row>
    <row r="77" spans="1:39" x14ac:dyDescent="0.2">
      <c r="AK77" s="12" t="s">
        <v>35</v>
      </c>
    </row>
  </sheetData>
  <mergeCells count="35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  <mergeCell ref="A62:E62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G3:G4"/>
    <mergeCell ref="U3:U4"/>
    <mergeCell ref="N3:N4"/>
    <mergeCell ref="K3:K4"/>
    <mergeCell ref="J3:J4"/>
    <mergeCell ref="A2:A4"/>
    <mergeCell ref="B3:B4"/>
    <mergeCell ref="M3:M4"/>
    <mergeCell ref="C3:C4"/>
    <mergeCell ref="T3:T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"/>
  <sheetViews>
    <sheetView topLeftCell="A10" zoomScale="90" zoomScaleNormal="90" workbookViewId="0">
      <selection activeCell="A50" sqref="A50:XFD50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36" t="s">
        <v>165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s="4" customFormat="1" ht="20.100000000000001" customHeight="1" x14ac:dyDescent="0.2">
      <c r="A2" s="139" t="s">
        <v>21</v>
      </c>
      <c r="B2" s="134" t="s">
        <v>217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6">
        <v>31</v>
      </c>
      <c r="AG3" s="95" t="s">
        <v>28</v>
      </c>
      <c r="AH3" s="96" t="s">
        <v>26</v>
      </c>
    </row>
    <row r="4" spans="1:36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7"/>
      <c r="AG4" s="95" t="s">
        <v>25</v>
      </c>
      <c r="AH4" s="96" t="s">
        <v>25</v>
      </c>
    </row>
    <row r="5" spans="1:36" s="5" customFormat="1" x14ac:dyDescent="0.2">
      <c r="A5" s="47" t="s">
        <v>30</v>
      </c>
      <c r="B5" s="102">
        <f>[1]Julho!$D$5</f>
        <v>12.2</v>
      </c>
      <c r="C5" s="102">
        <f>[1]Julho!$D$6</f>
        <v>10.1</v>
      </c>
      <c r="D5" s="102">
        <f>[1]Julho!$D$7</f>
        <v>11.2</v>
      </c>
      <c r="E5" s="102">
        <f>[1]Julho!$D$8</f>
        <v>11.1</v>
      </c>
      <c r="F5" s="102">
        <f>[1]Julho!$D$9</f>
        <v>9.8000000000000007</v>
      </c>
      <c r="G5" s="102">
        <f>[1]Julho!$D$10</f>
        <v>9.6999999999999993</v>
      </c>
      <c r="H5" s="102">
        <f>[1]Julho!$D$11</f>
        <v>9.5</v>
      </c>
      <c r="I5" s="102">
        <f>[1]Julho!$D$12</f>
        <v>10.6</v>
      </c>
      <c r="J5" s="102">
        <f>[1]Julho!$D$13</f>
        <v>9.1</v>
      </c>
      <c r="K5" s="102">
        <f>[1]Julho!$D$14</f>
        <v>9.9</v>
      </c>
      <c r="L5" s="102">
        <f>[1]Julho!$D$15</f>
        <v>12.7</v>
      </c>
      <c r="M5" s="102">
        <f>[1]Julho!$D$16</f>
        <v>11.4</v>
      </c>
      <c r="N5" s="102">
        <f>[1]Julho!$D$17</f>
        <v>15</v>
      </c>
      <c r="O5" s="102">
        <f>[1]Julho!$D$18</f>
        <v>13.2</v>
      </c>
      <c r="P5" s="102">
        <f>[1]Julho!$D$19</f>
        <v>11.5</v>
      </c>
      <c r="Q5" s="102">
        <f>[1]Julho!$D$20</f>
        <v>10.6</v>
      </c>
      <c r="R5" s="102">
        <f>[1]Julho!$D$21</f>
        <v>11.1</v>
      </c>
      <c r="S5" s="102">
        <f>[1]Julho!$D$22</f>
        <v>11.3</v>
      </c>
      <c r="T5" s="102">
        <f>[1]Julho!$D$23</f>
        <v>5.8</v>
      </c>
      <c r="U5" s="102">
        <f>[1]Julho!$D$24</f>
        <v>9.1</v>
      </c>
      <c r="V5" s="102">
        <f>[1]Julho!$D$25</f>
        <v>12</v>
      </c>
      <c r="W5" s="102">
        <f>[1]Julho!$D$26</f>
        <v>11</v>
      </c>
      <c r="X5" s="102">
        <f>[1]Julho!$D$27</f>
        <v>12.5</v>
      </c>
      <c r="Y5" s="102">
        <f>[1]Julho!$D$28</f>
        <v>12</v>
      </c>
      <c r="Z5" s="102">
        <f>[1]Julho!$D$29</f>
        <v>14.4</v>
      </c>
      <c r="AA5" s="102">
        <f>[1]Julho!$D$30</f>
        <v>14.7</v>
      </c>
      <c r="AB5" s="102">
        <f>[1]Julho!$D$31</f>
        <v>14.2</v>
      </c>
      <c r="AC5" s="102">
        <f>[1]Julho!$D$32</f>
        <v>17.5</v>
      </c>
      <c r="AD5" s="102">
        <f>[1]Julho!$D$33</f>
        <v>8.1999999999999993</v>
      </c>
      <c r="AE5" s="102">
        <f>[1]Julho!$D$34</f>
        <v>3.9</v>
      </c>
      <c r="AF5" s="102">
        <f>[1]Julho!$D$35</f>
        <v>6</v>
      </c>
      <c r="AG5" s="109">
        <f t="shared" ref="AG5:AG57" si="1">MIN(B5:AF5)</f>
        <v>3.9</v>
      </c>
      <c r="AH5" s="108">
        <f t="shared" ref="AH5:AH57" si="2">AVERAGE(B5:AF5)</f>
        <v>11.009677419354835</v>
      </c>
    </row>
    <row r="6" spans="1:36" x14ac:dyDescent="0.2">
      <c r="A6" s="47" t="s">
        <v>0</v>
      </c>
      <c r="B6" s="104">
        <f>[2]Julho!$D$5</f>
        <v>7.9</v>
      </c>
      <c r="C6" s="104">
        <f>[2]Julho!$D$6</f>
        <v>4.5</v>
      </c>
      <c r="D6" s="104">
        <f>[2]Julho!$D$7</f>
        <v>5.0999999999999996</v>
      </c>
      <c r="E6" s="104">
        <f>[2]Julho!$D$8</f>
        <v>6.9</v>
      </c>
      <c r="F6" s="104">
        <f>[2]Julho!$D$9</f>
        <v>6.9</v>
      </c>
      <c r="G6" s="104">
        <f>[2]Julho!$D$10</f>
        <v>6.7</v>
      </c>
      <c r="H6" s="104">
        <f>[2]Julho!$D$11</f>
        <v>6</v>
      </c>
      <c r="I6" s="104">
        <f>[2]Julho!$D$12</f>
        <v>7.6</v>
      </c>
      <c r="J6" s="104">
        <f>[2]Julho!$D$13</f>
        <v>8</v>
      </c>
      <c r="K6" s="104">
        <f>[2]Julho!$D$14</f>
        <v>5.6</v>
      </c>
      <c r="L6" s="104">
        <f>[2]Julho!$D$15</f>
        <v>9.4</v>
      </c>
      <c r="M6" s="104">
        <f>[2]Julho!$D$16</f>
        <v>12.7</v>
      </c>
      <c r="N6" s="104">
        <f>[2]Julho!$D$17</f>
        <v>12.7</v>
      </c>
      <c r="O6" s="104">
        <f>[2]Julho!$D$18</f>
        <v>12.5</v>
      </c>
      <c r="P6" s="104">
        <f>[2]Julho!$D$19</f>
        <v>12.7</v>
      </c>
      <c r="Q6" s="104">
        <f>[2]Julho!$D$20</f>
        <v>11.8</v>
      </c>
      <c r="R6" s="104">
        <f>[2]Julho!$D$21</f>
        <v>9.4</v>
      </c>
      <c r="S6" s="104">
        <f>[2]Julho!$D$22</f>
        <v>2</v>
      </c>
      <c r="T6" s="104">
        <f>[2]Julho!$D$23</f>
        <v>10.1</v>
      </c>
      <c r="U6" s="104">
        <f>[2]Julho!$D$24</f>
        <v>8.4</v>
      </c>
      <c r="V6" s="104">
        <f>[2]Julho!$D$25</f>
        <v>8.9</v>
      </c>
      <c r="W6" s="104">
        <f>[2]Julho!$D$26</f>
        <v>10.1</v>
      </c>
      <c r="X6" s="104">
        <f>[2]Julho!$D$27</f>
        <v>13.7</v>
      </c>
      <c r="Y6" s="104">
        <f>[2]Julho!$D$28</f>
        <v>15</v>
      </c>
      <c r="Z6" s="104">
        <f>[2]Julho!$D$29</f>
        <v>11.1</v>
      </c>
      <c r="AA6" s="104">
        <f>[2]Julho!$D$30</f>
        <v>13.4</v>
      </c>
      <c r="AB6" s="104">
        <f>[2]Julho!$D$31</f>
        <v>14.1</v>
      </c>
      <c r="AC6" s="104">
        <f>[2]Julho!$D$32</f>
        <v>11.6</v>
      </c>
      <c r="AD6" s="104">
        <f>[2]Julho!$D$33</f>
        <v>8</v>
      </c>
      <c r="AE6" s="104">
        <f>[2]Julho!$D$34</f>
        <v>4</v>
      </c>
      <c r="AF6" s="104">
        <f>[2]Julho!$D$35</f>
        <v>7.7</v>
      </c>
      <c r="AG6" s="109">
        <f t="shared" si="1"/>
        <v>2</v>
      </c>
      <c r="AH6" s="108">
        <f t="shared" si="2"/>
        <v>9.17741935483871</v>
      </c>
    </row>
    <row r="7" spans="1:36" x14ac:dyDescent="0.2">
      <c r="A7" s="47" t="s">
        <v>81</v>
      </c>
      <c r="B7" s="104">
        <f>[3]Julho!$D$5</f>
        <v>10</v>
      </c>
      <c r="C7" s="104">
        <f>[3]Julho!$D$6</f>
        <v>9.6999999999999993</v>
      </c>
      <c r="D7" s="104">
        <f>[3]Julho!$D$7</f>
        <v>11.7</v>
      </c>
      <c r="E7" s="104">
        <f>[3]Julho!$D$8</f>
        <v>11.2</v>
      </c>
      <c r="F7" s="104">
        <f>[3]Julho!$D$9</f>
        <v>13</v>
      </c>
      <c r="G7" s="104">
        <f>[3]Julho!$D$10</f>
        <v>11.7</v>
      </c>
      <c r="H7" s="104">
        <f>[3]Julho!$D$11</f>
        <v>12.6</v>
      </c>
      <c r="I7" s="104">
        <f>[3]Julho!$D$12</f>
        <v>12.8</v>
      </c>
      <c r="J7" s="104">
        <f>[3]Julho!$D$13</f>
        <v>12.6</v>
      </c>
      <c r="K7" s="104">
        <f>[3]Julho!$D$14</f>
        <v>12.8</v>
      </c>
      <c r="L7" s="104">
        <f>[3]Julho!$D$15</f>
        <v>15.3</v>
      </c>
      <c r="M7" s="104">
        <f>[3]Julho!$D$16</f>
        <v>15.2</v>
      </c>
      <c r="N7" s="104">
        <f>[3]Julho!$D$17</f>
        <v>16.3</v>
      </c>
      <c r="O7" s="104">
        <f>[3]Julho!$D$18</f>
        <v>16.399999999999999</v>
      </c>
      <c r="P7" s="104">
        <f>[3]Julho!$D$19</f>
        <v>17.2</v>
      </c>
      <c r="Q7" s="104">
        <f>[3]Julho!$D$20</f>
        <v>14.6</v>
      </c>
      <c r="R7" s="104">
        <f>[3]Julho!$D$21</f>
        <v>15.8</v>
      </c>
      <c r="S7" s="104">
        <f>[3]Julho!$D$22</f>
        <v>7.7</v>
      </c>
      <c r="T7" s="104">
        <f>[3]Julho!$D$23</f>
        <v>7.4</v>
      </c>
      <c r="U7" s="104">
        <f>[3]Julho!$D$24</f>
        <v>9.6</v>
      </c>
      <c r="V7" s="104">
        <f>[3]Julho!$D$25</f>
        <v>13.3</v>
      </c>
      <c r="W7" s="104">
        <f>[3]Julho!$D$26</f>
        <v>14</v>
      </c>
      <c r="X7" s="104">
        <f>[3]Julho!$D$27</f>
        <v>17.8</v>
      </c>
      <c r="Y7" s="104">
        <f>[3]Julho!$D$28</f>
        <v>16.399999999999999</v>
      </c>
      <c r="Z7" s="104">
        <f>[3]Julho!$D$29</f>
        <v>14.2</v>
      </c>
      <c r="AA7" s="104">
        <f>[3]Julho!$D$30</f>
        <v>16.8</v>
      </c>
      <c r="AB7" s="104">
        <f>[3]Julho!$D$31</f>
        <v>18.100000000000001</v>
      </c>
      <c r="AC7" s="104">
        <f>[3]Julho!$D$32</f>
        <v>14.8</v>
      </c>
      <c r="AD7" s="104">
        <f>[3]Julho!$D$33</f>
        <v>10.4</v>
      </c>
      <c r="AE7" s="104">
        <f>[3]Julho!$D$34</f>
        <v>8.9</v>
      </c>
      <c r="AF7" s="104">
        <f>[3]Julho!$D$35</f>
        <v>10.7</v>
      </c>
      <c r="AG7" s="109">
        <f t="shared" si="1"/>
        <v>7.4</v>
      </c>
      <c r="AH7" s="108">
        <f t="shared" si="2"/>
        <v>13.193548387096772</v>
      </c>
    </row>
    <row r="8" spans="1:36" x14ac:dyDescent="0.2">
      <c r="A8" s="47" t="s">
        <v>1</v>
      </c>
      <c r="B8" s="104">
        <f>[4]Julho!$D$5</f>
        <v>12.1</v>
      </c>
      <c r="C8" s="104">
        <f>[4]Julho!$D$6</f>
        <v>8.6999999999999993</v>
      </c>
      <c r="D8" s="104">
        <f>[4]Julho!$D$7</f>
        <v>9.6999999999999993</v>
      </c>
      <c r="E8" s="104">
        <f>[4]Julho!$D$8</f>
        <v>13.8</v>
      </c>
      <c r="F8" s="104">
        <f>[4]Julho!$D$9</f>
        <v>14.2</v>
      </c>
      <c r="G8" s="104">
        <f>[4]Julho!$D$10</f>
        <v>13.4</v>
      </c>
      <c r="H8" s="104">
        <f>[4]Julho!$D$11</f>
        <v>13.1</v>
      </c>
      <c r="I8" s="104">
        <f>[4]Julho!$D$12</f>
        <v>13.3</v>
      </c>
      <c r="J8" s="104">
        <f>[4]Julho!$D$13</f>
        <v>14.1</v>
      </c>
      <c r="K8" s="104">
        <f>[4]Julho!$D$14</f>
        <v>13.7</v>
      </c>
      <c r="L8" s="104">
        <f>[4]Julho!$D$15</f>
        <v>14.3</v>
      </c>
      <c r="M8" s="104">
        <f>[4]Julho!$D$16</f>
        <v>14.5</v>
      </c>
      <c r="N8" s="104">
        <f>[4]Julho!$D$17</f>
        <v>12.5</v>
      </c>
      <c r="O8" s="104">
        <f>[4]Julho!$D$18</f>
        <v>14.5</v>
      </c>
      <c r="P8" s="104">
        <f>[4]Julho!$D$19</f>
        <v>13.6</v>
      </c>
      <c r="Q8" s="104">
        <f>[4]Julho!$D$20</f>
        <v>14.1</v>
      </c>
      <c r="R8" s="104">
        <f>[4]Julho!$D$21</f>
        <v>15.9</v>
      </c>
      <c r="S8" s="104">
        <f>[4]Julho!$D$22</f>
        <v>8.5</v>
      </c>
      <c r="T8" s="104">
        <f>[4]Julho!$D$23</f>
        <v>9.9</v>
      </c>
      <c r="U8" s="104">
        <f>[4]Julho!$D$24</f>
        <v>12.9</v>
      </c>
      <c r="V8" s="104">
        <f>[4]Julho!$D$25</f>
        <v>14.2</v>
      </c>
      <c r="W8" s="104">
        <f>[4]Julho!$D$26</f>
        <v>13.5</v>
      </c>
      <c r="X8" s="104">
        <f>[4]Julho!$D$27</f>
        <v>15.1</v>
      </c>
      <c r="Y8" s="104">
        <f>[4]Julho!$D$28</f>
        <v>15</v>
      </c>
      <c r="Z8" s="104">
        <f>[4]Julho!$D$29</f>
        <v>17.5</v>
      </c>
      <c r="AA8" s="104">
        <f>[4]Julho!$D$30</f>
        <v>17.899999999999999</v>
      </c>
      <c r="AB8" s="104">
        <f>[4]Julho!$D$31</f>
        <v>16.600000000000001</v>
      </c>
      <c r="AC8" s="104">
        <f>[4]Julho!$D$32</f>
        <v>15.7</v>
      </c>
      <c r="AD8" s="104">
        <f>[4]Julho!$D$33</f>
        <v>9.6999999999999993</v>
      </c>
      <c r="AE8" s="104">
        <f>[4]Julho!$D$34</f>
        <v>11.6</v>
      </c>
      <c r="AF8" s="104">
        <f>[4]Julho!$D$35</f>
        <v>17</v>
      </c>
      <c r="AG8" s="109">
        <f t="shared" si="1"/>
        <v>8.5</v>
      </c>
      <c r="AH8" s="108">
        <f t="shared" si="2"/>
        <v>13.567741935483872</v>
      </c>
    </row>
    <row r="9" spans="1:36" x14ac:dyDescent="0.2">
      <c r="A9" s="47" t="s">
        <v>138</v>
      </c>
      <c r="B9" s="104">
        <f>[5]Julho!$D$5</f>
        <v>6</v>
      </c>
      <c r="C9" s="104">
        <f>[5]Julho!$D$6</f>
        <v>5.2</v>
      </c>
      <c r="D9" s="104">
        <f>[5]Julho!$D$7</f>
        <v>6.7</v>
      </c>
      <c r="E9" s="104">
        <f>[5]Julho!$D$8</f>
        <v>9.8000000000000007</v>
      </c>
      <c r="F9" s="104">
        <f>[5]Julho!$D$9</f>
        <v>11.8</v>
      </c>
      <c r="G9" s="104">
        <f>[5]Julho!$D$10</f>
        <v>13.7</v>
      </c>
      <c r="H9" s="104">
        <f>[5]Julho!$D$11</f>
        <v>11.9</v>
      </c>
      <c r="I9" s="104">
        <f>[5]Julho!$D$12</f>
        <v>13.3</v>
      </c>
      <c r="J9" s="104">
        <f>[5]Julho!$D$13</f>
        <v>12</v>
      </c>
      <c r="K9" s="104">
        <f>[5]Julho!$D$14</f>
        <v>12.2</v>
      </c>
      <c r="L9" s="104">
        <f>[5]Julho!$D$15</f>
        <v>15.2</v>
      </c>
      <c r="M9" s="104">
        <f>[5]Julho!$D$16</f>
        <v>15.7</v>
      </c>
      <c r="N9" s="104">
        <f>[5]Julho!$D$17</f>
        <v>17.2</v>
      </c>
      <c r="O9" s="104">
        <f>[5]Julho!$D$18</f>
        <v>15.2</v>
      </c>
      <c r="P9" s="104">
        <f>[5]Julho!$D$19</f>
        <v>15.6</v>
      </c>
      <c r="Q9" s="104">
        <f>[5]Julho!$D$20</f>
        <v>15.3</v>
      </c>
      <c r="R9" s="104">
        <f>[5]Julho!$D$21</f>
        <v>10.199999999999999</v>
      </c>
      <c r="S9" s="104">
        <f>[5]Julho!$D$22</f>
        <v>6.6</v>
      </c>
      <c r="T9" s="104">
        <f>[5]Julho!$D$23</f>
        <v>7.1</v>
      </c>
      <c r="U9" s="104">
        <f>[5]Julho!$D$24</f>
        <v>12.3</v>
      </c>
      <c r="V9" s="104">
        <f>[5]Julho!$D$25</f>
        <v>13.5</v>
      </c>
      <c r="W9" s="104">
        <f>[5]Julho!$D$26</f>
        <v>17.5</v>
      </c>
      <c r="X9" s="104">
        <f>[5]Julho!$D$27</f>
        <v>16.8</v>
      </c>
      <c r="Y9" s="104">
        <f>[5]Julho!$D$28</f>
        <v>15.3</v>
      </c>
      <c r="Z9" s="104">
        <f>[5]Julho!$D$29</f>
        <v>13.4</v>
      </c>
      <c r="AA9" s="104">
        <f>[5]Julho!$D$30</f>
        <v>17</v>
      </c>
      <c r="AB9" s="104">
        <f>[5]Julho!$D$31</f>
        <v>17.100000000000001</v>
      </c>
      <c r="AC9" s="104">
        <f>[5]Julho!$D$32</f>
        <v>9.4</v>
      </c>
      <c r="AD9" s="104">
        <f>[5]Julho!$D$33</f>
        <v>7.6</v>
      </c>
      <c r="AE9" s="104">
        <f>[5]Julho!$D$34</f>
        <v>8</v>
      </c>
      <c r="AF9" s="104">
        <f>[5]Julho!$D$35</f>
        <v>11.4</v>
      </c>
      <c r="AG9" s="109">
        <f t="shared" si="1"/>
        <v>5.2</v>
      </c>
      <c r="AH9" s="108">
        <f t="shared" si="2"/>
        <v>12.258064516129032</v>
      </c>
    </row>
    <row r="10" spans="1:36" x14ac:dyDescent="0.2">
      <c r="A10" s="47" t="s">
        <v>87</v>
      </c>
      <c r="B10" s="104">
        <f>[6]Julho!$D$5</f>
        <v>9.6999999999999993</v>
      </c>
      <c r="C10" s="104">
        <f>[6]Julho!$D$6</f>
        <v>7.6</v>
      </c>
      <c r="D10" s="104">
        <f>[6]Julho!$D$7</f>
        <v>12.7</v>
      </c>
      <c r="E10" s="104">
        <f>[6]Julho!$D$8</f>
        <v>11</v>
      </c>
      <c r="F10" s="104">
        <f>[6]Julho!$D$9</f>
        <v>11</v>
      </c>
      <c r="G10" s="104">
        <f>[6]Julho!$D$10</f>
        <v>10.3</v>
      </c>
      <c r="H10" s="104">
        <f>[6]Julho!$D$11</f>
        <v>10.3</v>
      </c>
      <c r="I10" s="104">
        <f>[6]Julho!$D$12</f>
        <v>10.4</v>
      </c>
      <c r="J10" s="104">
        <f>[6]Julho!$D$13</f>
        <v>9.8000000000000007</v>
      </c>
      <c r="K10" s="104">
        <f>[6]Julho!$D$14</f>
        <v>10.1</v>
      </c>
      <c r="L10" s="104">
        <f>[6]Julho!$D$15</f>
        <v>10.9</v>
      </c>
      <c r="M10" s="104">
        <f>[6]Julho!$D$16</f>
        <v>9.9</v>
      </c>
      <c r="N10" s="104">
        <f>[6]Julho!$D$17</f>
        <v>10.7</v>
      </c>
      <c r="O10" s="104">
        <f>[6]Julho!$D$18</f>
        <v>12</v>
      </c>
      <c r="P10" s="104">
        <f>[6]Julho!$D$19</f>
        <v>13.3</v>
      </c>
      <c r="Q10" s="104">
        <f>[6]Julho!$D$20</f>
        <v>11.1</v>
      </c>
      <c r="R10" s="104">
        <f>[6]Julho!$D$21</f>
        <v>12.2</v>
      </c>
      <c r="S10" s="104">
        <f>[6]Julho!$D$22</f>
        <v>9.1999999999999993</v>
      </c>
      <c r="T10" s="104">
        <f>[6]Julho!$D$23</f>
        <v>7.5</v>
      </c>
      <c r="U10" s="104">
        <f>[6]Julho!$D$24</f>
        <v>11</v>
      </c>
      <c r="V10" s="104">
        <f>[6]Julho!$D$25</f>
        <v>11.8</v>
      </c>
      <c r="W10" s="104">
        <f>[6]Julho!$D$26</f>
        <v>12.5</v>
      </c>
      <c r="X10" s="104">
        <f>[6]Julho!$D$27</f>
        <v>13.2</v>
      </c>
      <c r="Y10" s="104">
        <f>[6]Julho!$D$28</f>
        <v>13.7</v>
      </c>
      <c r="Z10" s="104">
        <f>[6]Julho!$D$29</f>
        <v>12.8</v>
      </c>
      <c r="AA10" s="104">
        <f>[6]Julho!$D$30</f>
        <v>14.6</v>
      </c>
      <c r="AB10" s="104">
        <f>[6]Julho!$D$31</f>
        <v>17.399999999999999</v>
      </c>
      <c r="AC10" s="104">
        <f>[6]Julho!$D$32</f>
        <v>14.7</v>
      </c>
      <c r="AD10" s="104">
        <f>[6]Julho!$D$33</f>
        <v>8.5</v>
      </c>
      <c r="AE10" s="104">
        <f>[6]Julho!$D$34</f>
        <v>6.6</v>
      </c>
      <c r="AF10" s="104">
        <f>[6]Julho!$D$35</f>
        <v>8.6999999999999993</v>
      </c>
      <c r="AG10" s="109">
        <f t="shared" si="1"/>
        <v>6.6</v>
      </c>
      <c r="AH10" s="108">
        <f t="shared" si="2"/>
        <v>11.135483870967741</v>
      </c>
    </row>
    <row r="11" spans="1:36" x14ac:dyDescent="0.2">
      <c r="A11" s="47" t="s">
        <v>47</v>
      </c>
      <c r="B11" s="104">
        <f>[7]Julho!$D$5</f>
        <v>10.199999999999999</v>
      </c>
      <c r="C11" s="104">
        <f>[7]Julho!$D$6</f>
        <v>10.4</v>
      </c>
      <c r="D11" s="104">
        <f>[7]Julho!$D$7</f>
        <v>11.9</v>
      </c>
      <c r="E11" s="104">
        <f>[7]Julho!$D$8</f>
        <v>12</v>
      </c>
      <c r="F11" s="104">
        <f>[7]Julho!$D$9</f>
        <v>13</v>
      </c>
      <c r="G11" s="104">
        <f>[7]Julho!$D$10</f>
        <v>14.2</v>
      </c>
      <c r="H11" s="104">
        <f>[7]Julho!$D$11</f>
        <v>12.8</v>
      </c>
      <c r="I11" s="104">
        <f>[7]Julho!$D$12</f>
        <v>13.6</v>
      </c>
      <c r="J11" s="104">
        <f>[7]Julho!$D$13</f>
        <v>13</v>
      </c>
      <c r="K11" s="104">
        <f>[7]Julho!$D$14</f>
        <v>13.4</v>
      </c>
      <c r="L11" s="104">
        <f>[7]Julho!$D$15</f>
        <v>15.5</v>
      </c>
      <c r="M11" s="104">
        <f>[7]Julho!$D$16</f>
        <v>16.600000000000001</v>
      </c>
      <c r="N11" s="104">
        <f>[7]Julho!$D$17</f>
        <v>17.7</v>
      </c>
      <c r="O11" s="104">
        <f>[7]Julho!$D$18</f>
        <v>16.7</v>
      </c>
      <c r="P11" s="104">
        <f>[7]Julho!$D$19</f>
        <v>18.100000000000001</v>
      </c>
      <c r="Q11" s="104">
        <f>[7]Julho!$D$20</f>
        <v>16.899999999999999</v>
      </c>
      <c r="R11" s="104">
        <f>[7]Julho!$D$21</f>
        <v>17.100000000000001</v>
      </c>
      <c r="S11" s="104">
        <f>[7]Julho!$D$22</f>
        <v>9.8000000000000007</v>
      </c>
      <c r="T11" s="104">
        <f>[7]Julho!$D$23</f>
        <v>7.8</v>
      </c>
      <c r="U11" s="104">
        <f>[7]Julho!$D$24</f>
        <v>13.3</v>
      </c>
      <c r="V11" s="104">
        <f>[7]Julho!$D$25</f>
        <v>14.3</v>
      </c>
      <c r="W11" s="104">
        <f>[7]Julho!$D$26</f>
        <v>15.4</v>
      </c>
      <c r="X11" s="104">
        <f>[7]Julho!$D$27</f>
        <v>17</v>
      </c>
      <c r="Y11" s="104">
        <f>[7]Julho!$D$28</f>
        <v>16.100000000000001</v>
      </c>
      <c r="Z11" s="104">
        <f>[7]Julho!$D$29</f>
        <v>15</v>
      </c>
      <c r="AA11" s="104">
        <f>[7]Julho!$D$30</f>
        <v>16.600000000000001</v>
      </c>
      <c r="AB11" s="104">
        <f>[7]Julho!$D$31</f>
        <v>18.399999999999999</v>
      </c>
      <c r="AC11" s="104">
        <f>[7]Julho!$D$32</f>
        <v>15.2</v>
      </c>
      <c r="AD11" s="104">
        <f>[7]Julho!$D$33</f>
        <v>10</v>
      </c>
      <c r="AE11" s="104">
        <f>[7]Julho!$D$34</f>
        <v>10.1</v>
      </c>
      <c r="AF11" s="104">
        <f>[7]Julho!$D$35</f>
        <v>11.4</v>
      </c>
      <c r="AG11" s="109">
        <f t="shared" si="1"/>
        <v>7.8</v>
      </c>
      <c r="AH11" s="108">
        <f t="shared" si="2"/>
        <v>13.983870967741936</v>
      </c>
    </row>
    <row r="12" spans="1:36" x14ac:dyDescent="0.2">
      <c r="A12" s="47" t="s">
        <v>90</v>
      </c>
      <c r="B12" s="104">
        <f>[8]Julho!$D$5</f>
        <v>8.9</v>
      </c>
      <c r="C12" s="104">
        <f>[8]Julho!$D$6</f>
        <v>5.2</v>
      </c>
      <c r="D12" s="104">
        <f>[8]Julho!$D$7</f>
        <v>6.5</v>
      </c>
      <c r="E12" s="104">
        <f>[8]Julho!$D$8</f>
        <v>8.9</v>
      </c>
      <c r="F12" s="104">
        <f>[8]Julho!$D$9</f>
        <v>10.1</v>
      </c>
      <c r="G12" s="104">
        <f>[8]Julho!$D$10</f>
        <v>10.7</v>
      </c>
      <c r="H12" s="104">
        <f>[8]Julho!$D$11</f>
        <v>10.199999999999999</v>
      </c>
      <c r="I12" s="104">
        <f>[8]Julho!$D$12</f>
        <v>10.3</v>
      </c>
      <c r="J12" s="104">
        <f>[8]Julho!$D$13</f>
        <v>9.9</v>
      </c>
      <c r="K12" s="104">
        <f>[8]Julho!$D$14</f>
        <v>9.6</v>
      </c>
      <c r="L12" s="104">
        <f>[8]Julho!$D$15</f>
        <v>12.8</v>
      </c>
      <c r="M12" s="104">
        <f>[8]Julho!$D$16</f>
        <v>14</v>
      </c>
      <c r="N12" s="104">
        <f>[8]Julho!$D$17</f>
        <v>10.8</v>
      </c>
      <c r="O12" s="104">
        <f>[8]Julho!$D$18</f>
        <v>11.6</v>
      </c>
      <c r="P12" s="104">
        <f>[8]Julho!$D$19</f>
        <v>12.1</v>
      </c>
      <c r="Q12" s="104">
        <f>[8]Julho!$D$20</f>
        <v>13.3</v>
      </c>
      <c r="R12" s="104">
        <f>[8]Julho!$D$21</f>
        <v>12.3</v>
      </c>
      <c r="S12" s="104">
        <f>[8]Julho!$D$22</f>
        <v>5</v>
      </c>
      <c r="T12" s="104">
        <f>[8]Julho!$D$23</f>
        <v>5.9</v>
      </c>
      <c r="U12" s="104">
        <f>[8]Julho!$D$24</f>
        <v>10.7</v>
      </c>
      <c r="V12" s="104">
        <f>[8]Julho!$D$25</f>
        <v>11.8</v>
      </c>
      <c r="W12" s="104">
        <f>[8]Julho!$D$26</f>
        <v>12.5</v>
      </c>
      <c r="X12" s="104">
        <f>[8]Julho!$D$27</f>
        <v>14.2</v>
      </c>
      <c r="Y12" s="104">
        <f>[8]Julho!$D$28</f>
        <v>14.5</v>
      </c>
      <c r="Z12" s="104">
        <f>[8]Julho!$D$29</f>
        <v>12.8</v>
      </c>
      <c r="AA12" s="104">
        <f>[8]Julho!$D$30</f>
        <v>16.600000000000001</v>
      </c>
      <c r="AB12" s="104">
        <f>[8]Julho!$D$31</f>
        <v>19.600000000000001</v>
      </c>
      <c r="AC12" s="104">
        <f>[8]Julho!$D$32</f>
        <v>12.5</v>
      </c>
      <c r="AD12" s="104">
        <f>[8]Julho!$D$33</f>
        <v>10.4</v>
      </c>
      <c r="AE12" s="104">
        <f>[8]Julho!$D$34</f>
        <v>7.3</v>
      </c>
      <c r="AF12" s="104">
        <f>[8]Julho!$D$35</f>
        <v>12.6</v>
      </c>
      <c r="AG12" s="109">
        <f t="shared" si="1"/>
        <v>5</v>
      </c>
      <c r="AH12" s="108">
        <f t="shared" si="2"/>
        <v>11.083870967741937</v>
      </c>
    </row>
    <row r="13" spans="1:36" x14ac:dyDescent="0.2">
      <c r="A13" s="47" t="s">
        <v>95</v>
      </c>
      <c r="B13" s="104">
        <f>[9]Julho!$D$5</f>
        <v>7.8</v>
      </c>
      <c r="C13" s="104">
        <f>[9]Julho!$D$6</f>
        <v>5.7</v>
      </c>
      <c r="D13" s="104">
        <f>[9]Julho!$D$7</f>
        <v>6.8</v>
      </c>
      <c r="E13" s="104">
        <f>[9]Julho!$D$8</f>
        <v>10.9</v>
      </c>
      <c r="F13" s="104">
        <f>[9]Julho!$D$9</f>
        <v>9.6</v>
      </c>
      <c r="G13" s="104">
        <f>[9]Julho!$D$10</f>
        <v>11.8</v>
      </c>
      <c r="H13" s="104">
        <f>[9]Julho!$D$11</f>
        <v>9.8000000000000007</v>
      </c>
      <c r="I13" s="104">
        <f>[9]Julho!$D$12</f>
        <v>10.4</v>
      </c>
      <c r="J13" s="104">
        <f>[9]Julho!$D$13</f>
        <v>10.199999999999999</v>
      </c>
      <c r="K13" s="104">
        <f>[9]Julho!$D$14</f>
        <v>7.7</v>
      </c>
      <c r="L13" s="104">
        <f>[9]Julho!$D$15</f>
        <v>14.1</v>
      </c>
      <c r="M13" s="104">
        <f>[9]Julho!$D$16</f>
        <v>14.8</v>
      </c>
      <c r="N13" s="104">
        <f>[9]Julho!$D$17</f>
        <v>13.6</v>
      </c>
      <c r="O13" s="104">
        <f>[9]Julho!$D$18</f>
        <v>15.2</v>
      </c>
      <c r="P13" s="104">
        <f>[9]Julho!$D$19</f>
        <v>17.8</v>
      </c>
      <c r="Q13" s="104">
        <f>[9]Julho!$D$20</f>
        <v>16.100000000000001</v>
      </c>
      <c r="R13" s="104">
        <f>[9]Julho!$D$21</f>
        <v>13.3</v>
      </c>
      <c r="S13" s="104">
        <f>[9]Julho!$D$22</f>
        <v>3.6</v>
      </c>
      <c r="T13" s="104">
        <f>[9]Julho!$D$23</f>
        <v>5.9</v>
      </c>
      <c r="U13" s="104">
        <f>[9]Julho!$D$24</f>
        <v>12.5</v>
      </c>
      <c r="V13" s="104">
        <f>[9]Julho!$D$25</f>
        <v>10.7</v>
      </c>
      <c r="W13" s="104">
        <f>[9]Julho!$D$26</f>
        <v>12.6</v>
      </c>
      <c r="X13" s="104">
        <f>[9]Julho!$D$27</f>
        <v>14.7</v>
      </c>
      <c r="Y13" s="104">
        <f>[9]Julho!$D$28</f>
        <v>16.2</v>
      </c>
      <c r="Z13" s="104">
        <f>[9]Julho!$D$29</f>
        <v>13.9</v>
      </c>
      <c r="AA13" s="104">
        <f>[9]Julho!$D$30</f>
        <v>18.399999999999999</v>
      </c>
      <c r="AB13" s="104">
        <f>[9]Julho!$D$31</f>
        <v>18.3</v>
      </c>
      <c r="AC13" s="104">
        <f>[9]Julho!$D$32</f>
        <v>12.3</v>
      </c>
      <c r="AD13" s="104">
        <f>[9]Julho!$D$33</f>
        <v>8.8000000000000007</v>
      </c>
      <c r="AE13" s="104">
        <f>[9]Julho!$D$34</f>
        <v>6.6</v>
      </c>
      <c r="AF13" s="104">
        <f>[9]Julho!$D$35</f>
        <v>12.7</v>
      </c>
      <c r="AG13" s="109">
        <f t="shared" si="1"/>
        <v>3.6</v>
      </c>
      <c r="AH13" s="108">
        <f t="shared" si="2"/>
        <v>11.703225806451613</v>
      </c>
    </row>
    <row r="14" spans="1:36" x14ac:dyDescent="0.2">
      <c r="A14" s="47" t="s">
        <v>139</v>
      </c>
      <c r="B14" s="104">
        <f>[10]Julho!$D$5</f>
        <v>10.4</v>
      </c>
      <c r="C14" s="104">
        <f>[10]Julho!$D$6</f>
        <v>9.1</v>
      </c>
      <c r="D14" s="104">
        <f>[10]Julho!$D$7</f>
        <v>13</v>
      </c>
      <c r="E14" s="104">
        <f>[10]Julho!$D$8</f>
        <v>12.5</v>
      </c>
      <c r="F14" s="104">
        <f>[10]Julho!$D$9</f>
        <v>14.4</v>
      </c>
      <c r="G14" s="104">
        <f>[10]Julho!$D$10</f>
        <v>10.6</v>
      </c>
      <c r="H14" s="104">
        <f>[10]Julho!$D$11</f>
        <v>13.8</v>
      </c>
      <c r="I14" s="104">
        <f>[10]Julho!$D$12</f>
        <v>12.2</v>
      </c>
      <c r="J14" s="104">
        <f>[10]Julho!$D$13</f>
        <v>12.3</v>
      </c>
      <c r="K14" s="104">
        <f>[10]Julho!$D$14</f>
        <v>12.6</v>
      </c>
      <c r="L14" s="104">
        <f>[10]Julho!$D$15</f>
        <v>14.1</v>
      </c>
      <c r="M14" s="104">
        <f>[10]Julho!$D$16</f>
        <v>13.5</v>
      </c>
      <c r="N14" s="104">
        <f>[10]Julho!$D$17</f>
        <v>12.3</v>
      </c>
      <c r="O14" s="104">
        <f>[10]Julho!$D$18</f>
        <v>14.2</v>
      </c>
      <c r="P14" s="104">
        <f>[10]Julho!$D$19</f>
        <v>11.9</v>
      </c>
      <c r="Q14" s="104">
        <f>[10]Julho!$D$20</f>
        <v>10.3</v>
      </c>
      <c r="R14" s="104">
        <f>[10]Julho!$D$21</f>
        <v>11.8</v>
      </c>
      <c r="S14" s="104">
        <f>[10]Julho!$D$22</f>
        <v>9.5</v>
      </c>
      <c r="T14" s="104">
        <f>[10]Julho!$D$23</f>
        <v>8.9</v>
      </c>
      <c r="U14" s="104">
        <f>[10]Julho!$D$24</f>
        <v>11.4</v>
      </c>
      <c r="V14" s="104">
        <f>[10]Julho!$D$25</f>
        <v>12.9</v>
      </c>
      <c r="W14" s="104">
        <f>[10]Julho!$D$26</f>
        <v>11.8</v>
      </c>
      <c r="X14" s="104">
        <f>[10]Julho!$D$27</f>
        <v>12.4</v>
      </c>
      <c r="Y14" s="104">
        <f>[10]Julho!$D$28</f>
        <v>13.9</v>
      </c>
      <c r="Z14" s="104">
        <f>[10]Julho!$D$29</f>
        <v>12.6</v>
      </c>
      <c r="AA14" s="104">
        <f>[10]Julho!$D$30</f>
        <v>14.9</v>
      </c>
      <c r="AB14" s="104">
        <f>[10]Julho!$D$31</f>
        <v>13.7</v>
      </c>
      <c r="AC14" s="104">
        <f>[10]Julho!$D$32</f>
        <v>16.3</v>
      </c>
      <c r="AD14" s="104">
        <f>[10]Julho!$D$33</f>
        <v>8</v>
      </c>
      <c r="AE14" s="104">
        <f>[10]Julho!$D$34</f>
        <v>6.3</v>
      </c>
      <c r="AF14" s="104">
        <f>[10]Julho!$D$35</f>
        <v>12.4</v>
      </c>
      <c r="AG14" s="109">
        <f t="shared" si="1"/>
        <v>6.3</v>
      </c>
      <c r="AH14" s="108">
        <f t="shared" si="2"/>
        <v>12.064516129032258</v>
      </c>
      <c r="AJ14" s="12" t="s">
        <v>35</v>
      </c>
    </row>
    <row r="15" spans="1:36" x14ac:dyDescent="0.2">
      <c r="A15" s="47" t="s">
        <v>2</v>
      </c>
      <c r="B15" s="104">
        <f>[11]Julho!$D$5</f>
        <v>9.5</v>
      </c>
      <c r="C15" s="104">
        <f>[11]Julho!$D$6</f>
        <v>8.1</v>
      </c>
      <c r="D15" s="104">
        <f>[11]Julho!$D$7</f>
        <v>13.1</v>
      </c>
      <c r="E15" s="104">
        <f>[11]Julho!$D$8</f>
        <v>13.7</v>
      </c>
      <c r="F15" s="104">
        <f>[11]Julho!$D$9</f>
        <v>16.100000000000001</v>
      </c>
      <c r="G15" s="104">
        <f>[11]Julho!$D$10</f>
        <v>15.3</v>
      </c>
      <c r="H15" s="104">
        <f>[11]Julho!$D$11</f>
        <v>15.6</v>
      </c>
      <c r="I15" s="104">
        <f>[11]Julho!$D$12</f>
        <v>14.9</v>
      </c>
      <c r="J15" s="104">
        <f>[11]Julho!$D$13</f>
        <v>15.5</v>
      </c>
      <c r="K15" s="104">
        <f>[11]Julho!$D$14</f>
        <v>15.9</v>
      </c>
      <c r="L15" s="104">
        <f>[11]Julho!$D$15</f>
        <v>17.8</v>
      </c>
      <c r="M15" s="104">
        <f>[11]Julho!$D$16</f>
        <v>15.9</v>
      </c>
      <c r="N15" s="104">
        <f>[11]Julho!$D$17</f>
        <v>16.3</v>
      </c>
      <c r="O15" s="104">
        <f>[11]Julho!$D$18</f>
        <v>16.8</v>
      </c>
      <c r="P15" s="104">
        <f>[11]Julho!$D$19</f>
        <v>16.899999999999999</v>
      </c>
      <c r="Q15" s="104">
        <f>[11]Julho!$D$20</f>
        <v>18</v>
      </c>
      <c r="R15" s="104">
        <f>[11]Julho!$D$21</f>
        <v>16</v>
      </c>
      <c r="S15" s="104">
        <f>[11]Julho!$D$22</f>
        <v>9.1999999999999993</v>
      </c>
      <c r="T15" s="104">
        <f>[11]Julho!$D$23</f>
        <v>11.2</v>
      </c>
      <c r="U15" s="104">
        <f>[11]Julho!$D$24</f>
        <v>15.5</v>
      </c>
      <c r="V15" s="104">
        <f>[11]Julho!$D$25</f>
        <v>17.600000000000001</v>
      </c>
      <c r="W15" s="104">
        <f>[11]Julho!$D$26</f>
        <v>14.5</v>
      </c>
      <c r="X15" s="104">
        <f>[11]Julho!$D$27</f>
        <v>18.3</v>
      </c>
      <c r="Y15" s="104">
        <f>[11]Julho!$D$28</f>
        <v>18.7</v>
      </c>
      <c r="Z15" s="104">
        <f>[11]Julho!$D$29</f>
        <v>13.6</v>
      </c>
      <c r="AA15" s="104">
        <f>[11]Julho!$D$30</f>
        <v>21.1</v>
      </c>
      <c r="AB15" s="104">
        <f>[11]Julho!$D$31</f>
        <v>19.100000000000001</v>
      </c>
      <c r="AC15" s="104">
        <f>[11]Julho!$D$32</f>
        <v>14.3</v>
      </c>
      <c r="AD15" s="104">
        <f>[11]Julho!$D$33</f>
        <v>9.9</v>
      </c>
      <c r="AE15" s="104">
        <f>[11]Julho!$D$34</f>
        <v>9.3000000000000007</v>
      </c>
      <c r="AF15" s="104">
        <f>[11]Julho!$D$35</f>
        <v>16.100000000000001</v>
      </c>
      <c r="AG15" s="109">
        <f t="shared" si="1"/>
        <v>8.1</v>
      </c>
      <c r="AH15" s="108">
        <f t="shared" si="2"/>
        <v>14.96129032258065</v>
      </c>
      <c r="AJ15" s="12" t="s">
        <v>35</v>
      </c>
    </row>
    <row r="16" spans="1:36" x14ac:dyDescent="0.2">
      <c r="A16" s="47" t="s">
        <v>3</v>
      </c>
      <c r="B16" s="104">
        <f>[12]Julho!$D$5</f>
        <v>14.5</v>
      </c>
      <c r="C16" s="104">
        <f>[12]Julho!$D$6</f>
        <v>15.4</v>
      </c>
      <c r="D16" s="104">
        <f>[12]Julho!$D$7</f>
        <v>12.5</v>
      </c>
      <c r="E16" s="104">
        <f>[12]Julho!$D$8</f>
        <v>12.6</v>
      </c>
      <c r="F16" s="104">
        <f>[12]Julho!$D$9</f>
        <v>12.5</v>
      </c>
      <c r="G16" s="104">
        <f>[12]Julho!$D$10</f>
        <v>11</v>
      </c>
      <c r="H16" s="104">
        <f>[12]Julho!$D$11</f>
        <v>11.2</v>
      </c>
      <c r="I16" s="104">
        <f>[12]Julho!$D$12</f>
        <v>11.8</v>
      </c>
      <c r="J16" s="104">
        <f>[12]Julho!$D$13</f>
        <v>12.7</v>
      </c>
      <c r="K16" s="104">
        <f>[12]Julho!$D$14</f>
        <v>11.7</v>
      </c>
      <c r="L16" s="104">
        <f>[12]Julho!$D$15</f>
        <v>11.3</v>
      </c>
      <c r="M16" s="104">
        <f>[12]Julho!$D$16</f>
        <v>11.6</v>
      </c>
      <c r="N16" s="104">
        <f>[12]Julho!$D$17</f>
        <v>13.8</v>
      </c>
      <c r="O16" s="104">
        <f>[12]Julho!$D$18</f>
        <v>14</v>
      </c>
      <c r="P16" s="104">
        <f>[12]Julho!$D$19</f>
        <v>10.6</v>
      </c>
      <c r="Q16" s="104">
        <f>[12]Julho!$D$20</f>
        <v>10.5</v>
      </c>
      <c r="R16" s="104">
        <f>[12]Julho!$D$21</f>
        <v>12.5</v>
      </c>
      <c r="S16" s="104">
        <f>[12]Julho!$D$22</f>
        <v>12.9</v>
      </c>
      <c r="T16" s="104">
        <f>[12]Julho!$D$23</f>
        <v>10.1</v>
      </c>
      <c r="U16" s="104">
        <f>[12]Julho!$D$24</f>
        <v>10.6</v>
      </c>
      <c r="V16" s="104">
        <f>[12]Julho!$D$25</f>
        <v>11.5</v>
      </c>
      <c r="W16" s="104">
        <f>[12]Julho!$D$26</f>
        <v>11.6</v>
      </c>
      <c r="X16" s="104">
        <f>[12]Julho!$D$27</f>
        <v>12.5</v>
      </c>
      <c r="Y16" s="104">
        <f>[12]Julho!$D$28</f>
        <v>13.4</v>
      </c>
      <c r="Z16" s="104">
        <f>[12]Julho!$D$29</f>
        <v>14.1</v>
      </c>
      <c r="AA16" s="104">
        <f>[12]Julho!$D$30</f>
        <v>14.3</v>
      </c>
      <c r="AB16" s="104">
        <f>[12]Julho!$D$31</f>
        <v>14.1</v>
      </c>
      <c r="AC16" s="104">
        <f>[12]Julho!$D$32</f>
        <v>16.899999999999999</v>
      </c>
      <c r="AD16" s="104">
        <f>[12]Julho!$D$33</f>
        <v>12.7</v>
      </c>
      <c r="AE16" s="104">
        <f>[12]Julho!$D$34</f>
        <v>7.3</v>
      </c>
      <c r="AF16" s="104">
        <f>[12]Julho!$D$35</f>
        <v>7.6</v>
      </c>
      <c r="AG16" s="109">
        <f t="shared" si="1"/>
        <v>7.3</v>
      </c>
      <c r="AH16" s="108">
        <f t="shared" si="2"/>
        <v>12.251612903225809</v>
      </c>
      <c r="AJ16" s="12"/>
    </row>
    <row r="17" spans="1:39" x14ac:dyDescent="0.2">
      <c r="A17" s="47" t="s">
        <v>4</v>
      </c>
      <c r="B17" s="104">
        <f>[13]Julho!$D$5</f>
        <v>10.8</v>
      </c>
      <c r="C17" s="104">
        <f>[13]Julho!$D$6</f>
        <v>13.6</v>
      </c>
      <c r="D17" s="104">
        <f>[13]Julho!$D$7</f>
        <v>12.6</v>
      </c>
      <c r="E17" s="104">
        <f>[13]Julho!$D$8</f>
        <v>11.4</v>
      </c>
      <c r="F17" s="104">
        <f>[13]Julho!$D$9</f>
        <v>14.8</v>
      </c>
      <c r="G17" s="104">
        <f>[13]Julho!$D$10</f>
        <v>13.3</v>
      </c>
      <c r="H17" s="104">
        <f>[13]Julho!$D$11</f>
        <v>14.6</v>
      </c>
      <c r="I17" s="104">
        <f>[13]Julho!$D$12</f>
        <v>12.2</v>
      </c>
      <c r="J17" s="104">
        <f>[13]Julho!$D$13</f>
        <v>12.6</v>
      </c>
      <c r="K17" s="104">
        <f>[13]Julho!$D$14</f>
        <v>14.4</v>
      </c>
      <c r="L17" s="104">
        <f>[13]Julho!$D$15</f>
        <v>15.6</v>
      </c>
      <c r="M17" s="104">
        <f>[13]Julho!$D$16</f>
        <v>13.3</v>
      </c>
      <c r="N17" s="104">
        <f>[13]Julho!$D$17</f>
        <v>15.3</v>
      </c>
      <c r="O17" s="104">
        <f>[13]Julho!$D$18</f>
        <v>15.6</v>
      </c>
      <c r="P17" s="104">
        <f>[13]Julho!$D$19</f>
        <v>14.7</v>
      </c>
      <c r="Q17" s="104">
        <f>[13]Julho!$D$20</f>
        <v>14.6</v>
      </c>
      <c r="R17" s="104">
        <f>[13]Julho!$D$21</f>
        <v>14.4</v>
      </c>
      <c r="S17" s="104">
        <f>[13]Julho!$D$22</f>
        <v>9.6999999999999993</v>
      </c>
      <c r="T17" s="104">
        <f>[13]Julho!$D$23</f>
        <v>10.1</v>
      </c>
      <c r="U17" s="104">
        <f>[13]Julho!$D$24</f>
        <v>11.9</v>
      </c>
      <c r="V17" s="104">
        <f>[13]Julho!$D$25</f>
        <v>15.1</v>
      </c>
      <c r="W17" s="104">
        <f>[13]Julho!$D$26</f>
        <v>15.6</v>
      </c>
      <c r="X17" s="104">
        <f>[13]Julho!$D$27</f>
        <v>16.8</v>
      </c>
      <c r="Y17" s="104">
        <f>[13]Julho!$D$28</f>
        <v>16.100000000000001</v>
      </c>
      <c r="Z17" s="104">
        <f>[13]Julho!$D$29</f>
        <v>14.1</v>
      </c>
      <c r="AA17" s="104">
        <f>[13]Julho!$D$30</f>
        <v>16.899999999999999</v>
      </c>
      <c r="AB17" s="104">
        <f>[13]Julho!$D$31</f>
        <v>16.600000000000001</v>
      </c>
      <c r="AC17" s="104">
        <f>[13]Julho!$D$32</f>
        <v>18.399999999999999</v>
      </c>
      <c r="AD17" s="104">
        <f>[13]Julho!$D$33</f>
        <v>9.6999999999999993</v>
      </c>
      <c r="AE17" s="104">
        <f>[13]Julho!$D$34</f>
        <v>10.1</v>
      </c>
      <c r="AF17" s="104">
        <f>[13]Julho!$D$35</f>
        <v>9.6999999999999993</v>
      </c>
      <c r="AG17" s="109">
        <f t="shared" si="1"/>
        <v>9.6999999999999993</v>
      </c>
      <c r="AH17" s="108">
        <f t="shared" si="2"/>
        <v>13.696774193548388</v>
      </c>
    </row>
    <row r="18" spans="1:39" x14ac:dyDescent="0.2">
      <c r="A18" s="47" t="s">
        <v>211</v>
      </c>
      <c r="B18" s="104">
        <f>[14]Julho!$D$5</f>
        <v>9.5</v>
      </c>
      <c r="C18" s="104">
        <f>[14]Julho!$D$6</f>
        <v>8</v>
      </c>
      <c r="D18" s="104">
        <f>[14]Julho!$D$7</f>
        <v>13.2</v>
      </c>
      <c r="E18" s="104">
        <f>[14]Julho!$D$8</f>
        <v>14.2</v>
      </c>
      <c r="F18" s="104">
        <f>[14]Julho!$D$9</f>
        <v>15.6</v>
      </c>
      <c r="G18" s="104">
        <f>[14]Julho!$D$10</f>
        <v>16.5</v>
      </c>
      <c r="H18" s="104">
        <f>[14]Julho!$D$11</f>
        <v>15.8</v>
      </c>
      <c r="I18" s="104">
        <f>[14]Julho!$D$12</f>
        <v>16.399999999999999</v>
      </c>
      <c r="J18" s="104">
        <f>[14]Julho!$D$13</f>
        <v>15.6</v>
      </c>
      <c r="K18" s="104">
        <f>[14]Julho!$D$14</f>
        <v>15.9</v>
      </c>
      <c r="L18" s="104">
        <f>[14]Julho!$D$15</f>
        <v>17.100000000000001</v>
      </c>
      <c r="M18" s="104">
        <f>[14]Julho!$D$16</f>
        <v>18.2</v>
      </c>
      <c r="N18" s="104">
        <f>[14]Julho!$D$17</f>
        <v>17.7</v>
      </c>
      <c r="O18" s="104">
        <f>[14]Julho!$D$18</f>
        <v>18.2</v>
      </c>
      <c r="P18" s="104">
        <f>[14]Julho!$D$19</f>
        <v>19.2</v>
      </c>
      <c r="Q18" s="104">
        <f>[14]Julho!$D$20</f>
        <v>18.100000000000001</v>
      </c>
      <c r="R18" s="104">
        <f>[14]Julho!$D$21</f>
        <v>15.8</v>
      </c>
      <c r="S18" s="104">
        <f>[14]Julho!$D$22</f>
        <v>9.6999999999999993</v>
      </c>
      <c r="T18" s="104">
        <f>[14]Julho!$D$23</f>
        <v>12.6</v>
      </c>
      <c r="U18" s="104">
        <f>[14]Julho!$D$24</f>
        <v>16.600000000000001</v>
      </c>
      <c r="V18" s="104">
        <f>[14]Julho!$D$25</f>
        <v>18</v>
      </c>
      <c r="W18" s="104">
        <f>[14]Julho!$D$26</f>
        <v>21.1</v>
      </c>
      <c r="X18" s="104">
        <f>[14]Julho!$D$27</f>
        <v>20</v>
      </c>
      <c r="Y18" s="104">
        <f>[14]Julho!$D$28</f>
        <v>20.6</v>
      </c>
      <c r="Z18" s="104">
        <f>[14]Julho!$D$29</f>
        <v>18.2</v>
      </c>
      <c r="AA18" s="104">
        <f>[14]Julho!$D$30</f>
        <v>20.6</v>
      </c>
      <c r="AB18" s="104">
        <f>[14]Julho!$D$31</f>
        <v>23.2</v>
      </c>
      <c r="AC18" s="104">
        <f>[14]Julho!$D$32</f>
        <v>14.8</v>
      </c>
      <c r="AD18" s="104">
        <f>[14]Julho!$D$33</f>
        <v>10.1</v>
      </c>
      <c r="AE18" s="104">
        <f>[14]Julho!$D$34</f>
        <v>12.1</v>
      </c>
      <c r="AF18" s="104">
        <f>[14]Julho!$D$35</f>
        <v>13.8</v>
      </c>
      <c r="AG18" s="109">
        <f t="shared" si="1"/>
        <v>8</v>
      </c>
      <c r="AH18" s="108">
        <f t="shared" si="2"/>
        <v>16.012903225806454</v>
      </c>
    </row>
    <row r="19" spans="1:39" x14ac:dyDescent="0.2">
      <c r="A19" s="47" t="s">
        <v>5</v>
      </c>
      <c r="B19" s="104">
        <f>[15]Julho!$D$5</f>
        <v>11.7</v>
      </c>
      <c r="C19" s="104">
        <f>[15]Julho!$D$6</f>
        <v>8.5</v>
      </c>
      <c r="D19" s="104">
        <f>[15]Julho!$D$7</f>
        <v>10.4</v>
      </c>
      <c r="E19" s="104">
        <f>[15]Julho!$D$8</f>
        <v>13.4</v>
      </c>
      <c r="F19" s="104">
        <f>[15]Julho!$D$9</f>
        <v>18.600000000000001</v>
      </c>
      <c r="G19" s="104">
        <f>[15]Julho!$D$10</f>
        <v>17.7</v>
      </c>
      <c r="H19" s="104">
        <f>[15]Julho!$D$11</f>
        <v>19.7</v>
      </c>
      <c r="I19" s="104">
        <f>[15]Julho!$D$12</f>
        <v>17.8</v>
      </c>
      <c r="J19" s="104">
        <f>[15]Julho!$D$13</f>
        <v>18.3</v>
      </c>
      <c r="K19" s="104">
        <f>[15]Julho!$D$14</f>
        <v>17.8</v>
      </c>
      <c r="L19" s="104">
        <f>[15]Julho!$D$15</f>
        <v>17.5</v>
      </c>
      <c r="M19" s="104">
        <f>[15]Julho!$D$16</f>
        <v>17.899999999999999</v>
      </c>
      <c r="N19" s="104">
        <f>[15]Julho!$D$17</f>
        <v>18.2</v>
      </c>
      <c r="O19" s="104">
        <f>[15]Julho!$D$18</f>
        <v>18.5</v>
      </c>
      <c r="P19" s="104">
        <f>[15]Julho!$D$19</f>
        <v>20.100000000000001</v>
      </c>
      <c r="Q19" s="104">
        <f>[15]Julho!$D$20</f>
        <v>22.4</v>
      </c>
      <c r="R19" s="104">
        <f>[15]Julho!$D$21</f>
        <v>16.399999999999999</v>
      </c>
      <c r="S19" s="104">
        <f>[15]Julho!$D$22</f>
        <v>14.2</v>
      </c>
      <c r="T19" s="104">
        <f>[15]Julho!$D$23</f>
        <v>14.8</v>
      </c>
      <c r="U19" s="104">
        <f>[15]Julho!$D$24</f>
        <v>16.399999999999999</v>
      </c>
      <c r="V19" s="104">
        <f>[15]Julho!$D$25</f>
        <v>19.3</v>
      </c>
      <c r="W19" s="104">
        <f>[15]Julho!$D$26</f>
        <v>21.3</v>
      </c>
      <c r="X19" s="104">
        <f>[15]Julho!$D$27</f>
        <v>21.9</v>
      </c>
      <c r="Y19" s="104">
        <f>[15]Julho!$D$28</f>
        <v>23.3</v>
      </c>
      <c r="Z19" s="104">
        <f>[15]Julho!$D$29</f>
        <v>21.8</v>
      </c>
      <c r="AA19" s="104">
        <f>[15]Julho!$D$30</f>
        <v>21.6</v>
      </c>
      <c r="AB19" s="104">
        <f>[15]Julho!$D$31</f>
        <v>22.7</v>
      </c>
      <c r="AC19" s="104">
        <f>[15]Julho!$D$32</f>
        <v>16.5</v>
      </c>
      <c r="AD19" s="104">
        <f>[15]Julho!$D$33</f>
        <v>13.6</v>
      </c>
      <c r="AE19" s="104">
        <f>[15]Julho!$D$34</f>
        <v>15.4</v>
      </c>
      <c r="AF19" s="104">
        <f>[15]Julho!$D$35</f>
        <v>21</v>
      </c>
      <c r="AG19" s="109">
        <f t="shared" si="1"/>
        <v>8.5</v>
      </c>
      <c r="AH19" s="108">
        <f t="shared" si="2"/>
        <v>17.7</v>
      </c>
      <c r="AI19" s="12" t="s">
        <v>35</v>
      </c>
      <c r="AL19" t="s">
        <v>35</v>
      </c>
    </row>
    <row r="20" spans="1:39" x14ac:dyDescent="0.2">
      <c r="A20" s="47" t="s">
        <v>279</v>
      </c>
      <c r="B20" s="104" t="str">
        <f>[16]Julho!$D$5</f>
        <v>*</v>
      </c>
      <c r="C20" s="104" t="str">
        <f>[16]Julho!$D$6</f>
        <v>*</v>
      </c>
      <c r="D20" s="104" t="str">
        <f>[16]Julho!$D$7</f>
        <v>*</v>
      </c>
      <c r="E20" s="104" t="str">
        <f>[16]Julho!$D$8</f>
        <v>*</v>
      </c>
      <c r="F20" s="104" t="str">
        <f>[16]Julho!$D$9</f>
        <v>*</v>
      </c>
      <c r="G20" s="104" t="str">
        <f>[16]Julho!$D$10</f>
        <v>*</v>
      </c>
      <c r="H20" s="104" t="str">
        <f>[16]Julho!$D$11</f>
        <v>*</v>
      </c>
      <c r="I20" s="104" t="str">
        <f>[16]Julho!$D$12</f>
        <v>*</v>
      </c>
      <c r="J20" s="104" t="str">
        <f>[16]Julho!$D$13</f>
        <v>*</v>
      </c>
      <c r="K20" s="104" t="str">
        <f>[16]Julho!$D$14</f>
        <v>*</v>
      </c>
      <c r="L20" s="104" t="str">
        <f>[16]Julho!$D$15</f>
        <v>*</v>
      </c>
      <c r="M20" s="104" t="str">
        <f>[16]Julho!$D$16</f>
        <v>*</v>
      </c>
      <c r="N20" s="104" t="str">
        <f>[16]Julho!$D$17</f>
        <v>*</v>
      </c>
      <c r="O20" s="104" t="str">
        <f>[16]Julho!$D$18</f>
        <v>*</v>
      </c>
      <c r="P20" s="104" t="str">
        <f>[16]Julho!$D$19</f>
        <v>*</v>
      </c>
      <c r="Q20" s="104" t="str">
        <f>[16]Julho!$D$20</f>
        <v>*</v>
      </c>
      <c r="R20" s="104" t="str">
        <f>[16]Julho!$D$21</f>
        <v>*</v>
      </c>
      <c r="S20" s="104" t="str">
        <f>[16]Julho!$D$22</f>
        <v>*</v>
      </c>
      <c r="T20" s="104" t="str">
        <f>[16]Julho!$D$23</f>
        <v>*</v>
      </c>
      <c r="U20" s="104" t="str">
        <f>[16]Julho!$D$24</f>
        <v>*</v>
      </c>
      <c r="V20" s="104" t="str">
        <f>[16]Julho!$D$25</f>
        <v>*</v>
      </c>
      <c r="W20" s="104" t="str">
        <f>[16]Julho!$D$26</f>
        <v>*</v>
      </c>
      <c r="X20" s="104" t="str">
        <f>[16]Julho!$D$27</f>
        <v>*</v>
      </c>
      <c r="Y20" s="104" t="str">
        <f>[16]Julho!$D$28</f>
        <v>*</v>
      </c>
      <c r="Z20" s="104" t="str">
        <f>[16]Julho!$D$29</f>
        <v>*</v>
      </c>
      <c r="AA20" s="104">
        <f>[16]Julho!$D$30</f>
        <v>22.9</v>
      </c>
      <c r="AB20" s="104">
        <f>[16]Julho!$D$31</f>
        <v>19.600000000000001</v>
      </c>
      <c r="AC20" s="104">
        <f>[16]Julho!$D$32</f>
        <v>18.5</v>
      </c>
      <c r="AD20" s="104">
        <f>[16]Julho!$D$33</f>
        <v>14.9</v>
      </c>
      <c r="AE20" s="104">
        <f>[16]Julho!$D$34</f>
        <v>14.8</v>
      </c>
      <c r="AF20" s="104">
        <f>[16]Julho!$D$35</f>
        <v>17.100000000000001</v>
      </c>
      <c r="AG20" s="109">
        <f t="shared" si="1"/>
        <v>14.8</v>
      </c>
      <c r="AH20" s="108">
        <f t="shared" si="2"/>
        <v>17.966666666666669</v>
      </c>
      <c r="AI20" s="12"/>
    </row>
    <row r="21" spans="1:39" x14ac:dyDescent="0.2">
      <c r="A21" s="47" t="s">
        <v>280</v>
      </c>
      <c r="B21" s="104" t="str">
        <f>[17]Julho!$D$5</f>
        <v>*</v>
      </c>
      <c r="C21" s="104" t="str">
        <f>[17]Julho!$D$6</f>
        <v>*</v>
      </c>
      <c r="D21" s="104" t="str">
        <f>[17]Julho!$D$7</f>
        <v>*</v>
      </c>
      <c r="E21" s="104" t="str">
        <f>[17]Julho!$D$8</f>
        <v>*</v>
      </c>
      <c r="F21" s="104" t="str">
        <f>[17]Julho!$D$9</f>
        <v>*</v>
      </c>
      <c r="G21" s="104" t="str">
        <f>[17]Julho!$D$10</f>
        <v>*</v>
      </c>
      <c r="H21" s="104" t="str">
        <f>[17]Julho!$D$11</f>
        <v>*</v>
      </c>
      <c r="I21" s="104" t="str">
        <f>[17]Julho!$D$12</f>
        <v>*</v>
      </c>
      <c r="J21" s="104" t="str">
        <f>[17]Julho!$D$13</f>
        <v>*</v>
      </c>
      <c r="K21" s="104" t="str">
        <f>[17]Julho!$D$14</f>
        <v>*</v>
      </c>
      <c r="L21" s="104" t="str">
        <f>[17]Julho!$D$15</f>
        <v>*</v>
      </c>
      <c r="M21" s="104" t="str">
        <f>[17]Julho!$D$16</f>
        <v>*</v>
      </c>
      <c r="N21" s="104" t="str">
        <f>[17]Julho!$D$17</f>
        <v>*</v>
      </c>
      <c r="O21" s="104" t="str">
        <f>[17]Julho!$D$18</f>
        <v>*</v>
      </c>
      <c r="P21" s="104" t="str">
        <f>[17]Julho!$D$19</f>
        <v>*</v>
      </c>
      <c r="Q21" s="104" t="str">
        <f>[17]Julho!$D$20</f>
        <v>*</v>
      </c>
      <c r="R21" s="104" t="str">
        <f>[17]Julho!$D$21</f>
        <v>*</v>
      </c>
      <c r="S21" s="104" t="str">
        <f>[17]Julho!$D$22</f>
        <v>*</v>
      </c>
      <c r="T21" s="104" t="str">
        <f>[17]Julho!$D$23</f>
        <v>*</v>
      </c>
      <c r="U21" s="104" t="str">
        <f>[17]Julho!$D$24</f>
        <v>*</v>
      </c>
      <c r="V21" s="104" t="str">
        <f>[17]Julho!$D$25</f>
        <v>*</v>
      </c>
      <c r="W21" s="104" t="str">
        <f>[17]Julho!$D$26</f>
        <v>*</v>
      </c>
      <c r="X21" s="104" t="str">
        <f>[17]Julho!$D$27</f>
        <v>*</v>
      </c>
      <c r="Y21" s="104" t="str">
        <f>[17]Julho!$D$28</f>
        <v>*</v>
      </c>
      <c r="Z21" s="104" t="str">
        <f>[17]Julho!$D$29</f>
        <v>*</v>
      </c>
      <c r="AA21" s="104" t="str">
        <f>[17]Julho!$D$30</f>
        <v>*</v>
      </c>
      <c r="AB21" s="104" t="str">
        <f>[17]Julho!$D$31</f>
        <v>*</v>
      </c>
      <c r="AC21" s="104" t="str">
        <f>[17]Julho!$D$32</f>
        <v>*</v>
      </c>
      <c r="AD21" s="104">
        <f>[17]Julho!$D$33</f>
        <v>18</v>
      </c>
      <c r="AE21" s="104">
        <f>[17]Julho!$D$34</f>
        <v>12.6</v>
      </c>
      <c r="AF21" s="104">
        <f>[17]Julho!$D$35</f>
        <v>14.2</v>
      </c>
      <c r="AG21" s="109">
        <f t="shared" si="1"/>
        <v>12.6</v>
      </c>
      <c r="AH21" s="108">
        <f t="shared" si="2"/>
        <v>14.933333333333332</v>
      </c>
      <c r="AI21" s="12"/>
    </row>
    <row r="22" spans="1:39" x14ac:dyDescent="0.2">
      <c r="A22" s="47" t="s">
        <v>210</v>
      </c>
      <c r="B22" s="104">
        <f>[18]Julho!$D$5</f>
        <v>11.1</v>
      </c>
      <c r="C22" s="104">
        <f>[18]Julho!$D$6</f>
        <v>5.7</v>
      </c>
      <c r="D22" s="104">
        <f>[18]Julho!$D$7</f>
        <v>6.7</v>
      </c>
      <c r="E22" s="104">
        <f>[18]Julho!$D$8</f>
        <v>9</v>
      </c>
      <c r="F22" s="104">
        <f>[18]Julho!$D$9</f>
        <v>11.1</v>
      </c>
      <c r="G22" s="104">
        <f>[18]Julho!$D$10</f>
        <v>12.7</v>
      </c>
      <c r="H22" s="104">
        <f>[18]Julho!$D$11</f>
        <v>13.4</v>
      </c>
      <c r="I22" s="104">
        <f>[18]Julho!$D$12</f>
        <v>11</v>
      </c>
      <c r="J22" s="104">
        <f>[18]Julho!$D$13</f>
        <v>11.3</v>
      </c>
      <c r="K22" s="104">
        <f>[18]Julho!$D$14</f>
        <v>11.5</v>
      </c>
      <c r="L22" s="104">
        <f>[18]Julho!$D$15</f>
        <v>12.5</v>
      </c>
      <c r="M22" s="104">
        <f>[18]Julho!$D$16</f>
        <v>12.2</v>
      </c>
      <c r="N22" s="104">
        <f>[18]Julho!$D$17</f>
        <v>11.3</v>
      </c>
      <c r="O22" s="104">
        <f>[18]Julho!$D$18</f>
        <v>12.6</v>
      </c>
      <c r="P22" s="104">
        <f>[18]Julho!$D$19</f>
        <v>14.5</v>
      </c>
      <c r="Q22" s="104">
        <f>[18]Julho!$D$20</f>
        <v>20.5</v>
      </c>
      <c r="R22" s="104">
        <f>[18]Julho!$D$21</f>
        <v>14.9</v>
      </c>
      <c r="S22" s="104">
        <f>[18]Julho!$D$22</f>
        <v>5.7</v>
      </c>
      <c r="T22" s="104">
        <f>[18]Julho!$D$23</f>
        <v>7.7</v>
      </c>
      <c r="U22" s="104">
        <f>[18]Julho!$D$24</f>
        <v>11.7</v>
      </c>
      <c r="V22" s="104">
        <f>[18]Julho!$D$25</f>
        <v>15.2</v>
      </c>
      <c r="W22" s="104">
        <f>[18]Julho!$D$26</f>
        <v>15.8</v>
      </c>
      <c r="X22" s="104">
        <f>[18]Julho!$D$27</f>
        <v>15.9</v>
      </c>
      <c r="Y22" s="104">
        <f>[18]Julho!$D$28</f>
        <v>17.899999999999999</v>
      </c>
      <c r="Z22" s="104">
        <f>[18]Julho!$D$29</f>
        <v>17</v>
      </c>
      <c r="AA22" s="104">
        <f>[18]Julho!$D$30</f>
        <v>19.7</v>
      </c>
      <c r="AB22" s="104">
        <f>[18]Julho!$D$31</f>
        <v>21.9</v>
      </c>
      <c r="AC22" s="104">
        <f>[18]Julho!$D$32</f>
        <v>14.8</v>
      </c>
      <c r="AD22" s="104">
        <f>[18]Julho!$D$33</f>
        <v>10.1</v>
      </c>
      <c r="AE22" s="104">
        <f>[18]Julho!$D$34</f>
        <v>11</v>
      </c>
      <c r="AF22" s="104">
        <f>[18]Julho!$D$35</f>
        <v>17.3</v>
      </c>
      <c r="AG22" s="109">
        <f t="shared" si="1"/>
        <v>5.7</v>
      </c>
      <c r="AH22" s="108">
        <f t="shared" si="2"/>
        <v>13.022580645161288</v>
      </c>
      <c r="AI22" s="12"/>
    </row>
    <row r="23" spans="1:39" x14ac:dyDescent="0.2">
      <c r="A23" s="47" t="s">
        <v>215</v>
      </c>
      <c r="B23" s="104">
        <f>[19]Julho!$D$5</f>
        <v>12.8</v>
      </c>
      <c r="C23" s="104">
        <f>[19]Julho!$D$6</f>
        <v>10.7</v>
      </c>
      <c r="D23" s="104">
        <f>[19]Julho!$D$7</f>
        <v>11.9</v>
      </c>
      <c r="E23" s="104">
        <f>[19]Julho!$D$8</f>
        <v>14</v>
      </c>
      <c r="F23" s="104">
        <f>[19]Julho!$D$9</f>
        <v>15.6</v>
      </c>
      <c r="G23" s="104">
        <f>[19]Julho!$D$10</f>
        <v>15.3</v>
      </c>
      <c r="H23" s="104">
        <f>[19]Julho!$D$11</f>
        <v>13.9</v>
      </c>
      <c r="I23" s="104">
        <f>[19]Julho!$D$12</f>
        <v>15.2</v>
      </c>
      <c r="J23" s="104">
        <f>[19]Julho!$D$13</f>
        <v>15</v>
      </c>
      <c r="K23" s="104">
        <f>[19]Julho!$D$14</f>
        <v>15.6</v>
      </c>
      <c r="L23" s="104">
        <f>[19]Julho!$D$15</f>
        <v>13.8</v>
      </c>
      <c r="M23" s="104">
        <f>[19]Julho!$D$16</f>
        <v>15.4</v>
      </c>
      <c r="N23" s="104">
        <f>[19]Julho!$D$17</f>
        <v>14.7</v>
      </c>
      <c r="O23" s="104">
        <f>[19]Julho!$D$18</f>
        <v>14.4</v>
      </c>
      <c r="P23" s="104">
        <f>[19]Julho!$D$19</f>
        <v>16.399999999999999</v>
      </c>
      <c r="Q23" s="104">
        <f>[19]Julho!$D$20</f>
        <v>15.1</v>
      </c>
      <c r="R23" s="104">
        <f>[19]Julho!$D$21</f>
        <v>15.2</v>
      </c>
      <c r="S23" s="104">
        <f>[19]Julho!$D$22</f>
        <v>12.2</v>
      </c>
      <c r="T23" s="104">
        <f>[19]Julho!$D$23</f>
        <v>12.1</v>
      </c>
      <c r="U23" s="104">
        <f>[19]Julho!$D$24</f>
        <v>15.9</v>
      </c>
      <c r="V23" s="104">
        <f>[19]Julho!$D$25</f>
        <v>15.4</v>
      </c>
      <c r="W23" s="104">
        <f>[19]Julho!$D$26</f>
        <v>16.7</v>
      </c>
      <c r="X23" s="104">
        <f>[19]Julho!$D$27</f>
        <v>16.7</v>
      </c>
      <c r="Y23" s="104">
        <f>[19]Julho!$D$28</f>
        <v>17</v>
      </c>
      <c r="Z23" s="104">
        <f>[19]Julho!$D$29</f>
        <v>16.7</v>
      </c>
      <c r="AA23" s="104">
        <f>[19]Julho!$D$30</f>
        <v>18.2</v>
      </c>
      <c r="AB23" s="104">
        <f>[19]Julho!$D$31</f>
        <v>18.899999999999999</v>
      </c>
      <c r="AC23" s="104">
        <f>[19]Julho!$D$32</f>
        <v>18.5</v>
      </c>
      <c r="AD23" s="104">
        <f>[19]Julho!$D$33</f>
        <v>14.3</v>
      </c>
      <c r="AE23" s="104">
        <f>[19]Julho!$D$34</f>
        <v>13.7</v>
      </c>
      <c r="AF23" s="104">
        <f>[19]Julho!$D$35</f>
        <v>15.5</v>
      </c>
      <c r="AG23" s="109">
        <f t="shared" si="1"/>
        <v>10.7</v>
      </c>
      <c r="AH23" s="108">
        <f t="shared" si="2"/>
        <v>15.058064516129029</v>
      </c>
      <c r="AI23" s="12"/>
    </row>
    <row r="24" spans="1:39" x14ac:dyDescent="0.2">
      <c r="A24" s="47" t="s">
        <v>207</v>
      </c>
      <c r="B24" s="104">
        <f>[20]Julho!$D$5</f>
        <v>4.0999999999999996</v>
      </c>
      <c r="C24" s="104">
        <f>[20]Julho!$D$6</f>
        <v>1.8</v>
      </c>
      <c r="D24" s="104">
        <f>[20]Julho!$D$7</f>
        <v>3.1</v>
      </c>
      <c r="E24" s="104">
        <f>[20]Julho!$D$8</f>
        <v>5.4</v>
      </c>
      <c r="F24" s="104">
        <f>[20]Julho!$D$9</f>
        <v>7.2</v>
      </c>
      <c r="G24" s="104">
        <f>[20]Julho!$D$10</f>
        <v>6.4</v>
      </c>
      <c r="H24" s="104">
        <f>[20]Julho!$D$11</f>
        <v>7.5</v>
      </c>
      <c r="I24" s="104">
        <f>[20]Julho!$D$12</f>
        <v>7.8</v>
      </c>
      <c r="J24" s="104">
        <f>[20]Julho!$D$13</f>
        <v>7.9</v>
      </c>
      <c r="K24" s="104">
        <f>[20]Julho!$D$14</f>
        <v>8.5</v>
      </c>
      <c r="L24" s="104">
        <f>[20]Julho!$D$15</f>
        <v>6.6</v>
      </c>
      <c r="M24" s="104">
        <f>[20]Julho!$D$16</f>
        <v>6.8</v>
      </c>
      <c r="N24" s="104">
        <f>[20]Julho!$D$17</f>
        <v>4.7</v>
      </c>
      <c r="O24" s="104">
        <f>[20]Julho!$D$18</f>
        <v>6.1</v>
      </c>
      <c r="P24" s="104">
        <f>[20]Julho!$D$19</f>
        <v>8.1</v>
      </c>
      <c r="Q24" s="104">
        <f>[20]Julho!$D$20</f>
        <v>7.6</v>
      </c>
      <c r="R24" s="104">
        <f>[20]Julho!$D$21</f>
        <v>7.7</v>
      </c>
      <c r="S24" s="104">
        <f>[20]Julho!$D$22</f>
        <v>3.2</v>
      </c>
      <c r="T24" s="104">
        <f>[20]Julho!$D$23</f>
        <v>3.4</v>
      </c>
      <c r="U24" s="104">
        <f>[20]Julho!$D$24</f>
        <v>7.9</v>
      </c>
      <c r="V24" s="104">
        <f>[20]Julho!$D$25</f>
        <v>7</v>
      </c>
      <c r="W24" s="104">
        <f>[20]Julho!$D$26</f>
        <v>8.9</v>
      </c>
      <c r="X24" s="104">
        <f>[20]Julho!$D$27</f>
        <v>9</v>
      </c>
      <c r="Y24" s="104">
        <f>[20]Julho!$D$28</f>
        <v>8.4</v>
      </c>
      <c r="Z24" s="104">
        <f>[20]Julho!$D$29</f>
        <v>9.8000000000000007</v>
      </c>
      <c r="AA24" s="104">
        <f>[20]Julho!$D$30</f>
        <v>12.6</v>
      </c>
      <c r="AB24" s="104">
        <f>[20]Julho!$D$31</f>
        <v>11.9</v>
      </c>
      <c r="AC24" s="104">
        <f>[20]Julho!$D$32</f>
        <v>12.6</v>
      </c>
      <c r="AD24" s="104">
        <f>[20]Julho!$D$33</f>
        <v>4.5</v>
      </c>
      <c r="AE24" s="104">
        <f>[20]Julho!$D$34</f>
        <v>3</v>
      </c>
      <c r="AF24" s="104">
        <f>[20]Julho!$D$35</f>
        <v>9</v>
      </c>
      <c r="AG24" s="109">
        <f t="shared" si="1"/>
        <v>1.8</v>
      </c>
      <c r="AH24" s="108">
        <f t="shared" si="2"/>
        <v>7.0483870967741948</v>
      </c>
      <c r="AI24" s="12"/>
    </row>
    <row r="25" spans="1:39" x14ac:dyDescent="0.2">
      <c r="A25" s="47" t="s">
        <v>208</v>
      </c>
      <c r="B25" s="104">
        <f>[21]Julho!$D$5</f>
        <v>11.8</v>
      </c>
      <c r="C25" s="104">
        <f>[21]Julho!$D$6</f>
        <v>8.3000000000000007</v>
      </c>
      <c r="D25" s="104">
        <f>[21]Julho!$D$7</f>
        <v>9.3000000000000007</v>
      </c>
      <c r="E25" s="104">
        <f>[21]Julho!$D$8</f>
        <v>14.4</v>
      </c>
      <c r="F25" s="104">
        <f>[21]Julho!$D$9</f>
        <v>15.2</v>
      </c>
      <c r="G25" s="104">
        <f>[21]Julho!$D$10</f>
        <v>15.9</v>
      </c>
      <c r="H25" s="104">
        <f>[21]Julho!$D$11</f>
        <v>15</v>
      </c>
      <c r="I25" s="104">
        <f>[21]Julho!$D$12</f>
        <v>15.8</v>
      </c>
      <c r="J25" s="104">
        <f>[21]Julho!$D$13</f>
        <v>14.5</v>
      </c>
      <c r="K25" s="104">
        <f>[21]Julho!$D$14</f>
        <v>15.3</v>
      </c>
      <c r="L25" s="104">
        <f>[21]Julho!$D$15</f>
        <v>15</v>
      </c>
      <c r="M25" s="104">
        <f>[21]Julho!$D$16</f>
        <v>16.2</v>
      </c>
      <c r="N25" s="104">
        <f>[21]Julho!$D$17</f>
        <v>15.4</v>
      </c>
      <c r="O25" s="104">
        <f>[21]Julho!$D$18</f>
        <v>15.4</v>
      </c>
      <c r="P25" s="104">
        <f>[21]Julho!$D$19</f>
        <v>15.4</v>
      </c>
      <c r="Q25" s="104">
        <f>[21]Julho!$D$20</f>
        <v>16.5</v>
      </c>
      <c r="R25" s="104">
        <f>[21]Julho!$D$21</f>
        <v>16.600000000000001</v>
      </c>
      <c r="S25" s="104">
        <f>[21]Julho!$D$22</f>
        <v>9.3000000000000007</v>
      </c>
      <c r="T25" s="104">
        <f>[21]Julho!$D$23</f>
        <v>11.9</v>
      </c>
      <c r="U25" s="104">
        <f>[21]Julho!$D$24</f>
        <v>14.9</v>
      </c>
      <c r="V25" s="104">
        <f>[21]Julho!$D$25</f>
        <v>16.3</v>
      </c>
      <c r="W25" s="104">
        <f>[21]Julho!$D$26</f>
        <v>16.100000000000001</v>
      </c>
      <c r="X25" s="104">
        <f>[21]Julho!$D$27</f>
        <v>18</v>
      </c>
      <c r="Y25" s="104">
        <f>[21]Julho!$D$28</f>
        <v>16.7</v>
      </c>
      <c r="Z25" s="104">
        <f>[21]Julho!$D$29</f>
        <v>17.2</v>
      </c>
      <c r="AA25" s="104">
        <f>[21]Julho!$D$30</f>
        <v>17.3</v>
      </c>
      <c r="AB25" s="104">
        <f>[21]Julho!$D$31</f>
        <v>17.399999999999999</v>
      </c>
      <c r="AC25" s="104">
        <f>[21]Julho!$D$32</f>
        <v>16.399999999999999</v>
      </c>
      <c r="AD25" s="104">
        <f>[21]Julho!$D$33</f>
        <v>11.4</v>
      </c>
      <c r="AE25" s="104">
        <f>[21]Julho!$D$34</f>
        <v>12.1</v>
      </c>
      <c r="AF25" s="104">
        <f>[21]Julho!$D$35</f>
        <v>14.6</v>
      </c>
      <c r="AG25" s="109">
        <f t="shared" si="1"/>
        <v>8.3000000000000007</v>
      </c>
      <c r="AH25" s="108">
        <f t="shared" si="2"/>
        <v>14.696774193548386</v>
      </c>
      <c r="AI25" s="12"/>
    </row>
    <row r="26" spans="1:39" x14ac:dyDescent="0.2">
      <c r="A26" s="47" t="s">
        <v>33</v>
      </c>
      <c r="B26" s="104">
        <f>[22]Julho!$D$5</f>
        <v>12.4</v>
      </c>
      <c r="C26" s="104">
        <f>[22]Julho!$D$6</f>
        <v>14</v>
      </c>
      <c r="D26" s="104">
        <f>[22]Julho!$D$7</f>
        <v>12.7</v>
      </c>
      <c r="E26" s="104">
        <f>[22]Julho!$D$8</f>
        <v>12.9</v>
      </c>
      <c r="F26" s="104">
        <f>[22]Julho!$D$9</f>
        <v>13.8</v>
      </c>
      <c r="G26" s="104">
        <f>[22]Julho!$D$10</f>
        <v>11.5</v>
      </c>
      <c r="H26" s="104">
        <f>[22]Julho!$D$11</f>
        <v>11.9</v>
      </c>
      <c r="I26" s="104">
        <f>[22]Julho!$D$12</f>
        <v>11</v>
      </c>
      <c r="J26" s="104">
        <f>[22]Julho!$D$13</f>
        <v>11.2</v>
      </c>
      <c r="K26" s="104">
        <f>[22]Julho!$D$14</f>
        <v>11.7</v>
      </c>
      <c r="L26" s="104">
        <f>[22]Julho!$D$15</f>
        <v>13.6</v>
      </c>
      <c r="M26" s="104">
        <f>[22]Julho!$D$16</f>
        <v>12.6</v>
      </c>
      <c r="N26" s="104">
        <f>[22]Julho!$D$17</f>
        <v>13</v>
      </c>
      <c r="O26" s="104">
        <f>[22]Julho!$D$18</f>
        <v>13.2</v>
      </c>
      <c r="P26" s="104">
        <f>[22]Julho!$D$19</f>
        <v>12.5</v>
      </c>
      <c r="Q26" s="104">
        <f>[22]Julho!$D$20</f>
        <v>12.7</v>
      </c>
      <c r="R26" s="104">
        <f>[22]Julho!$D$21</f>
        <v>13.5</v>
      </c>
      <c r="S26" s="104">
        <f>[22]Julho!$D$22</f>
        <v>10.9</v>
      </c>
      <c r="T26" s="104">
        <f>[22]Julho!$D$23</f>
        <v>9.9</v>
      </c>
      <c r="U26" s="104">
        <f>[22]Julho!$D$24</f>
        <v>12.3</v>
      </c>
      <c r="V26" s="104">
        <f>[22]Julho!$D$25</f>
        <v>13</v>
      </c>
      <c r="W26" s="104">
        <f>[22]Julho!$D$26</f>
        <v>13.2</v>
      </c>
      <c r="X26" s="104">
        <f>[22]Julho!$D$27</f>
        <v>14.7</v>
      </c>
      <c r="Y26" s="104">
        <f>[22]Julho!$D$28</f>
        <v>15.5</v>
      </c>
      <c r="Z26" s="104">
        <f>[22]Julho!$D$29</f>
        <v>13.3</v>
      </c>
      <c r="AA26" s="104">
        <f>[22]Julho!$D$30</f>
        <v>16.3</v>
      </c>
      <c r="AB26" s="104">
        <f>[22]Julho!$D$31</f>
        <v>16.8</v>
      </c>
      <c r="AC26" s="104">
        <f>[22]Julho!$D$32</f>
        <v>17.3</v>
      </c>
      <c r="AD26" s="104">
        <f>[22]Julho!$D$33</f>
        <v>10.9</v>
      </c>
      <c r="AE26" s="104">
        <f>[22]Julho!$D$34</f>
        <v>8.8000000000000007</v>
      </c>
      <c r="AF26" s="104">
        <f>[22]Julho!$D$35</f>
        <v>10.9</v>
      </c>
      <c r="AG26" s="109">
        <f t="shared" si="1"/>
        <v>8.8000000000000007</v>
      </c>
      <c r="AH26" s="108">
        <f t="shared" si="2"/>
        <v>12.838709677419354</v>
      </c>
      <c r="AJ26" t="s">
        <v>35</v>
      </c>
    </row>
    <row r="27" spans="1:39" x14ac:dyDescent="0.2">
      <c r="A27" s="47" t="s">
        <v>6</v>
      </c>
      <c r="B27" s="104">
        <f>[23]Julho!$D$5</f>
        <v>14.5</v>
      </c>
      <c r="C27" s="104">
        <f>[23]Julho!$D$6</f>
        <v>12.4</v>
      </c>
      <c r="D27" s="104">
        <f>[23]Julho!$D$7</f>
        <v>13.1</v>
      </c>
      <c r="E27" s="104">
        <f>[23]Julho!$D$8</f>
        <v>13.1</v>
      </c>
      <c r="F27" s="104">
        <f>[23]Julho!$D$9</f>
        <v>14.3</v>
      </c>
      <c r="G27" s="104">
        <f>[23]Julho!$D$10</f>
        <v>11.9</v>
      </c>
      <c r="H27" s="104">
        <f>[23]Julho!$D$11</f>
        <v>11.9</v>
      </c>
      <c r="I27" s="104">
        <f>[23]Julho!$D$12</f>
        <v>11.8</v>
      </c>
      <c r="J27" s="104">
        <f>[23]Julho!$D$13</f>
        <v>11.6</v>
      </c>
      <c r="K27" s="104">
        <f>[23]Julho!$D$14</f>
        <v>12</v>
      </c>
      <c r="L27" s="104">
        <f>[23]Julho!$D$15</f>
        <v>12</v>
      </c>
      <c r="M27" s="104">
        <f>[23]Julho!$D$16</f>
        <v>11.4</v>
      </c>
      <c r="N27" s="104">
        <f>[23]Julho!$D$17</f>
        <v>11.3</v>
      </c>
      <c r="O27" s="104">
        <f>[23]Julho!$D$18</f>
        <v>12.2</v>
      </c>
      <c r="P27" s="104">
        <f>[23]Julho!$D$19</f>
        <v>12.1</v>
      </c>
      <c r="Q27" s="104">
        <f>[23]Julho!$D$20</f>
        <v>11.2</v>
      </c>
      <c r="R27" s="104">
        <f>[23]Julho!$D$21</f>
        <v>11.4</v>
      </c>
      <c r="S27" s="104">
        <f>[23]Julho!$D$22</f>
        <v>13.4</v>
      </c>
      <c r="T27" s="104">
        <f>[23]Julho!$D$23</f>
        <v>11.1</v>
      </c>
      <c r="U27" s="104">
        <f>[23]Julho!$D$24</f>
        <v>13.1</v>
      </c>
      <c r="V27" s="104">
        <f>[23]Julho!$D$25</f>
        <v>12.5</v>
      </c>
      <c r="W27" s="104">
        <f>[23]Julho!$D$26</f>
        <v>13</v>
      </c>
      <c r="X27" s="104">
        <f>[23]Julho!$D$27</f>
        <v>13.3</v>
      </c>
      <c r="Y27" s="104">
        <f>[23]Julho!$D$28</f>
        <v>13</v>
      </c>
      <c r="Z27" s="104">
        <f>[23]Julho!$D$29</f>
        <v>13.5</v>
      </c>
      <c r="AA27" s="104">
        <f>[23]Julho!$D$30</f>
        <v>14.7</v>
      </c>
      <c r="AB27" s="104">
        <f>[23]Julho!$D$31</f>
        <v>14.8</v>
      </c>
      <c r="AC27" s="104">
        <f>[23]Julho!$D$32</f>
        <v>16.399999999999999</v>
      </c>
      <c r="AD27" s="104">
        <f>[23]Julho!$D$33</f>
        <v>16.7</v>
      </c>
      <c r="AE27" s="104">
        <f>[23]Julho!$D$34</f>
        <v>9.8000000000000007</v>
      </c>
      <c r="AF27" s="104">
        <f>[23]Julho!$D$35</f>
        <v>12.1</v>
      </c>
      <c r="AG27" s="109">
        <f t="shared" si="1"/>
        <v>9.8000000000000007</v>
      </c>
      <c r="AH27" s="108">
        <f t="shared" si="2"/>
        <v>12.761290322580646</v>
      </c>
      <c r="AJ27" t="s">
        <v>35</v>
      </c>
      <c r="AL27" t="s">
        <v>35</v>
      </c>
    </row>
    <row r="28" spans="1:39" x14ac:dyDescent="0.2">
      <c r="A28" s="47" t="s">
        <v>7</v>
      </c>
      <c r="B28" s="104">
        <f>[24]Julho!$D$5</f>
        <v>8</v>
      </c>
      <c r="C28" s="104">
        <f>[24]Julho!$D$6</f>
        <v>6.4</v>
      </c>
      <c r="D28" s="104">
        <f>[24]Julho!$D$7</f>
        <v>8.6999999999999993</v>
      </c>
      <c r="E28" s="104">
        <f>[24]Julho!$D$8</f>
        <v>11.7</v>
      </c>
      <c r="F28" s="104">
        <f>[24]Julho!$D$9</f>
        <v>11.3</v>
      </c>
      <c r="G28" s="104">
        <f>[24]Julho!$D$10</f>
        <v>11.8</v>
      </c>
      <c r="H28" s="104">
        <f>[24]Julho!$D$11</f>
        <v>11.8</v>
      </c>
      <c r="I28" s="104">
        <f>[24]Julho!$D$12</f>
        <v>10.6</v>
      </c>
      <c r="J28" s="104">
        <f>[24]Julho!$D$13</f>
        <v>12.9</v>
      </c>
      <c r="K28" s="104">
        <f>[24]Julho!$D$14</f>
        <v>9.1999999999999993</v>
      </c>
      <c r="L28" s="104">
        <f>[24]Julho!$D$15</f>
        <v>12.9</v>
      </c>
      <c r="M28" s="104">
        <f>[24]Julho!$D$16</f>
        <v>16.2</v>
      </c>
      <c r="N28" s="104">
        <f>[24]Julho!$D$17</f>
        <v>14.7</v>
      </c>
      <c r="O28" s="104">
        <f>[24]Julho!$D$18</f>
        <v>16.600000000000001</v>
      </c>
      <c r="P28" s="104">
        <f>[24]Julho!$D$19</f>
        <v>17.3</v>
      </c>
      <c r="Q28" s="104">
        <f>[24]Julho!$D$20</f>
        <v>15.3</v>
      </c>
      <c r="R28" s="104">
        <f>[24]Julho!$D$21</f>
        <v>13.6</v>
      </c>
      <c r="S28" s="104">
        <f>[24]Julho!$D$22</f>
        <v>5.4</v>
      </c>
      <c r="T28" s="104">
        <f>[24]Julho!$D$23</f>
        <v>9.3000000000000007</v>
      </c>
      <c r="U28" s="104">
        <f>[24]Julho!$D$24</f>
        <v>12.2</v>
      </c>
      <c r="V28" s="104">
        <f>[24]Julho!$D$25</f>
        <v>14.9</v>
      </c>
      <c r="W28" s="104">
        <f>[24]Julho!$D$26</f>
        <v>16</v>
      </c>
      <c r="X28" s="104">
        <f>[24]Julho!$D$27</f>
        <v>15.9</v>
      </c>
      <c r="Y28" s="104">
        <f>[24]Julho!$D$28</f>
        <v>16.8</v>
      </c>
      <c r="Z28" s="104">
        <f>[24]Julho!$D$29</f>
        <v>13.3</v>
      </c>
      <c r="AA28" s="104">
        <f>[24]Julho!$D$30</f>
        <v>18</v>
      </c>
      <c r="AB28" s="104">
        <f>[24]Julho!$D$31</f>
        <v>17.8</v>
      </c>
      <c r="AC28" s="104">
        <f>[24]Julho!$D$32</f>
        <v>12.5</v>
      </c>
      <c r="AD28" s="104">
        <f>[24]Julho!$D$33</f>
        <v>8.8000000000000007</v>
      </c>
      <c r="AE28" s="104">
        <f>[24]Julho!$D$34</f>
        <v>8.5</v>
      </c>
      <c r="AF28" s="104">
        <f>[24]Julho!$D$35</f>
        <v>12.9</v>
      </c>
      <c r="AG28" s="109">
        <f t="shared" si="1"/>
        <v>5.4</v>
      </c>
      <c r="AH28" s="108">
        <f t="shared" si="2"/>
        <v>12.622580645161291</v>
      </c>
      <c r="AJ28" t="s">
        <v>35</v>
      </c>
      <c r="AK28" t="s">
        <v>35</v>
      </c>
      <c r="AL28" t="s">
        <v>35</v>
      </c>
    </row>
    <row r="29" spans="1:39" x14ac:dyDescent="0.2">
      <c r="A29" s="47" t="s">
        <v>140</v>
      </c>
      <c r="B29" s="104">
        <f>[25]Julho!$D$5</f>
        <v>9.5</v>
      </c>
      <c r="C29" s="104">
        <f>[25]Julho!$D$6</f>
        <v>8.6</v>
      </c>
      <c r="D29" s="104">
        <f>[25]Julho!$D$7</f>
        <v>8.1</v>
      </c>
      <c r="E29" s="104">
        <f>[25]Julho!$D$8</f>
        <v>11.4</v>
      </c>
      <c r="F29" s="104">
        <f>[25]Julho!$D$9</f>
        <v>10.5</v>
      </c>
      <c r="G29" s="104">
        <f>[25]Julho!$D$10</f>
        <v>9.6</v>
      </c>
      <c r="H29" s="104">
        <f>[25]Julho!$D$11</f>
        <v>9.6999999999999993</v>
      </c>
      <c r="I29" s="104">
        <f>[25]Julho!$D$12</f>
        <v>9.6</v>
      </c>
      <c r="J29" s="104">
        <f>[25]Julho!$D$13</f>
        <v>10.3</v>
      </c>
      <c r="K29" s="104">
        <f>[25]Julho!$D$14</f>
        <v>9.9</v>
      </c>
      <c r="L29" s="104">
        <f>[25]Julho!$D$15</f>
        <v>12.5</v>
      </c>
      <c r="M29" s="104">
        <f>[25]Julho!$D$16</f>
        <v>15.3</v>
      </c>
      <c r="N29" s="104">
        <f>[25]Julho!$D$17</f>
        <v>13.8</v>
      </c>
      <c r="O29" s="104">
        <f>[25]Julho!$D$18</f>
        <v>14.8</v>
      </c>
      <c r="P29" s="104">
        <f>[25]Julho!$D$19</f>
        <v>14.8</v>
      </c>
      <c r="Q29" s="104">
        <f>[25]Julho!$D$20</f>
        <v>12.4</v>
      </c>
      <c r="R29" s="104">
        <f>[25]Julho!$D$21</f>
        <v>12.6</v>
      </c>
      <c r="S29" s="104">
        <f>[25]Julho!$D$22</f>
        <v>4.0999999999999996</v>
      </c>
      <c r="T29" s="104">
        <f>[25]Julho!$D$23</f>
        <v>4.5</v>
      </c>
      <c r="U29" s="104">
        <f>[25]Julho!$D$24</f>
        <v>9.3000000000000007</v>
      </c>
      <c r="V29" s="104">
        <f>[25]Julho!$D$25</f>
        <v>11.6</v>
      </c>
      <c r="W29" s="104">
        <f>[25]Julho!$D$26</f>
        <v>10.7</v>
      </c>
      <c r="X29" s="104">
        <f>[25]Julho!$D$27</f>
        <v>13.7</v>
      </c>
      <c r="Y29" s="104">
        <f>[25]Julho!$D$28</f>
        <v>12.9</v>
      </c>
      <c r="Z29" s="104">
        <f>[25]Julho!$D$29</f>
        <v>15</v>
      </c>
      <c r="AA29" s="104">
        <f>[25]Julho!$D$30</f>
        <v>16.2</v>
      </c>
      <c r="AB29" s="104">
        <f>[25]Julho!$D$31</f>
        <v>16.7</v>
      </c>
      <c r="AC29" s="104">
        <f>[25]Julho!$D$32</f>
        <v>14</v>
      </c>
      <c r="AD29" s="104">
        <f>[25]Julho!$D$33</f>
        <v>7</v>
      </c>
      <c r="AE29" s="104">
        <f>[25]Julho!$D$34</f>
        <v>5.5</v>
      </c>
      <c r="AF29" s="104">
        <f>[25]Julho!$D$35</f>
        <v>10.4</v>
      </c>
      <c r="AG29" s="109">
        <f t="shared" si="1"/>
        <v>4.0999999999999996</v>
      </c>
      <c r="AH29" s="108">
        <f t="shared" si="2"/>
        <v>11.129032258064514</v>
      </c>
      <c r="AJ29" t="s">
        <v>35</v>
      </c>
      <c r="AM29" t="s">
        <v>35</v>
      </c>
    </row>
    <row r="30" spans="1:39" x14ac:dyDescent="0.2">
      <c r="A30" s="47" t="s">
        <v>141</v>
      </c>
      <c r="B30" s="104">
        <f>[26]Julho!$D$5</f>
        <v>7.3</v>
      </c>
      <c r="C30" s="104">
        <f>[26]Julho!$D$6</f>
        <v>5.8</v>
      </c>
      <c r="D30" s="104">
        <f>[26]Julho!$D$7</f>
        <v>5.5</v>
      </c>
      <c r="E30" s="104">
        <f>[26]Julho!$D$8</f>
        <v>7.4</v>
      </c>
      <c r="F30" s="104">
        <f>[26]Julho!$D$9</f>
        <v>7.3</v>
      </c>
      <c r="G30" s="104">
        <f>[26]Julho!$D$10</f>
        <v>8.5</v>
      </c>
      <c r="H30" s="104">
        <f>[26]Julho!$D$11</f>
        <v>9.4</v>
      </c>
      <c r="I30" s="104">
        <f>[26]Julho!$D$12</f>
        <v>7.8</v>
      </c>
      <c r="J30" s="104">
        <f>[26]Julho!$D$13</f>
        <v>8.1</v>
      </c>
      <c r="K30" s="104">
        <f>[26]Julho!$D$14</f>
        <v>6</v>
      </c>
      <c r="L30" s="104">
        <f>[26]Julho!$D$15</f>
        <v>11.3</v>
      </c>
      <c r="M30" s="104">
        <f>[26]Julho!$D$16</f>
        <v>14.5</v>
      </c>
      <c r="N30" s="104">
        <f>[26]Julho!$D$17</f>
        <v>14.6</v>
      </c>
      <c r="O30" s="104">
        <f>[26]Julho!$D$18</f>
        <v>11.7</v>
      </c>
      <c r="P30" s="104">
        <f>[26]Julho!$D$19</f>
        <v>17</v>
      </c>
      <c r="Q30" s="104">
        <f>[26]Julho!$D$20</f>
        <v>16</v>
      </c>
      <c r="R30" s="104">
        <f>[26]Julho!$D$21</f>
        <v>10</v>
      </c>
      <c r="S30" s="104">
        <f>[26]Julho!$D$22</f>
        <v>3.7</v>
      </c>
      <c r="T30" s="104">
        <f>[26]Julho!$D$23</f>
        <v>1.1000000000000001</v>
      </c>
      <c r="U30" s="104">
        <f>[26]Julho!$D$24</f>
        <v>7.9</v>
      </c>
      <c r="V30" s="104">
        <f>[26]Julho!$D$25</f>
        <v>8.6999999999999993</v>
      </c>
      <c r="W30" s="104">
        <f>[26]Julho!$D$26</f>
        <v>9.9</v>
      </c>
      <c r="X30" s="104">
        <f>[26]Julho!$D$27</f>
        <v>12.1</v>
      </c>
      <c r="Y30" s="104">
        <f>[26]Julho!$D$28</f>
        <v>16.600000000000001</v>
      </c>
      <c r="Z30" s="104">
        <f>[26]Julho!$D$29</f>
        <v>13.9</v>
      </c>
      <c r="AA30" s="104">
        <f>[26]Julho!$D$30</f>
        <v>17.399999999999999</v>
      </c>
      <c r="AB30" s="104">
        <f>[26]Julho!$D$31</f>
        <v>15.9</v>
      </c>
      <c r="AC30" s="104">
        <f>[26]Julho!$D$32</f>
        <v>12.2</v>
      </c>
      <c r="AD30" s="104">
        <f>[26]Julho!$D$33</f>
        <v>7.8</v>
      </c>
      <c r="AE30" s="104">
        <f>[26]Julho!$D$34</f>
        <v>3.7</v>
      </c>
      <c r="AF30" s="104">
        <f>[26]Julho!$D$35</f>
        <v>10.199999999999999</v>
      </c>
      <c r="AG30" s="109">
        <f t="shared" si="1"/>
        <v>1.1000000000000001</v>
      </c>
      <c r="AH30" s="108">
        <f t="shared" si="2"/>
        <v>9.9774193548387071</v>
      </c>
      <c r="AI30" s="12" t="s">
        <v>35</v>
      </c>
      <c r="AJ30" t="s">
        <v>35</v>
      </c>
      <c r="AL30" t="s">
        <v>35</v>
      </c>
      <c r="AM30" t="s">
        <v>35</v>
      </c>
    </row>
    <row r="31" spans="1:39" x14ac:dyDescent="0.2">
      <c r="A31" s="47" t="s">
        <v>142</v>
      </c>
      <c r="B31" s="104">
        <f>[27]Julho!$D$5</f>
        <v>9.3000000000000007</v>
      </c>
      <c r="C31" s="104">
        <f>[27]Julho!$D$6</f>
        <v>8.4</v>
      </c>
      <c r="D31" s="104">
        <f>[27]Julho!$D$7</f>
        <v>8.3000000000000007</v>
      </c>
      <c r="E31" s="104">
        <f>[27]Julho!$D$8</f>
        <v>11.5</v>
      </c>
      <c r="F31" s="104">
        <f>[27]Julho!$D$9</f>
        <v>11.3</v>
      </c>
      <c r="G31" s="104">
        <f>[27]Julho!$D$10</f>
        <v>11.4</v>
      </c>
      <c r="H31" s="104">
        <f>[27]Julho!$D$11</f>
        <v>11</v>
      </c>
      <c r="I31" s="104">
        <f>[27]Julho!$D$12</f>
        <v>11.7</v>
      </c>
      <c r="J31" s="104">
        <f>[27]Julho!$D$13</f>
        <v>10.5</v>
      </c>
      <c r="K31" s="104">
        <f>[27]Julho!$D$14</f>
        <v>9.5</v>
      </c>
      <c r="L31" s="104">
        <f>[27]Julho!$D$15</f>
        <v>14.2</v>
      </c>
      <c r="M31" s="104">
        <f>[27]Julho!$D$16</f>
        <v>16.899999999999999</v>
      </c>
      <c r="N31" s="104">
        <f>[27]Julho!$D$17</f>
        <v>14.1</v>
      </c>
      <c r="O31" s="104">
        <f>[27]Julho!$D$18</f>
        <v>14.6</v>
      </c>
      <c r="P31" s="104">
        <f>[27]Julho!$D$19</f>
        <v>16.899999999999999</v>
      </c>
      <c r="Q31" s="104">
        <f>[27]Julho!$D$20</f>
        <v>13.4</v>
      </c>
      <c r="R31" s="104">
        <f>[27]Julho!$D$21</f>
        <v>14.7</v>
      </c>
      <c r="S31" s="104">
        <f>[27]Julho!$D$22</f>
        <v>4.3</v>
      </c>
      <c r="T31" s="104">
        <f>[27]Julho!$D$23</f>
        <v>5.9</v>
      </c>
      <c r="U31" s="104">
        <f>[27]Julho!$D$24</f>
        <v>10.9</v>
      </c>
      <c r="V31" s="104">
        <f>[27]Julho!$D$25</f>
        <v>12.5</v>
      </c>
      <c r="W31" s="104">
        <f>[27]Julho!$D$26</f>
        <v>14.1</v>
      </c>
      <c r="X31" s="104">
        <f>[27]Julho!$D$27</f>
        <v>15.6</v>
      </c>
      <c r="Y31" s="104">
        <f>[27]Julho!$D$28</f>
        <v>16</v>
      </c>
      <c r="Z31" s="104">
        <f>[27]Julho!$D$29</f>
        <v>12.8</v>
      </c>
      <c r="AA31" s="104">
        <f>[27]Julho!$D$30</f>
        <v>17.100000000000001</v>
      </c>
      <c r="AB31" s="104">
        <f>[27]Julho!$D$31</f>
        <v>15.5</v>
      </c>
      <c r="AC31" s="104">
        <f>[27]Julho!$D$32</f>
        <v>13.7</v>
      </c>
      <c r="AD31" s="104">
        <f>[27]Julho!$D$33</f>
        <v>8.6999999999999993</v>
      </c>
      <c r="AE31" s="104">
        <f>[27]Julho!$D$34</f>
        <v>6.6</v>
      </c>
      <c r="AF31" s="104">
        <f>[27]Julho!$D$35</f>
        <v>10.8</v>
      </c>
      <c r="AG31" s="109">
        <f t="shared" si="1"/>
        <v>4.3</v>
      </c>
      <c r="AH31" s="108">
        <f t="shared" si="2"/>
        <v>12.006451612903227</v>
      </c>
      <c r="AJ31" t="s">
        <v>35</v>
      </c>
      <c r="AM31" t="s">
        <v>35</v>
      </c>
    </row>
    <row r="32" spans="1:39" x14ac:dyDescent="0.2">
      <c r="A32" s="47" t="s">
        <v>8</v>
      </c>
      <c r="B32" s="104">
        <f>[28]Julho!$D$5</f>
        <v>8</v>
      </c>
      <c r="C32" s="104">
        <f>[28]Julho!$D$6</f>
        <v>8</v>
      </c>
      <c r="D32" s="104">
        <f>[28]Julho!$D$7</f>
        <v>8</v>
      </c>
      <c r="E32" s="104">
        <f>[28]Julho!$D$8</f>
        <v>9.6999999999999993</v>
      </c>
      <c r="F32" s="104">
        <f>[28]Julho!$D$9</f>
        <v>8.6</v>
      </c>
      <c r="G32" s="104">
        <f>[28]Julho!$D$10</f>
        <v>10.7</v>
      </c>
      <c r="H32" s="104">
        <f>[28]Julho!$D$11</f>
        <v>11.4</v>
      </c>
      <c r="I32" s="104">
        <f>[28]Julho!$D$12</f>
        <v>8.6999999999999993</v>
      </c>
      <c r="J32" s="104">
        <f>[28]Julho!$D$13</f>
        <v>10</v>
      </c>
      <c r="K32" s="104">
        <f>[28]Julho!$D$14</f>
        <v>9.3000000000000007</v>
      </c>
      <c r="L32" s="104">
        <f>[28]Julho!$D$15</f>
        <v>13.9</v>
      </c>
      <c r="M32" s="104">
        <f>[28]Julho!$D$16</f>
        <v>15.8</v>
      </c>
      <c r="N32" s="104">
        <f>[28]Julho!$D$17</f>
        <v>17.100000000000001</v>
      </c>
      <c r="O32" s="104">
        <f>[28]Julho!$D$18</f>
        <v>13.1</v>
      </c>
      <c r="P32" s="104">
        <f>[28]Julho!$D$19</f>
        <v>17.899999999999999</v>
      </c>
      <c r="Q32" s="104">
        <f>[28]Julho!$D$20</f>
        <v>16.100000000000001</v>
      </c>
      <c r="R32" s="104">
        <f>[28]Julho!$D$21</f>
        <v>13.2</v>
      </c>
      <c r="S32" s="104">
        <f>[28]Julho!$D$22</f>
        <v>7.2</v>
      </c>
      <c r="T32" s="104">
        <f>[28]Julho!$D$23</f>
        <v>5.7</v>
      </c>
      <c r="U32" s="104">
        <f>[28]Julho!$D$24</f>
        <v>9.3000000000000007</v>
      </c>
      <c r="V32" s="104">
        <f>[28]Julho!$D$25</f>
        <v>11.2</v>
      </c>
      <c r="W32" s="104">
        <f>[28]Julho!$D$26</f>
        <v>12.5</v>
      </c>
      <c r="X32" s="104">
        <f>[28]Julho!$D$27</f>
        <v>13.7</v>
      </c>
      <c r="Y32" s="104">
        <f>[28]Julho!$D$28</f>
        <v>15.5</v>
      </c>
      <c r="Z32" s="104">
        <f>[28]Julho!$D$29</f>
        <v>13.1</v>
      </c>
      <c r="AA32" s="104">
        <f>[28]Julho!$D$30</f>
        <v>15.1</v>
      </c>
      <c r="AB32" s="104">
        <f>[28]Julho!$D$31</f>
        <v>16.600000000000001</v>
      </c>
      <c r="AC32" s="104">
        <f>[28]Julho!$D$32</f>
        <v>13.3</v>
      </c>
      <c r="AD32" s="104">
        <f>[28]Julho!$D$33</f>
        <v>8.6999999999999993</v>
      </c>
      <c r="AE32" s="104">
        <f>[28]Julho!$D$34</f>
        <v>6.2</v>
      </c>
      <c r="AF32" s="104">
        <f>[28]Julho!$D$35</f>
        <v>8.5</v>
      </c>
      <c r="AG32" s="109">
        <f t="shared" si="1"/>
        <v>5.7</v>
      </c>
      <c r="AH32" s="108">
        <f t="shared" si="2"/>
        <v>11.487096774193549</v>
      </c>
      <c r="AJ32" t="s">
        <v>35</v>
      </c>
      <c r="AL32" t="s">
        <v>35</v>
      </c>
    </row>
    <row r="33" spans="1:39" x14ac:dyDescent="0.2">
      <c r="A33" s="47" t="s">
        <v>9</v>
      </c>
      <c r="B33" s="104">
        <f>[29]Julho!$D$5</f>
        <v>9.4</v>
      </c>
      <c r="C33" s="104">
        <f>[29]Julho!$D$6</f>
        <v>9.1999999999999993</v>
      </c>
      <c r="D33" s="104">
        <f>[29]Julho!$D$7</f>
        <v>11.3</v>
      </c>
      <c r="E33" s="104">
        <f>[29]Julho!$D$8</f>
        <v>11.4</v>
      </c>
      <c r="F33" s="104">
        <f>[29]Julho!$D$9</f>
        <v>13.3</v>
      </c>
      <c r="G33" s="104">
        <f>[29]Julho!$D$10</f>
        <v>13.2</v>
      </c>
      <c r="H33" s="104">
        <f>[29]Julho!$D$11</f>
        <v>13.4</v>
      </c>
      <c r="I33" s="104">
        <f>[29]Julho!$D$12</f>
        <v>14.5</v>
      </c>
      <c r="J33" s="104">
        <f>[29]Julho!$D$13</f>
        <v>13.5</v>
      </c>
      <c r="K33" s="104">
        <f>[29]Julho!$D$14</f>
        <v>13.4</v>
      </c>
      <c r="L33" s="104">
        <f>[29]Julho!$D$15</f>
        <v>15.9</v>
      </c>
      <c r="M33" s="104">
        <f>[29]Julho!$D$16</f>
        <v>16.3</v>
      </c>
      <c r="N33" s="104">
        <f>[29]Julho!$D$17</f>
        <v>17.2</v>
      </c>
      <c r="O33" s="104">
        <f>[29]Julho!$D$18</f>
        <v>16.899999999999999</v>
      </c>
      <c r="P33" s="104">
        <f>[29]Julho!$D$19</f>
        <v>17.600000000000001</v>
      </c>
      <c r="Q33" s="104">
        <f>[29]Julho!$D$20</f>
        <v>15.9</v>
      </c>
      <c r="R33" s="104">
        <f>[29]Julho!$D$21</f>
        <v>15.2</v>
      </c>
      <c r="S33" s="104">
        <f>[29]Julho!$D$22</f>
        <v>7</v>
      </c>
      <c r="T33" s="104">
        <f>[29]Julho!$D$23</f>
        <v>9.8000000000000007</v>
      </c>
      <c r="U33" s="104">
        <f>[29]Julho!$D$24</f>
        <v>12.9</v>
      </c>
      <c r="V33" s="104">
        <f>[29]Julho!$D$25</f>
        <v>14.8</v>
      </c>
      <c r="W33" s="104">
        <f>[29]Julho!$D$26</f>
        <v>15.2</v>
      </c>
      <c r="X33" s="104">
        <f>[29]Julho!$D$27</f>
        <v>18.899999999999999</v>
      </c>
      <c r="Y33" s="104">
        <f>[29]Julho!$D$28</f>
        <v>16.899999999999999</v>
      </c>
      <c r="Z33" s="104">
        <f>[29]Julho!$D$29</f>
        <v>14.7</v>
      </c>
      <c r="AA33" s="104">
        <f>[29]Julho!$D$30</f>
        <v>16.8</v>
      </c>
      <c r="AB33" s="104">
        <f>[29]Julho!$D$31</f>
        <v>18.8</v>
      </c>
      <c r="AC33" s="104">
        <f>[29]Julho!$D$32</f>
        <v>14.4</v>
      </c>
      <c r="AD33" s="104">
        <f>[29]Julho!$D$33</f>
        <v>9.8000000000000007</v>
      </c>
      <c r="AE33" s="104">
        <f>[29]Julho!$D$34</f>
        <v>9.4</v>
      </c>
      <c r="AF33" s="104">
        <f>[29]Julho!$D$35</f>
        <v>11.5</v>
      </c>
      <c r="AG33" s="109">
        <f t="shared" si="1"/>
        <v>7</v>
      </c>
      <c r="AH33" s="108">
        <f t="shared" si="2"/>
        <v>13.822580645161288</v>
      </c>
      <c r="AL33" t="s">
        <v>35</v>
      </c>
      <c r="AM33" t="s">
        <v>35</v>
      </c>
    </row>
    <row r="34" spans="1:39" hidden="1" x14ac:dyDescent="0.2">
      <c r="A34" s="47" t="s">
        <v>32</v>
      </c>
      <c r="B34" s="104" t="str">
        <f>[30]Julho!$D$5</f>
        <v>*</v>
      </c>
      <c r="C34" s="104" t="str">
        <f>[30]Julho!$D$6</f>
        <v>*</v>
      </c>
      <c r="D34" s="104" t="str">
        <f>[30]Julho!$D$7</f>
        <v>*</v>
      </c>
      <c r="E34" s="104" t="str">
        <f>[30]Julho!$D$8</f>
        <v>*</v>
      </c>
      <c r="F34" s="104" t="str">
        <f>[30]Julho!$D$9</f>
        <v>*</v>
      </c>
      <c r="G34" s="104" t="str">
        <f>[30]Julho!$D$10</f>
        <v>*</v>
      </c>
      <c r="H34" s="104" t="str">
        <f>[30]Julho!$D$11</f>
        <v>*</v>
      </c>
      <c r="I34" s="104" t="str">
        <f>[30]Julho!$D$12</f>
        <v>*</v>
      </c>
      <c r="J34" s="104" t="str">
        <f>[30]Julho!$D$13</f>
        <v>*</v>
      </c>
      <c r="K34" s="104" t="str">
        <f>[30]Julho!$D$14</f>
        <v>*</v>
      </c>
      <c r="L34" s="104" t="str">
        <f>[30]Julho!$D$15</f>
        <v>*</v>
      </c>
      <c r="M34" s="104" t="str">
        <f>[30]Julho!$D$16</f>
        <v>*</v>
      </c>
      <c r="N34" s="104" t="str">
        <f>[30]Julho!$D$17</f>
        <v>*</v>
      </c>
      <c r="O34" s="104" t="str">
        <f>[30]Julho!$D$18</f>
        <v>*</v>
      </c>
      <c r="P34" s="104" t="str">
        <f>[30]Julho!$D$19</f>
        <v>*</v>
      </c>
      <c r="Q34" s="104" t="str">
        <f>[30]Julho!$D$20</f>
        <v>*</v>
      </c>
      <c r="R34" s="104" t="str">
        <f>[30]Julho!$D$21</f>
        <v>*</v>
      </c>
      <c r="S34" s="104" t="str">
        <f>[30]Julho!$D$22</f>
        <v>*</v>
      </c>
      <c r="T34" s="104" t="str">
        <f>[30]Julho!$D$23</f>
        <v>*</v>
      </c>
      <c r="U34" s="104" t="str">
        <f>[30]Julho!$D$24</f>
        <v>*</v>
      </c>
      <c r="V34" s="104" t="str">
        <f>[30]Julho!$D$25</f>
        <v>*</v>
      </c>
      <c r="W34" s="104" t="str">
        <f>[30]Julho!$D$26</f>
        <v>*</v>
      </c>
      <c r="X34" s="104" t="str">
        <f>[30]Julho!$D$27</f>
        <v>*</v>
      </c>
      <c r="Y34" s="104" t="str">
        <f>[30]Julho!$D$28</f>
        <v>*</v>
      </c>
      <c r="Z34" s="104" t="str">
        <f>[30]Julho!$D$29</f>
        <v>*</v>
      </c>
      <c r="AA34" s="104" t="str">
        <f>[30]Julho!$D$30</f>
        <v>*</v>
      </c>
      <c r="AB34" s="104" t="str">
        <f>[30]Julho!$D$31</f>
        <v>*</v>
      </c>
      <c r="AC34" s="104" t="str">
        <f>[30]Julho!$D$32</f>
        <v>*</v>
      </c>
      <c r="AD34" s="104" t="str">
        <f>[30]Julho!$D$33</f>
        <v>*</v>
      </c>
      <c r="AE34" s="104" t="str">
        <f>[30]Julho!$D$34</f>
        <v>*</v>
      </c>
      <c r="AF34" s="104" t="str">
        <f>[30]Julho!$D$35</f>
        <v>*</v>
      </c>
      <c r="AG34" s="109" t="s">
        <v>154</v>
      </c>
      <c r="AH34" s="108" t="s">
        <v>154</v>
      </c>
      <c r="AM34" t="s">
        <v>35</v>
      </c>
    </row>
    <row r="35" spans="1:39" hidden="1" x14ac:dyDescent="0.2">
      <c r="A35" s="47" t="s">
        <v>10</v>
      </c>
      <c r="B35" s="104" t="str">
        <f>[31]Julho!$D$5</f>
        <v>*</v>
      </c>
      <c r="C35" s="104" t="str">
        <f>[31]Julho!$D$6</f>
        <v>*</v>
      </c>
      <c r="D35" s="104" t="str">
        <f>[31]Julho!$D$7</f>
        <v>*</v>
      </c>
      <c r="E35" s="104" t="str">
        <f>[31]Julho!$D$8</f>
        <v>*</v>
      </c>
      <c r="F35" s="104" t="str">
        <f>[31]Julho!$D$9</f>
        <v>*</v>
      </c>
      <c r="G35" s="104" t="str">
        <f>[31]Julho!$D$10</f>
        <v>*</v>
      </c>
      <c r="H35" s="104" t="str">
        <f>[31]Julho!$D$11</f>
        <v>*</v>
      </c>
      <c r="I35" s="104" t="str">
        <f>[31]Julho!$D$12</f>
        <v>*</v>
      </c>
      <c r="J35" s="104" t="str">
        <f>[31]Julho!$D$13</f>
        <v>*</v>
      </c>
      <c r="K35" s="104" t="str">
        <f>[31]Julho!$D$14</f>
        <v>*</v>
      </c>
      <c r="L35" s="104" t="str">
        <f>[31]Julho!$D$15</f>
        <v>*</v>
      </c>
      <c r="M35" s="104" t="str">
        <f>[31]Julho!$D$16</f>
        <v>*</v>
      </c>
      <c r="N35" s="104" t="str">
        <f>[31]Julho!$D$17</f>
        <v>*</v>
      </c>
      <c r="O35" s="104" t="str">
        <f>[31]Julho!$D$18</f>
        <v>*</v>
      </c>
      <c r="P35" s="104" t="str">
        <f>[31]Julho!$D$19</f>
        <v>*</v>
      </c>
      <c r="Q35" s="104" t="str">
        <f>[31]Julho!$D$20</f>
        <v>*</v>
      </c>
      <c r="R35" s="104" t="str">
        <f>[31]Julho!$D$21</f>
        <v>*</v>
      </c>
      <c r="S35" s="104" t="str">
        <f>[31]Julho!$D$22</f>
        <v>*</v>
      </c>
      <c r="T35" s="104" t="str">
        <f>[31]Julho!$D$23</f>
        <v>*</v>
      </c>
      <c r="U35" s="104" t="str">
        <f>[31]Julho!$D$24</f>
        <v>*</v>
      </c>
      <c r="V35" s="104" t="str">
        <f>[31]Julho!$D$25</f>
        <v>*</v>
      </c>
      <c r="W35" s="104" t="str">
        <f>[31]Julho!$D$26</f>
        <v>*</v>
      </c>
      <c r="X35" s="104" t="str">
        <f>[31]Julho!$D$27</f>
        <v>*</v>
      </c>
      <c r="Y35" s="104" t="str">
        <f>[31]Julho!$D$28</f>
        <v>*</v>
      </c>
      <c r="Z35" s="104" t="str">
        <f>[31]Julho!$D$29</f>
        <v>*</v>
      </c>
      <c r="AA35" s="104" t="str">
        <f>[31]Julho!$D$30</f>
        <v>*</v>
      </c>
      <c r="AB35" s="104" t="str">
        <f>[31]Julho!$D$31</f>
        <v>*</v>
      </c>
      <c r="AC35" s="104" t="str">
        <f>[31]Julho!$D$32</f>
        <v>*</v>
      </c>
      <c r="AD35" s="104" t="str">
        <f>[31]Julho!$D$33</f>
        <v>*</v>
      </c>
      <c r="AE35" s="104" t="str">
        <f>[31]Julho!$D$34</f>
        <v>*</v>
      </c>
      <c r="AF35" s="104" t="str">
        <f>[31]Julho!$D$35</f>
        <v>*</v>
      </c>
      <c r="AG35" s="109" t="s">
        <v>154</v>
      </c>
      <c r="AH35" s="108" t="s">
        <v>154</v>
      </c>
      <c r="AL35" t="s">
        <v>35</v>
      </c>
    </row>
    <row r="36" spans="1:39" x14ac:dyDescent="0.2">
      <c r="A36" s="47" t="s">
        <v>143</v>
      </c>
      <c r="B36" s="104">
        <f>[32]Julho!$D$5</f>
        <v>7.3</v>
      </c>
      <c r="C36" s="104">
        <f>[32]Julho!$D$6</f>
        <v>6</v>
      </c>
      <c r="D36" s="104">
        <f>[32]Julho!$D$7</f>
        <v>7.6</v>
      </c>
      <c r="E36" s="104">
        <f>[32]Julho!$D$8</f>
        <v>9.9</v>
      </c>
      <c r="F36" s="104">
        <f>[32]Julho!$D$9</f>
        <v>10.8</v>
      </c>
      <c r="G36" s="104">
        <f>[32]Julho!$D$10</f>
        <v>8.8000000000000007</v>
      </c>
      <c r="H36" s="104">
        <f>[32]Julho!$D$11</f>
        <v>8.4</v>
      </c>
      <c r="I36" s="104">
        <f>[32]Julho!$D$12</f>
        <v>8.5</v>
      </c>
      <c r="J36" s="104">
        <f>[32]Julho!$D$13</f>
        <v>9.5</v>
      </c>
      <c r="K36" s="104">
        <f>[32]Julho!$D$14</f>
        <v>7</v>
      </c>
      <c r="L36" s="104">
        <f>[32]Julho!$D$15</f>
        <v>11.5</v>
      </c>
      <c r="M36" s="104">
        <f>[32]Julho!$D$16</f>
        <v>14.2</v>
      </c>
      <c r="N36" s="104">
        <f>[32]Julho!$D$17</f>
        <v>13.1</v>
      </c>
      <c r="O36" s="104">
        <f>[32]Julho!$D$18</f>
        <v>11.7</v>
      </c>
      <c r="P36" s="104">
        <f>[32]Julho!$D$19</f>
        <v>14.9</v>
      </c>
      <c r="Q36" s="104">
        <f>[32]Julho!$D$20</f>
        <v>12.5</v>
      </c>
      <c r="R36" s="104">
        <f>[32]Julho!$D$21</f>
        <v>12.5</v>
      </c>
      <c r="S36" s="104">
        <f>[32]Julho!$D$22</f>
        <v>3.3</v>
      </c>
      <c r="T36" s="104">
        <f>[32]Julho!$D$23</f>
        <v>5.7</v>
      </c>
      <c r="U36" s="104">
        <f>[32]Julho!$D$24</f>
        <v>8.5</v>
      </c>
      <c r="V36" s="104">
        <f>[32]Julho!$D$25</f>
        <v>11.4</v>
      </c>
      <c r="W36" s="104">
        <f>[32]Julho!$D$26</f>
        <v>10.6</v>
      </c>
      <c r="X36" s="104">
        <f>[32]Julho!$D$27</f>
        <v>14.5</v>
      </c>
      <c r="Y36" s="104">
        <f>[32]Julho!$D$28</f>
        <v>15.4</v>
      </c>
      <c r="Z36" s="104">
        <f>[32]Julho!$D$29</f>
        <v>11.8</v>
      </c>
      <c r="AA36" s="104">
        <f>[32]Julho!$D$30</f>
        <v>15.7</v>
      </c>
      <c r="AB36" s="104">
        <f>[32]Julho!$D$31</f>
        <v>14.9</v>
      </c>
      <c r="AC36" s="104">
        <f>[32]Julho!$D$32</f>
        <v>12</v>
      </c>
      <c r="AD36" s="104">
        <f>[32]Julho!$D$33</f>
        <v>8.9</v>
      </c>
      <c r="AE36" s="104">
        <f>[32]Julho!$D$34</f>
        <v>5.8</v>
      </c>
      <c r="AF36" s="104">
        <f>[32]Julho!$D$35</f>
        <v>10.1</v>
      </c>
      <c r="AG36" s="109">
        <f t="shared" si="1"/>
        <v>3.3</v>
      </c>
      <c r="AH36" s="108">
        <f t="shared" si="2"/>
        <v>10.412903225806453</v>
      </c>
      <c r="AI36" s="12" t="s">
        <v>35</v>
      </c>
      <c r="AJ36" t="s">
        <v>35</v>
      </c>
      <c r="AL36" t="s">
        <v>35</v>
      </c>
      <c r="AM36" t="s">
        <v>35</v>
      </c>
    </row>
    <row r="37" spans="1:39" x14ac:dyDescent="0.2">
      <c r="A37" s="47" t="s">
        <v>11</v>
      </c>
      <c r="B37" s="104">
        <f>[33]Julho!$D$5</f>
        <v>9.3000000000000007</v>
      </c>
      <c r="C37" s="104">
        <f>[33]Julho!$D$6</f>
        <v>7.2</v>
      </c>
      <c r="D37" s="104">
        <f>[33]Julho!$D$7</f>
        <v>7.6</v>
      </c>
      <c r="E37" s="104">
        <f>[33]Julho!$D$8</f>
        <v>9.6</v>
      </c>
      <c r="F37" s="104">
        <f>[33]Julho!$D$9</f>
        <v>8.1</v>
      </c>
      <c r="G37" s="104">
        <f>[33]Julho!$D$10</f>
        <v>8.4</v>
      </c>
      <c r="H37" s="104">
        <f>[33]Julho!$D$11</f>
        <v>7.7</v>
      </c>
      <c r="I37" s="104">
        <f>[33]Julho!$D$12</f>
        <v>9.1999999999999993</v>
      </c>
      <c r="J37" s="104">
        <f>[33]Julho!$D$13</f>
        <v>7.6</v>
      </c>
      <c r="K37" s="104">
        <f>[33]Julho!$D$14</f>
        <v>7.3</v>
      </c>
      <c r="L37" s="104">
        <f>[33]Julho!$D$15</f>
        <v>12.1</v>
      </c>
      <c r="M37" s="104">
        <f>[33]Julho!$D$16</f>
        <v>11.6</v>
      </c>
      <c r="N37" s="104">
        <f>[33]Julho!$D$17</f>
        <v>11.2</v>
      </c>
      <c r="O37" s="104">
        <f>[33]Julho!$D$18</f>
        <v>11.2</v>
      </c>
      <c r="P37" s="104">
        <f>[33]Julho!$D$19</f>
        <v>10.8</v>
      </c>
      <c r="Q37" s="104">
        <f>[33]Julho!$D$20</f>
        <v>9.6999999999999993</v>
      </c>
      <c r="R37" s="104">
        <f>[33]Julho!$D$21</f>
        <v>11.6</v>
      </c>
      <c r="S37" s="104">
        <f>[33]Julho!$D$22</f>
        <v>3.4</v>
      </c>
      <c r="T37" s="104">
        <f>[33]Julho!$D$23</f>
        <v>3</v>
      </c>
      <c r="U37" s="104">
        <f>[33]Julho!$D$24</f>
        <v>7.1</v>
      </c>
      <c r="V37" s="104">
        <f>[33]Julho!$D$25</f>
        <v>9.9</v>
      </c>
      <c r="W37" s="104">
        <f>[33]Julho!$D$26</f>
        <v>9.8000000000000007</v>
      </c>
      <c r="X37" s="104">
        <f>[33]Julho!$D$27</f>
        <v>11.6</v>
      </c>
      <c r="Y37" s="104">
        <f>[33]Julho!$D$28</f>
        <v>11.2</v>
      </c>
      <c r="Z37" s="104">
        <f>[33]Julho!$D$29</f>
        <v>13.1</v>
      </c>
      <c r="AA37" s="104">
        <f>[33]Julho!$D$30</f>
        <v>12.7</v>
      </c>
      <c r="AB37" s="104">
        <f>[33]Julho!$D$31</f>
        <v>12.6</v>
      </c>
      <c r="AC37" s="104">
        <f>[33]Julho!$D$32</f>
        <v>13.8</v>
      </c>
      <c r="AD37" s="104">
        <f>[33]Julho!$D$33</f>
        <v>8</v>
      </c>
      <c r="AE37" s="104">
        <f>[33]Julho!$D$34</f>
        <v>3.6</v>
      </c>
      <c r="AF37" s="104">
        <f>[33]Julho!$D$35</f>
        <v>7.6</v>
      </c>
      <c r="AG37" s="109">
        <f t="shared" si="1"/>
        <v>3</v>
      </c>
      <c r="AH37" s="108">
        <f t="shared" si="2"/>
        <v>9.2774193548387096</v>
      </c>
    </row>
    <row r="38" spans="1:39" s="5" customFormat="1" x14ac:dyDescent="0.2">
      <c r="A38" s="47" t="s">
        <v>12</v>
      </c>
      <c r="B38" s="104">
        <f>[34]Julho!$D$5</f>
        <v>11.5</v>
      </c>
      <c r="C38" s="104">
        <f>[34]Julho!$D$6</f>
        <v>7.9</v>
      </c>
      <c r="D38" s="104">
        <f>[34]Julho!$D$7</f>
        <v>10.5</v>
      </c>
      <c r="E38" s="104">
        <f>[34]Julho!$D$8</f>
        <v>12.2</v>
      </c>
      <c r="F38" s="104">
        <f>[34]Julho!$D$9</f>
        <v>14.8</v>
      </c>
      <c r="G38" s="104">
        <f>[34]Julho!$D$10</f>
        <v>13.3</v>
      </c>
      <c r="H38" s="104">
        <f>[34]Julho!$D$11</f>
        <v>12.5</v>
      </c>
      <c r="I38" s="104">
        <f>[34]Julho!$D$12</f>
        <v>12.3</v>
      </c>
      <c r="J38" s="104">
        <f>[34]Julho!$D$13</f>
        <v>13.7</v>
      </c>
      <c r="K38" s="104">
        <f>[34]Julho!$D$14</f>
        <v>11.4</v>
      </c>
      <c r="L38" s="104">
        <f>[34]Julho!$D$15</f>
        <v>13.9</v>
      </c>
      <c r="M38" s="104">
        <f>[34]Julho!$D$16</f>
        <v>14.5</v>
      </c>
      <c r="N38" s="104">
        <f>[34]Julho!$D$17</f>
        <v>13.7</v>
      </c>
      <c r="O38" s="104">
        <f>[34]Julho!$D$18</f>
        <v>14.8</v>
      </c>
      <c r="P38" s="104">
        <f>[34]Julho!$D$19</f>
        <v>14.8</v>
      </c>
      <c r="Q38" s="104">
        <f>[34]Julho!$D$20</f>
        <v>13.6</v>
      </c>
      <c r="R38" s="104">
        <f>[34]Julho!$D$21</f>
        <v>15.5</v>
      </c>
      <c r="S38" s="104">
        <f>[34]Julho!$D$22</f>
        <v>8.8000000000000007</v>
      </c>
      <c r="T38" s="104">
        <f>[34]Julho!$D$23</f>
        <v>9.3000000000000007</v>
      </c>
      <c r="U38" s="104">
        <f>[34]Julho!$D$24</f>
        <v>13.3</v>
      </c>
      <c r="V38" s="104">
        <f>[34]Julho!$D$25</f>
        <v>14.7</v>
      </c>
      <c r="W38" s="104">
        <f>[34]Julho!$D$26</f>
        <v>14.5</v>
      </c>
      <c r="X38" s="104">
        <f>[34]Julho!$D$27</f>
        <v>17.5</v>
      </c>
      <c r="Y38" s="104">
        <f>[34]Julho!$D$28</f>
        <v>14.1</v>
      </c>
      <c r="Z38" s="104">
        <f>[34]Julho!$D$29</f>
        <v>16.399999999999999</v>
      </c>
      <c r="AA38" s="104">
        <f>[34]Julho!$D$30</f>
        <v>16.600000000000001</v>
      </c>
      <c r="AB38" s="104">
        <f>[34]Julho!$D$31</f>
        <v>15.3</v>
      </c>
      <c r="AC38" s="104">
        <f>[34]Julho!$D$32</f>
        <v>18.3</v>
      </c>
      <c r="AD38" s="104">
        <f>[34]Julho!$D$33</f>
        <v>16.3</v>
      </c>
      <c r="AE38" s="104">
        <f>[34]Julho!$D$34</f>
        <v>11.1</v>
      </c>
      <c r="AF38" s="104">
        <f>[34]Julho!$D$35</f>
        <v>14.8</v>
      </c>
      <c r="AG38" s="109">
        <f t="shared" si="1"/>
        <v>7.9</v>
      </c>
      <c r="AH38" s="108">
        <f t="shared" si="2"/>
        <v>13.609677419354844</v>
      </c>
      <c r="AL38" s="5" t="s">
        <v>35</v>
      </c>
    </row>
    <row r="39" spans="1:39" s="5" customFormat="1" x14ac:dyDescent="0.2">
      <c r="A39" s="47" t="s">
        <v>213</v>
      </c>
      <c r="B39" s="104">
        <f>[35]Julho!$D$5</f>
        <v>10.5</v>
      </c>
      <c r="C39" s="104">
        <f>[35]Julho!$D$6</f>
        <v>6.8</v>
      </c>
      <c r="D39" s="104">
        <f>[35]Julho!$D$7</f>
        <v>8.5</v>
      </c>
      <c r="E39" s="104">
        <f>[35]Julho!$D$8</f>
        <v>14.1</v>
      </c>
      <c r="F39" s="104">
        <f>[35]Julho!$D$9</f>
        <v>12.5</v>
      </c>
      <c r="G39" s="104">
        <f>[35]Julho!$D$10</f>
        <v>11.3</v>
      </c>
      <c r="H39" s="104">
        <f>[35]Julho!$D$11</f>
        <v>10.3</v>
      </c>
      <c r="I39" s="104">
        <f>[35]Julho!$D$12</f>
        <v>11</v>
      </c>
      <c r="J39" s="104">
        <f>[35]Julho!$D$13</f>
        <v>16</v>
      </c>
      <c r="K39" s="104">
        <f>[35]Julho!$D$14</f>
        <v>15.4</v>
      </c>
      <c r="L39" s="104">
        <f>[35]Julho!$D$15</f>
        <v>14.1</v>
      </c>
      <c r="M39" s="104">
        <f>[35]Julho!$D$16</f>
        <v>16.399999999999999</v>
      </c>
      <c r="N39" s="104">
        <f>[35]Julho!$D$17</f>
        <v>12.1</v>
      </c>
      <c r="O39" s="104">
        <f>[35]Julho!$D$18</f>
        <v>16</v>
      </c>
      <c r="P39" s="104">
        <f>[35]Julho!$D$19</f>
        <v>12.1</v>
      </c>
      <c r="Q39" s="104">
        <f>[35]Julho!$D$20</f>
        <v>12.4</v>
      </c>
      <c r="R39" s="104">
        <f>[35]Julho!$D$21</f>
        <v>12.9</v>
      </c>
      <c r="S39" s="104">
        <f>[35]Julho!$D$22</f>
        <v>5.5</v>
      </c>
      <c r="T39" s="104">
        <f>[35]Julho!$D$23</f>
        <v>7.6</v>
      </c>
      <c r="U39" s="104">
        <f>[35]Julho!$D$24</f>
        <v>13.5</v>
      </c>
      <c r="V39" s="104">
        <f>[35]Julho!$D$25</f>
        <v>13.4</v>
      </c>
      <c r="W39" s="104">
        <f>[35]Julho!$D$26</f>
        <v>10.6</v>
      </c>
      <c r="X39" s="104">
        <f>[35]Julho!$D$27</f>
        <v>15.6</v>
      </c>
      <c r="Y39" s="104">
        <f>[35]Julho!$D$28</f>
        <v>13.8</v>
      </c>
      <c r="Z39" s="104">
        <f>[35]Julho!$D$29</f>
        <v>16.100000000000001</v>
      </c>
      <c r="AA39" s="104">
        <f>[35]Julho!$D$30</f>
        <v>17.7</v>
      </c>
      <c r="AB39" s="104">
        <f>[35]Julho!$D$31</f>
        <v>15.1</v>
      </c>
      <c r="AC39" s="104">
        <f>[35]Julho!$D$32</f>
        <v>14.2</v>
      </c>
      <c r="AD39" s="104">
        <f>[35]Julho!$D$33</f>
        <v>7.7</v>
      </c>
      <c r="AE39" s="104">
        <f>[35]Julho!$D$34</f>
        <v>8.3000000000000007</v>
      </c>
      <c r="AF39" s="104">
        <f>[35]Julho!$D$35</f>
        <v>14.4</v>
      </c>
      <c r="AG39" s="109">
        <f t="shared" si="1"/>
        <v>5.5</v>
      </c>
      <c r="AH39" s="108">
        <f t="shared" si="2"/>
        <v>12.448387096774194</v>
      </c>
    </row>
    <row r="40" spans="1:39" x14ac:dyDescent="0.2">
      <c r="A40" s="47" t="s">
        <v>13</v>
      </c>
      <c r="B40" s="104">
        <f>[36]Julho!$D$5</f>
        <v>12.5</v>
      </c>
      <c r="C40" s="104">
        <f>[36]Julho!$D$6</f>
        <v>8</v>
      </c>
      <c r="D40" s="104">
        <f>[36]Julho!$D$7</f>
        <v>8.1999999999999993</v>
      </c>
      <c r="E40" s="104">
        <f>[36]Julho!$D$8</f>
        <v>12</v>
      </c>
      <c r="F40" s="104">
        <f>[36]Julho!$D$9</f>
        <v>12.1</v>
      </c>
      <c r="G40" s="104">
        <f>[36]Julho!$D$10</f>
        <v>12.3</v>
      </c>
      <c r="H40" s="104">
        <f>[36]Julho!$D$11</f>
        <v>11.2</v>
      </c>
      <c r="I40" s="104">
        <f>[36]Julho!$D$12</f>
        <v>11.5</v>
      </c>
      <c r="J40" s="104">
        <f>[36]Julho!$D$13</f>
        <v>10.7</v>
      </c>
      <c r="K40" s="104">
        <f>[36]Julho!$D$14</f>
        <v>11.8</v>
      </c>
      <c r="L40" s="104">
        <f>[36]Julho!$D$15</f>
        <v>12</v>
      </c>
      <c r="M40" s="104">
        <f>[36]Julho!$D$16</f>
        <v>11.9</v>
      </c>
      <c r="N40" s="104">
        <f>[36]Julho!$D$17</f>
        <v>10.7</v>
      </c>
      <c r="O40" s="104">
        <f>[36]Julho!$D$18</f>
        <v>11.1</v>
      </c>
      <c r="P40" s="104">
        <f>[36]Julho!$D$19</f>
        <v>12.7</v>
      </c>
      <c r="Q40" s="104">
        <f>[36]Julho!$D$20</f>
        <v>14.2</v>
      </c>
      <c r="R40" s="104">
        <f>[36]Julho!$D$21</f>
        <v>15.6</v>
      </c>
      <c r="S40" s="104">
        <f>[36]Julho!$D$22</f>
        <v>9.9</v>
      </c>
      <c r="T40" s="104">
        <f>[36]Julho!$D$23</f>
        <v>8.9</v>
      </c>
      <c r="U40" s="104">
        <f>[36]Julho!$D$24</f>
        <v>11.9</v>
      </c>
      <c r="V40" s="104">
        <f>[36]Julho!$D$25</f>
        <v>13.1</v>
      </c>
      <c r="W40" s="104">
        <f>[36]Julho!$D$26</f>
        <v>13.7</v>
      </c>
      <c r="X40" s="104">
        <f>[36]Julho!$D$27</f>
        <v>15.2</v>
      </c>
      <c r="Y40" s="104">
        <f>[36]Julho!$D$28</f>
        <v>13.3</v>
      </c>
      <c r="Z40" s="104">
        <f>[36]Julho!$D$29</f>
        <v>15.2</v>
      </c>
      <c r="AA40" s="104">
        <f>[36]Julho!$D$30</f>
        <v>16.5</v>
      </c>
      <c r="AB40" s="104">
        <f>[36]Julho!$D$31</f>
        <v>16.2</v>
      </c>
      <c r="AC40" s="104">
        <f>[36]Julho!$D$32</f>
        <v>16.7</v>
      </c>
      <c r="AD40" s="104">
        <f>[36]Julho!$D$33</f>
        <v>11.1</v>
      </c>
      <c r="AE40" s="104">
        <f>[36]Julho!$D$34</f>
        <v>9.4</v>
      </c>
      <c r="AF40" s="104">
        <f>[36]Julho!$D$35</f>
        <v>11.3</v>
      </c>
      <c r="AG40" s="109">
        <f t="shared" si="1"/>
        <v>8</v>
      </c>
      <c r="AH40" s="108">
        <f t="shared" si="2"/>
        <v>12.287096774193548</v>
      </c>
      <c r="AJ40" t="s">
        <v>35</v>
      </c>
      <c r="AK40" t="s">
        <v>35</v>
      </c>
    </row>
    <row r="41" spans="1:39" x14ac:dyDescent="0.2">
      <c r="A41" s="47" t="s">
        <v>144</v>
      </c>
      <c r="B41" s="104">
        <f>[37]Julho!$D$5</f>
        <v>9.6</v>
      </c>
      <c r="C41" s="104">
        <f>[37]Julho!$D$6</f>
        <v>7.3</v>
      </c>
      <c r="D41" s="104">
        <f>[37]Julho!$D$7</f>
        <v>7.9</v>
      </c>
      <c r="E41" s="104">
        <f>[37]Julho!$D$8</f>
        <v>9</v>
      </c>
      <c r="F41" s="104">
        <f>[37]Julho!$D$9</f>
        <v>8.4</v>
      </c>
      <c r="G41" s="104">
        <f>[37]Julho!$D$10</f>
        <v>13.5</v>
      </c>
      <c r="H41" s="104">
        <f>[37]Julho!$D$11</f>
        <v>10</v>
      </c>
      <c r="I41" s="104">
        <f>[37]Julho!$D$12</f>
        <v>12.2</v>
      </c>
      <c r="J41" s="104">
        <f>[37]Julho!$D$13</f>
        <v>7.4</v>
      </c>
      <c r="K41" s="104">
        <f>[37]Julho!$D$14</f>
        <v>9.4</v>
      </c>
      <c r="L41" s="104">
        <f>[37]Julho!$D$15</f>
        <v>11.8</v>
      </c>
      <c r="M41" s="104">
        <f>[37]Julho!$D$16</f>
        <v>11.7</v>
      </c>
      <c r="N41" s="104">
        <f>[37]Julho!$D$17</f>
        <v>11.8</v>
      </c>
      <c r="O41" s="104">
        <f>[37]Julho!$D$18</f>
        <v>14.1</v>
      </c>
      <c r="P41" s="104">
        <f>[37]Julho!$D$18</f>
        <v>14.1</v>
      </c>
      <c r="Q41" s="104">
        <f>[37]Julho!$D$20</f>
        <v>15</v>
      </c>
      <c r="R41" s="104">
        <f>[37]Julho!$D$21</f>
        <v>15.5</v>
      </c>
      <c r="S41" s="104">
        <f>[37]Julho!$D$22</f>
        <v>3.9</v>
      </c>
      <c r="T41" s="104">
        <f>[37]Julho!$D$23</f>
        <v>4</v>
      </c>
      <c r="U41" s="104">
        <f>[37]Julho!$D$24</f>
        <v>9.1</v>
      </c>
      <c r="V41" s="104">
        <f>[37]Julho!$D$25</f>
        <v>14.7</v>
      </c>
      <c r="W41" s="104">
        <f>[37]Julho!$D$26</f>
        <v>12.4</v>
      </c>
      <c r="X41" s="104">
        <f>[37]Julho!$D$27</f>
        <v>12.1</v>
      </c>
      <c r="Y41" s="104">
        <f>[37]Julho!$D$28</f>
        <v>16.5</v>
      </c>
      <c r="Z41" s="104">
        <f>[37]Julho!$D$29</f>
        <v>11</v>
      </c>
      <c r="AA41" s="104">
        <f>[37]Julho!$D$30</f>
        <v>17.399999999999999</v>
      </c>
      <c r="AB41" s="104">
        <f>[37]Julho!$D$31</f>
        <v>16</v>
      </c>
      <c r="AC41" s="104">
        <f>[37]Julho!$D$32</f>
        <v>14.7</v>
      </c>
      <c r="AD41" s="104">
        <f>[37]Julho!$D$33</f>
        <v>9.1</v>
      </c>
      <c r="AE41" s="104">
        <f>[37]Julho!$D$34</f>
        <v>4</v>
      </c>
      <c r="AF41" s="104">
        <f>[37]Julho!$D$35</f>
        <v>9.3000000000000007</v>
      </c>
      <c r="AG41" s="109">
        <f t="shared" si="1"/>
        <v>3.9</v>
      </c>
      <c r="AH41" s="108">
        <f t="shared" si="2"/>
        <v>11.061290322580644</v>
      </c>
      <c r="AK41" t="s">
        <v>35</v>
      </c>
    </row>
    <row r="42" spans="1:39" x14ac:dyDescent="0.2">
      <c r="A42" s="47" t="s">
        <v>117</v>
      </c>
      <c r="B42" s="104">
        <f>[38]Julho!$D$5</f>
        <v>9.5</v>
      </c>
      <c r="C42" s="104">
        <f>[38]Julho!$D$6</f>
        <v>8.6999999999999993</v>
      </c>
      <c r="D42" s="104">
        <f>[38]Julho!$D$7</f>
        <v>9.5</v>
      </c>
      <c r="E42" s="104">
        <f>[38]Julho!$D$8</f>
        <v>11.3</v>
      </c>
      <c r="F42" s="104">
        <f>[38]Julho!$D$9</f>
        <v>13.9</v>
      </c>
      <c r="G42" s="104">
        <f>[38]Julho!$D$10</f>
        <v>15</v>
      </c>
      <c r="H42" s="104">
        <f>[38]Julho!$D$11</f>
        <v>14.4</v>
      </c>
      <c r="I42" s="104">
        <f>[38]Julho!$D$12</f>
        <v>11</v>
      </c>
      <c r="J42" s="104">
        <f>[38]Julho!$D$13</f>
        <v>12.8</v>
      </c>
      <c r="K42" s="104">
        <f>[38]Julho!$D$14</f>
        <v>13.3</v>
      </c>
      <c r="L42" s="104">
        <f>[38]Julho!$D$15</f>
        <v>16.5</v>
      </c>
      <c r="M42" s="104">
        <f>[38]Julho!$D$16</f>
        <v>14.5</v>
      </c>
      <c r="N42" s="104">
        <f>[38]Julho!$D$17</f>
        <v>17.100000000000001</v>
      </c>
      <c r="O42" s="104">
        <f>[38]Julho!$D$18</f>
        <v>17.399999999999999</v>
      </c>
      <c r="P42" s="104">
        <f>[38]Julho!$D$19</f>
        <v>18.7</v>
      </c>
      <c r="Q42" s="104">
        <f>[38]Julho!$D$20</f>
        <v>18.7</v>
      </c>
      <c r="R42" s="104">
        <f>[38]Julho!$D$21</f>
        <v>15.2</v>
      </c>
      <c r="S42" s="104">
        <f>[38]Julho!$D$22</f>
        <v>6</v>
      </c>
      <c r="T42" s="104">
        <f>[38]Julho!$D$23</f>
        <v>7.2</v>
      </c>
      <c r="U42" s="104">
        <f>[38]Julho!$D$24</f>
        <v>11.3</v>
      </c>
      <c r="V42" s="104">
        <f>[38]Julho!$D$25</f>
        <v>12.3</v>
      </c>
      <c r="W42" s="104">
        <f>[38]Julho!$D$26</f>
        <v>13.9</v>
      </c>
      <c r="X42" s="104">
        <f>[38]Julho!$D$27</f>
        <v>15.3</v>
      </c>
      <c r="Y42" s="104">
        <f>[38]Julho!$D$28</f>
        <v>18.8</v>
      </c>
      <c r="Z42" s="104">
        <f>[38]Julho!$D$29</f>
        <v>13.8</v>
      </c>
      <c r="AA42" s="104">
        <f>[38]Julho!$D$30</f>
        <v>18.5</v>
      </c>
      <c r="AB42" s="104">
        <f>[38]Julho!$D$31</f>
        <v>18.399999999999999</v>
      </c>
      <c r="AC42" s="104">
        <f>[38]Julho!$D$32</f>
        <v>14.2</v>
      </c>
      <c r="AD42" s="104">
        <f>[38]Julho!$D$33</f>
        <v>9.5</v>
      </c>
      <c r="AE42" s="104">
        <f>[38]Julho!$D$34</f>
        <v>7.2</v>
      </c>
      <c r="AF42" s="104">
        <f>[38]Julho!$D$35</f>
        <v>11</v>
      </c>
      <c r="AG42" s="109">
        <f t="shared" si="1"/>
        <v>6</v>
      </c>
      <c r="AH42" s="108">
        <f t="shared" si="2"/>
        <v>13.383870967741933</v>
      </c>
      <c r="AJ42" t="s">
        <v>35</v>
      </c>
    </row>
    <row r="43" spans="1:39" x14ac:dyDescent="0.2">
      <c r="A43" s="47" t="s">
        <v>212</v>
      </c>
      <c r="B43" s="104">
        <f>[39]Julho!$D$5</f>
        <v>12</v>
      </c>
      <c r="C43" s="104">
        <f>[39]Julho!$D$6</f>
        <v>12.7</v>
      </c>
      <c r="D43" s="104">
        <f>[39]Julho!$D$7</f>
        <v>12.7</v>
      </c>
      <c r="E43" s="104">
        <f>[39]Julho!$D$8</f>
        <v>11.4</v>
      </c>
      <c r="F43" s="104">
        <f>[39]Julho!$D$9</f>
        <v>12.7</v>
      </c>
      <c r="G43" s="104">
        <f>[39]Julho!$D$10</f>
        <v>9.1999999999999993</v>
      </c>
      <c r="H43" s="104">
        <f>[39]Julho!$D$11</f>
        <v>11.3</v>
      </c>
      <c r="I43" s="104">
        <f>[39]Julho!$D$12</f>
        <v>8.8000000000000007</v>
      </c>
      <c r="J43" s="104">
        <f>[39]Julho!$D$13</f>
        <v>11</v>
      </c>
      <c r="K43" s="104">
        <f>[39]Julho!$D$14</f>
        <v>9.9</v>
      </c>
      <c r="L43" s="104">
        <f>[39]Julho!$D$15</f>
        <v>13.8</v>
      </c>
      <c r="M43" s="104">
        <f>[39]Julho!$D$16</f>
        <v>9.1999999999999993</v>
      </c>
      <c r="N43" s="104">
        <f>[39]Julho!$D$17</f>
        <v>11.5</v>
      </c>
      <c r="O43" s="104">
        <f>[39]Julho!$D$18</f>
        <v>10.3</v>
      </c>
      <c r="P43" s="104">
        <f>[39]Julho!$D$19</f>
        <v>9.6</v>
      </c>
      <c r="Q43" s="104">
        <f>[39]Julho!$D$20</f>
        <v>14.6</v>
      </c>
      <c r="R43" s="104">
        <f>[39]Julho!$D$21</f>
        <v>9.6</v>
      </c>
      <c r="S43" s="104">
        <f>[39]Julho!$D$22</f>
        <v>9.6</v>
      </c>
      <c r="T43" s="104">
        <f>[39]Julho!$D$23</f>
        <v>7.2</v>
      </c>
      <c r="U43" s="104">
        <f>[39]Julho!$D$24</f>
        <v>8.9</v>
      </c>
      <c r="V43" s="104">
        <f>[39]Julho!$D$25</f>
        <v>9.1999999999999993</v>
      </c>
      <c r="W43" s="104">
        <f>[39]Julho!$D$26</f>
        <v>9.5</v>
      </c>
      <c r="X43" s="104">
        <f>[39]Julho!$D$27</f>
        <v>10.3</v>
      </c>
      <c r="Y43" s="104">
        <f>[39]Julho!$D$28</f>
        <v>11.8</v>
      </c>
      <c r="Z43" s="104">
        <f>[39]Julho!$D$29</f>
        <v>10.3</v>
      </c>
      <c r="AA43" s="104">
        <f>[39]Julho!$D$30</f>
        <v>12.5</v>
      </c>
      <c r="AB43" s="104">
        <f>[39]Julho!$D$31</f>
        <v>14.2</v>
      </c>
      <c r="AC43" s="104">
        <f>[39]Julho!$D$32</f>
        <v>14.4</v>
      </c>
      <c r="AD43" s="104">
        <f>[39]Julho!$D$33</f>
        <v>9.6999999999999993</v>
      </c>
      <c r="AE43" s="104">
        <f>[39]Julho!$D$34</f>
        <v>4.5999999999999996</v>
      </c>
      <c r="AF43" s="104">
        <f>[39]Julho!$D$35</f>
        <v>9.6</v>
      </c>
      <c r="AG43" s="109">
        <f t="shared" si="1"/>
        <v>4.5999999999999996</v>
      </c>
      <c r="AH43" s="108">
        <f t="shared" si="2"/>
        <v>10.71290322580645</v>
      </c>
    </row>
    <row r="44" spans="1:39" x14ac:dyDescent="0.2">
      <c r="A44" s="47" t="s">
        <v>14</v>
      </c>
      <c r="B44" s="104">
        <f>[40]Julho!$D$5</f>
        <v>13.9</v>
      </c>
      <c r="C44" s="104">
        <f>[40]Julho!$D$6</f>
        <v>12.5</v>
      </c>
      <c r="D44" s="104">
        <f>[40]Julho!$D$7</f>
        <v>12.2</v>
      </c>
      <c r="E44" s="104">
        <f>[40]Julho!$D$8</f>
        <v>12.5</v>
      </c>
      <c r="F44" s="104">
        <f>[40]Julho!$D$9</f>
        <v>11.5</v>
      </c>
      <c r="G44" s="104">
        <f>[40]Julho!$D$10</f>
        <v>10.8</v>
      </c>
      <c r="H44" s="104">
        <f>[40]Julho!$D$11</f>
        <v>10</v>
      </c>
      <c r="I44" s="104">
        <f>[40]Julho!$D$12</f>
        <v>11.8</v>
      </c>
      <c r="J44" s="104">
        <f>[40]Julho!$D$13</f>
        <v>11.3</v>
      </c>
      <c r="K44" s="104">
        <f>[40]Julho!$D$14</f>
        <v>12.3</v>
      </c>
      <c r="L44" s="104">
        <f>[40]Julho!$D$15</f>
        <v>10.3</v>
      </c>
      <c r="M44" s="104">
        <f>[40]Julho!$D$16</f>
        <v>14.3</v>
      </c>
      <c r="N44" s="104">
        <f>[40]Julho!$D$17</f>
        <v>13.6</v>
      </c>
      <c r="O44" s="104">
        <f>[40]Julho!$D$18</f>
        <v>14.2</v>
      </c>
      <c r="P44" s="104">
        <f>[40]Julho!$D$19</f>
        <v>11.4</v>
      </c>
      <c r="Q44" s="104">
        <f>[40]Julho!$D$20</f>
        <v>10.3</v>
      </c>
      <c r="R44" s="104">
        <f>[40]Julho!$D$21</f>
        <v>11.8</v>
      </c>
      <c r="S44" s="104">
        <f>[40]Julho!$D$22</f>
        <v>11.7</v>
      </c>
      <c r="T44" s="104">
        <f>[40]Julho!$D$23</f>
        <v>9.5</v>
      </c>
      <c r="U44" s="104">
        <f>[40]Julho!$D$24</f>
        <v>10.1</v>
      </c>
      <c r="V44" s="104">
        <f>[40]Julho!$D$25</f>
        <v>11.9</v>
      </c>
      <c r="W44" s="104">
        <f>[40]Julho!$D$26</f>
        <v>12</v>
      </c>
      <c r="X44" s="104">
        <f>[40]Julho!$D$27</f>
        <v>12.9</v>
      </c>
      <c r="Y44" s="104">
        <f>[40]Julho!$D$28</f>
        <v>12.5</v>
      </c>
      <c r="Z44" s="104">
        <f>[40]Julho!$D$29</f>
        <v>14.9</v>
      </c>
      <c r="AA44" s="104">
        <f>[40]Julho!$D$30</f>
        <v>14.2</v>
      </c>
      <c r="AB44" s="104">
        <f>[40]Julho!$D$31</f>
        <v>14.5</v>
      </c>
      <c r="AC44" s="104">
        <f>[40]Julho!$D$32</f>
        <v>17</v>
      </c>
      <c r="AD44" s="104">
        <f>[40]Julho!$D$33</f>
        <v>10.1</v>
      </c>
      <c r="AE44" s="104">
        <f>[40]Julho!$D$34</f>
        <v>6</v>
      </c>
      <c r="AF44" s="104">
        <f>[40]Julho!$D$35</f>
        <v>5.8</v>
      </c>
      <c r="AG44" s="109">
        <f t="shared" si="1"/>
        <v>5.8</v>
      </c>
      <c r="AH44" s="108">
        <f t="shared" si="2"/>
        <v>11.864516129032257</v>
      </c>
    </row>
    <row r="45" spans="1:39" x14ac:dyDescent="0.2">
      <c r="A45" s="47" t="s">
        <v>145</v>
      </c>
      <c r="B45" s="104">
        <f>[41]Julho!$D$5</f>
        <v>14.1</v>
      </c>
      <c r="C45" s="104">
        <f>[41]Julho!$D$6</f>
        <v>11.3</v>
      </c>
      <c r="D45" s="104">
        <f>[41]Julho!$D$7</f>
        <v>14.5</v>
      </c>
      <c r="E45" s="104">
        <f>[41]Julho!$D$8</f>
        <v>14</v>
      </c>
      <c r="F45" s="104">
        <f>[41]Julho!$D$9</f>
        <v>12.9</v>
      </c>
      <c r="G45" s="104">
        <f>[41]Julho!$D$10</f>
        <v>10.199999999999999</v>
      </c>
      <c r="H45" s="104">
        <f>[41]Julho!$D$11</f>
        <v>10.199999999999999</v>
      </c>
      <c r="I45" s="104">
        <f>[41]Julho!$D$12</f>
        <v>11.5</v>
      </c>
      <c r="J45" s="104">
        <f>[41]Julho!$D$13</f>
        <v>11.2</v>
      </c>
      <c r="K45" s="104">
        <f>[41]Julho!$D$14</f>
        <v>11.8</v>
      </c>
      <c r="L45" s="104">
        <f>[41]Julho!$D$15</f>
        <v>10.6</v>
      </c>
      <c r="M45" s="104">
        <f>[41]Julho!$D$16</f>
        <v>10.1</v>
      </c>
      <c r="N45" s="104">
        <f>[41]Julho!$D$17</f>
        <v>10.3</v>
      </c>
      <c r="O45" s="104">
        <f>[41]Julho!$D$18</f>
        <v>10.8</v>
      </c>
      <c r="P45" s="104">
        <f>[41]Julho!$D$19</f>
        <v>11.2</v>
      </c>
      <c r="Q45" s="104">
        <f>[41]Julho!$D$20</f>
        <v>10.3</v>
      </c>
      <c r="R45" s="104">
        <f>[41]Julho!$D$21</f>
        <v>9.9</v>
      </c>
      <c r="S45" s="104">
        <f>[41]Julho!$D$22</f>
        <v>11.7</v>
      </c>
      <c r="T45" s="104">
        <f>[41]Julho!$D$23</f>
        <v>10.8</v>
      </c>
      <c r="U45" s="104">
        <f>[41]Julho!$D$24</f>
        <v>11.9</v>
      </c>
      <c r="V45" s="104">
        <f>[41]Julho!$D$25</f>
        <v>11.1</v>
      </c>
      <c r="W45" s="104">
        <f>[41]Julho!$D$26</f>
        <v>11.6</v>
      </c>
      <c r="X45" s="104">
        <f>[41]Julho!$D$27</f>
        <v>12.3</v>
      </c>
      <c r="Y45" s="104">
        <f>[41]Julho!$D$28</f>
        <v>12.3</v>
      </c>
      <c r="Z45" s="104">
        <f>[41]Julho!$D$29</f>
        <v>12.3</v>
      </c>
      <c r="AA45" s="104">
        <f>[41]Julho!$D$30</f>
        <v>14.1</v>
      </c>
      <c r="AB45" s="104">
        <f>[41]Julho!$D$31</f>
        <v>14</v>
      </c>
      <c r="AC45" s="104">
        <f>[41]Julho!$D$32</f>
        <v>15.2</v>
      </c>
      <c r="AD45" s="104">
        <f>[41]Julho!$D$33</f>
        <v>15.8</v>
      </c>
      <c r="AE45" s="104">
        <f>[41]Julho!$D$34</f>
        <v>10.4</v>
      </c>
      <c r="AF45" s="104">
        <f>[41]Julho!$D$35</f>
        <v>9.5</v>
      </c>
      <c r="AG45" s="109">
        <f t="shared" si="1"/>
        <v>9.5</v>
      </c>
      <c r="AH45" s="108">
        <f t="shared" si="2"/>
        <v>11.867741935483872</v>
      </c>
      <c r="AJ45" t="s">
        <v>35</v>
      </c>
      <c r="AL45" t="s">
        <v>35</v>
      </c>
    </row>
    <row r="46" spans="1:39" x14ac:dyDescent="0.2">
      <c r="A46" s="47" t="s">
        <v>15</v>
      </c>
      <c r="B46" s="104">
        <f>[42]Julho!$D$5</f>
        <v>5.6</v>
      </c>
      <c r="C46" s="104">
        <f>[42]Julho!$D$6</f>
        <v>4.8</v>
      </c>
      <c r="D46" s="104">
        <f>[42]Julho!$D$7</f>
        <v>8.4</v>
      </c>
      <c r="E46" s="104">
        <f>[42]Julho!$D$8</f>
        <v>9.6</v>
      </c>
      <c r="F46" s="104">
        <f>[42]Julho!$D$9</f>
        <v>10.9</v>
      </c>
      <c r="G46" s="104">
        <f>[42]Julho!$D$10</f>
        <v>11.9</v>
      </c>
      <c r="H46" s="104">
        <f>[42]Julho!$D$11</f>
        <v>11.8</v>
      </c>
      <c r="I46" s="104">
        <f>[42]Julho!$D$12</f>
        <v>12.7</v>
      </c>
      <c r="J46" s="104">
        <f>[42]Julho!$D$13</f>
        <v>11.2</v>
      </c>
      <c r="K46" s="104">
        <f>[42]Julho!$D$14</f>
        <v>11.6</v>
      </c>
      <c r="L46" s="104">
        <f>[42]Julho!$D$15</f>
        <v>15</v>
      </c>
      <c r="M46" s="104">
        <f>[42]Julho!$D$16</f>
        <v>15.5</v>
      </c>
      <c r="N46" s="104">
        <f>[42]Julho!$D$17</f>
        <v>16.100000000000001</v>
      </c>
      <c r="O46" s="104">
        <f>[42]Julho!$D$18</f>
        <v>15.1</v>
      </c>
      <c r="P46" s="104">
        <f>[42]Julho!$D$19</f>
        <v>14.5</v>
      </c>
      <c r="Q46" s="104">
        <f>[42]Julho!$D$20</f>
        <v>13.9</v>
      </c>
      <c r="R46" s="104">
        <f>[42]Julho!$D$21</f>
        <v>9.9</v>
      </c>
      <c r="S46" s="104">
        <f>[42]Julho!$D$22</f>
        <v>6</v>
      </c>
      <c r="T46" s="104">
        <f>[42]Julho!$D$23</f>
        <v>6.4</v>
      </c>
      <c r="U46" s="104">
        <f>[42]Julho!$D$24</f>
        <v>12.1</v>
      </c>
      <c r="V46" s="104">
        <f>[42]Julho!$D$25</f>
        <v>13.7</v>
      </c>
      <c r="W46" s="104">
        <f>[42]Julho!$D$26</f>
        <v>15.3</v>
      </c>
      <c r="X46" s="104">
        <f>[42]Julho!$D$27</f>
        <v>16.3</v>
      </c>
      <c r="Y46" s="104">
        <f>[42]Julho!$D$28</f>
        <v>15.6</v>
      </c>
      <c r="Z46" s="104">
        <f>[42]Julho!$D$29</f>
        <v>11.6</v>
      </c>
      <c r="AA46" s="104">
        <f>[42]Julho!$D$30</f>
        <v>14.3</v>
      </c>
      <c r="AB46" s="104">
        <f>[42]Julho!$D$31</f>
        <v>15.8</v>
      </c>
      <c r="AC46" s="104">
        <f>[42]Julho!$D$32</f>
        <v>10.1</v>
      </c>
      <c r="AD46" s="104">
        <f>[42]Julho!$D$33</f>
        <v>9.3000000000000007</v>
      </c>
      <c r="AE46" s="104">
        <f>[42]Julho!$D$34</f>
        <v>6.4</v>
      </c>
      <c r="AF46" s="104">
        <f>[42]Julho!$D$35</f>
        <v>9.9</v>
      </c>
      <c r="AG46" s="109">
        <f t="shared" si="1"/>
        <v>4.8</v>
      </c>
      <c r="AH46" s="108">
        <f t="shared" si="2"/>
        <v>11.654838709677422</v>
      </c>
      <c r="AI46" s="12" t="s">
        <v>35</v>
      </c>
      <c r="AJ46" t="s">
        <v>35</v>
      </c>
      <c r="AL46" t="s">
        <v>35</v>
      </c>
    </row>
    <row r="47" spans="1:39" x14ac:dyDescent="0.2">
      <c r="A47" s="47" t="s">
        <v>16</v>
      </c>
      <c r="B47" s="104">
        <f>[43]Julho!$D$5</f>
        <v>9</v>
      </c>
      <c r="C47" s="104">
        <f>[43]Julho!$D$6</f>
        <v>7.8</v>
      </c>
      <c r="D47" s="104">
        <f>[43]Julho!$D$7</f>
        <v>8.3000000000000007</v>
      </c>
      <c r="E47" s="104">
        <f>[43]Julho!$D$8</f>
        <v>8.8000000000000007</v>
      </c>
      <c r="F47" s="104">
        <f>[43]Julho!$D$9</f>
        <v>11.3</v>
      </c>
      <c r="G47" s="104">
        <f>[43]Julho!$D$10</f>
        <v>11.9</v>
      </c>
      <c r="H47" s="104">
        <f>[43]Julho!$D$11</f>
        <v>12.2</v>
      </c>
      <c r="I47" s="104">
        <f>[43]Julho!$D$12</f>
        <v>12.4</v>
      </c>
      <c r="J47" s="104">
        <f>[43]Julho!$D$13</f>
        <v>11.5</v>
      </c>
      <c r="K47" s="104">
        <f>[43]Julho!$D$14</f>
        <v>11.9</v>
      </c>
      <c r="L47" s="104">
        <f>[43]Julho!$D$15</f>
        <v>12.6</v>
      </c>
      <c r="M47" s="104">
        <f>[43]Julho!$D$16</f>
        <v>15</v>
      </c>
      <c r="N47" s="104">
        <f>[43]Julho!$D$17</f>
        <v>14.2</v>
      </c>
      <c r="O47" s="104">
        <f>[43]Julho!$D$18</f>
        <v>13.9</v>
      </c>
      <c r="P47" s="104">
        <f>[43]Julho!$D$19</f>
        <v>13.9</v>
      </c>
      <c r="Q47" s="104">
        <f>[43]Julho!$D$20</f>
        <v>20.5</v>
      </c>
      <c r="R47" s="104">
        <f>[43]Julho!$D$21</f>
        <v>13.1</v>
      </c>
      <c r="S47" s="104">
        <f>[43]Julho!$D$22</f>
        <v>5.6</v>
      </c>
      <c r="T47" s="104">
        <f>[43]Julho!$D$23</f>
        <v>7.1</v>
      </c>
      <c r="U47" s="104">
        <f>[43]Julho!$D$24</f>
        <v>12.8</v>
      </c>
      <c r="V47" s="104">
        <f>[43]Julho!$D$25</f>
        <v>13.1</v>
      </c>
      <c r="W47" s="104">
        <f>[43]Julho!$D$26</f>
        <v>15.3</v>
      </c>
      <c r="X47" s="104">
        <f>[43]Julho!$D$27</f>
        <v>18.899999999999999</v>
      </c>
      <c r="Y47" s="104">
        <f>[43]Julho!$D$28</f>
        <v>20.8</v>
      </c>
      <c r="Z47" s="104">
        <f>[43]Julho!$D$29</f>
        <v>16.600000000000001</v>
      </c>
      <c r="AA47" s="104">
        <f>[43]Julho!$D$30</f>
        <v>18.899999999999999</v>
      </c>
      <c r="AB47" s="104">
        <f>[43]Julho!$D$31</f>
        <v>18.899999999999999</v>
      </c>
      <c r="AC47" s="104">
        <f>[43]Julho!$D$32</f>
        <v>12.1</v>
      </c>
      <c r="AD47" s="104">
        <f>[43]Julho!$D$33</f>
        <v>13</v>
      </c>
      <c r="AE47" s="104">
        <f>[43]Julho!$D$34</f>
        <v>10.3</v>
      </c>
      <c r="AF47" s="104">
        <f>[43]Julho!$D$35</f>
        <v>15.1</v>
      </c>
      <c r="AG47" s="109">
        <f t="shared" si="1"/>
        <v>5.6</v>
      </c>
      <c r="AH47" s="108">
        <f t="shared" si="2"/>
        <v>13.122580645161291</v>
      </c>
      <c r="AJ47" t="s">
        <v>35</v>
      </c>
      <c r="AK47" t="s">
        <v>35</v>
      </c>
    </row>
    <row r="48" spans="1:39" x14ac:dyDescent="0.2">
      <c r="A48" s="47" t="s">
        <v>209</v>
      </c>
      <c r="B48" s="104">
        <f>[44]Julho!$D$5</f>
        <v>10.4</v>
      </c>
      <c r="C48" s="104">
        <f>[44]Julho!$D$6</f>
        <v>7</v>
      </c>
      <c r="D48" s="104">
        <f>[44]Julho!$D$7</f>
        <v>9.3000000000000007</v>
      </c>
      <c r="E48" s="104">
        <f>[44]Julho!$D$8</f>
        <v>11.1</v>
      </c>
      <c r="F48" s="104">
        <f>[44]Julho!$D$9</f>
        <v>15.5</v>
      </c>
      <c r="G48" s="104">
        <f>[44]Julho!$D$10</f>
        <v>18.899999999999999</v>
      </c>
      <c r="H48" s="104">
        <f>[44]Julho!$D$11</f>
        <v>20</v>
      </c>
      <c r="I48" s="104">
        <f>[44]Julho!$D$12</f>
        <v>14.4</v>
      </c>
      <c r="J48" s="104">
        <f>[44]Julho!$D$13</f>
        <v>15</v>
      </c>
      <c r="K48" s="104">
        <f>[44]Julho!$D$14</f>
        <v>13.4</v>
      </c>
      <c r="L48" s="104">
        <f>[44]Julho!$D$15</f>
        <v>16</v>
      </c>
      <c r="M48" s="104">
        <f>[44]Julho!$D$16</f>
        <v>15.6</v>
      </c>
      <c r="N48" s="104">
        <f>[44]Julho!$D$17</f>
        <v>15</v>
      </c>
      <c r="O48" s="104">
        <f>[44]Julho!$D$18</f>
        <v>15.2</v>
      </c>
      <c r="P48" s="104">
        <f>[44]Julho!$D$19</f>
        <v>17.7</v>
      </c>
      <c r="Q48" s="104">
        <f>[44]Julho!$D$20</f>
        <v>23.6</v>
      </c>
      <c r="R48" s="104">
        <f>[44]Julho!$D$21</f>
        <v>14.3</v>
      </c>
      <c r="S48" s="104">
        <f>[44]Julho!$D$22</f>
        <v>8.6999999999999993</v>
      </c>
      <c r="T48" s="104">
        <f>[44]Julho!$D$23</f>
        <v>9.8000000000000007</v>
      </c>
      <c r="U48" s="104">
        <f>[44]Julho!$D$24</f>
        <v>14.4</v>
      </c>
      <c r="V48" s="104">
        <f>[44]Julho!$D$25</f>
        <v>21.7</v>
      </c>
      <c r="W48" s="104">
        <f>[44]Julho!$D$26</f>
        <v>18.899999999999999</v>
      </c>
      <c r="X48" s="104">
        <f>[44]Julho!$D$27</f>
        <v>19.7</v>
      </c>
      <c r="Y48" s="104">
        <f>[44]Julho!$D$28</f>
        <v>23.9</v>
      </c>
      <c r="Z48" s="104">
        <f>[44]Julho!$D$29</f>
        <v>19.2</v>
      </c>
      <c r="AA48" s="104">
        <f>[44]Julho!$D$30</f>
        <v>27.1</v>
      </c>
      <c r="AB48" s="104">
        <f>[44]Julho!$D$31</f>
        <v>21.5</v>
      </c>
      <c r="AC48" s="104">
        <f>[44]Julho!$D$32</f>
        <v>14</v>
      </c>
      <c r="AD48" s="104">
        <f>[44]Julho!$D$33</f>
        <v>13.1</v>
      </c>
      <c r="AE48" s="104">
        <f>[44]Julho!$D$34</f>
        <v>11.2</v>
      </c>
      <c r="AF48" s="104">
        <f>[44]Julho!$D$35</f>
        <v>24</v>
      </c>
      <c r="AG48" s="109">
        <f t="shared" si="1"/>
        <v>7</v>
      </c>
      <c r="AH48" s="108">
        <f t="shared" si="2"/>
        <v>16.116129032258062</v>
      </c>
    </row>
    <row r="49" spans="1:39" x14ac:dyDescent="0.2">
      <c r="A49" s="47" t="s">
        <v>146</v>
      </c>
      <c r="B49" s="104">
        <f>[45]Julho!$D$5</f>
        <v>10.6</v>
      </c>
      <c r="C49" s="104">
        <f>[45]Julho!$D$6</f>
        <v>8.5</v>
      </c>
      <c r="D49" s="104">
        <f>[45]Julho!$D$7</f>
        <v>13.4</v>
      </c>
      <c r="E49" s="104">
        <f>[45]Julho!$D$8</f>
        <v>11.6</v>
      </c>
      <c r="F49" s="104">
        <f>[45]Julho!$D$9</f>
        <v>10.1</v>
      </c>
      <c r="G49" s="104">
        <f>[45]Julho!$D$10</f>
        <v>10.199999999999999</v>
      </c>
      <c r="H49" s="104">
        <f>[45]Julho!$D$11</f>
        <v>10.3</v>
      </c>
      <c r="I49" s="104">
        <f>[45]Julho!$D$12</f>
        <v>12</v>
      </c>
      <c r="J49" s="104">
        <f>[45]Julho!$D$13</f>
        <v>9.5</v>
      </c>
      <c r="K49" s="104">
        <f>[45]Julho!$D$14</f>
        <v>10.3</v>
      </c>
      <c r="L49" s="104">
        <f>[45]Julho!$D$15</f>
        <v>11.6</v>
      </c>
      <c r="M49" s="104">
        <f>[45]Julho!$D$16</f>
        <v>11.3</v>
      </c>
      <c r="N49" s="104">
        <f>[45]Julho!$D$17</f>
        <v>12.6</v>
      </c>
      <c r="O49" s="104">
        <f>[45]Julho!$D$18</f>
        <v>14.6</v>
      </c>
      <c r="P49" s="104">
        <f>[45]Julho!$D$19</f>
        <v>13.2</v>
      </c>
      <c r="Q49" s="104">
        <f>[45]Julho!$D$20</f>
        <v>10.8</v>
      </c>
      <c r="R49" s="104">
        <f>[45]Julho!$D$21</f>
        <v>13.1</v>
      </c>
      <c r="S49" s="104">
        <f>[45]Julho!$D$22</f>
        <v>9.6999999999999993</v>
      </c>
      <c r="T49" s="104">
        <f>[45]Julho!$D$23</f>
        <v>6.5</v>
      </c>
      <c r="U49" s="104">
        <f>[45]Julho!$D$24</f>
        <v>10.3</v>
      </c>
      <c r="V49" s="104">
        <f>[45]Julho!$D$25</f>
        <v>12</v>
      </c>
      <c r="W49" s="104">
        <f>[45]Julho!$D$26</f>
        <v>11.7</v>
      </c>
      <c r="X49" s="104">
        <f>[45]Julho!$D$27</f>
        <v>12.7</v>
      </c>
      <c r="Y49" s="104">
        <f>[45]Julho!$D$28</f>
        <v>12.5</v>
      </c>
      <c r="Z49" s="104">
        <f>[45]Julho!$D$29</f>
        <v>14.3</v>
      </c>
      <c r="AA49" s="104">
        <f>[45]Julho!$D$30</f>
        <v>15.5</v>
      </c>
      <c r="AB49" s="104">
        <f>[45]Julho!$D$31</f>
        <v>14.1</v>
      </c>
      <c r="AC49" s="104">
        <f>[45]Julho!$D$32</f>
        <v>17.399999999999999</v>
      </c>
      <c r="AD49" s="104">
        <f>[45]Julho!$D$33</f>
        <v>9.4</v>
      </c>
      <c r="AE49" s="104">
        <f>[45]Julho!$D$34</f>
        <v>4.9000000000000004</v>
      </c>
      <c r="AF49" s="104">
        <f>[45]Julho!$D$35</f>
        <v>6.8</v>
      </c>
      <c r="AG49" s="109">
        <f t="shared" si="1"/>
        <v>4.9000000000000004</v>
      </c>
      <c r="AH49" s="108">
        <f t="shared" si="2"/>
        <v>11.338709677419352</v>
      </c>
      <c r="AL49" t="s">
        <v>35</v>
      </c>
    </row>
    <row r="50" spans="1:39" hidden="1" x14ac:dyDescent="0.2">
      <c r="A50" s="47" t="s">
        <v>281</v>
      </c>
      <c r="B50" s="104" t="str">
        <f>[46]Julho!$D$5</f>
        <v>*</v>
      </c>
      <c r="C50" s="104" t="str">
        <f>[46]Julho!$D$6</f>
        <v>*</v>
      </c>
      <c r="D50" s="104" t="str">
        <f>[46]Julho!$D$7</f>
        <v>*</v>
      </c>
      <c r="E50" s="104" t="str">
        <f>[46]Julho!$D$8</f>
        <v>*</v>
      </c>
      <c r="F50" s="104" t="str">
        <f>[46]Julho!$D$9</f>
        <v>*</v>
      </c>
      <c r="G50" s="104" t="str">
        <f>[46]Julho!$D$10</f>
        <v>*</v>
      </c>
      <c r="H50" s="104" t="str">
        <f>[46]Julho!$D$11</f>
        <v>*</v>
      </c>
      <c r="I50" s="104" t="str">
        <f>[46]Julho!$D$12</f>
        <v>*</v>
      </c>
      <c r="J50" s="104" t="str">
        <f>[46]Julho!$D$13</f>
        <v>*</v>
      </c>
      <c r="K50" s="104" t="str">
        <f>[46]Julho!$D$14</f>
        <v>*</v>
      </c>
      <c r="L50" s="104" t="str">
        <f>[46]Julho!$D$15</f>
        <v>*</v>
      </c>
      <c r="M50" s="104" t="str">
        <f>[46]Julho!$D$16</f>
        <v>*</v>
      </c>
      <c r="N50" s="104" t="str">
        <f>[46]Julho!$D$17</f>
        <v>*</v>
      </c>
      <c r="O50" s="104" t="str">
        <f>[46]Julho!$D$18</f>
        <v>*</v>
      </c>
      <c r="P50" s="104" t="str">
        <f>[46]Julho!$D$19</f>
        <v>*</v>
      </c>
      <c r="Q50" s="104" t="str">
        <f>[46]Julho!$D$20</f>
        <v>*</v>
      </c>
      <c r="R50" s="104" t="str">
        <f>[46]Julho!$D$21</f>
        <v>*</v>
      </c>
      <c r="S50" s="104" t="str">
        <f>[46]Julho!$D$22</f>
        <v>*</v>
      </c>
      <c r="T50" s="104" t="str">
        <f>[46]Julho!$D$23</f>
        <v>*</v>
      </c>
      <c r="U50" s="104" t="str">
        <f>[46]Julho!$D$24</f>
        <v>*</v>
      </c>
      <c r="V50" s="104" t="str">
        <f>[46]Julho!$D$25</f>
        <v>*</v>
      </c>
      <c r="W50" s="104" t="str">
        <f>[46]Julho!$D$26</f>
        <v>*</v>
      </c>
      <c r="X50" s="104" t="str">
        <f>[46]Julho!$D$27</f>
        <v>*</v>
      </c>
      <c r="Y50" s="104" t="str">
        <f>[46]Julho!$D$28</f>
        <v>*</v>
      </c>
      <c r="Z50" s="104" t="str">
        <f>[46]Julho!$D$29</f>
        <v>*</v>
      </c>
      <c r="AA50" s="104" t="str">
        <f>[46]Julho!$D$30</f>
        <v>*</v>
      </c>
      <c r="AB50" s="104" t="str">
        <f>[46]Julho!$D$31</f>
        <v>*</v>
      </c>
      <c r="AC50" s="104" t="str">
        <f>[46]Julho!$D$32</f>
        <v>*</v>
      </c>
      <c r="AD50" s="104" t="str">
        <f>[46]Julho!$D$33</f>
        <v>*</v>
      </c>
      <c r="AE50" s="104" t="str">
        <f>[46]Julho!$D$34</f>
        <v>*</v>
      </c>
      <c r="AF50" s="104" t="str">
        <f>[46]Julho!$D$35</f>
        <v>*</v>
      </c>
      <c r="AG50" s="109" t="s">
        <v>154</v>
      </c>
      <c r="AH50" s="108" t="s">
        <v>154</v>
      </c>
    </row>
    <row r="51" spans="1:39" x14ac:dyDescent="0.2">
      <c r="A51" s="47" t="s">
        <v>17</v>
      </c>
      <c r="B51" s="104">
        <f>[47]Julho!$D$5</f>
        <v>9.8000000000000007</v>
      </c>
      <c r="C51" s="104">
        <f>[47]Julho!$D$6</f>
        <v>8.8000000000000007</v>
      </c>
      <c r="D51" s="104">
        <f>[47]Julho!$D$7</f>
        <v>9.1999999999999993</v>
      </c>
      <c r="E51" s="104">
        <f>[47]Julho!$D$8</f>
        <v>8.3000000000000007</v>
      </c>
      <c r="F51" s="104">
        <f>[47]Julho!$D$9</f>
        <v>6.5</v>
      </c>
      <c r="G51" s="104">
        <f>[47]Julho!$D$10</f>
        <v>8.3000000000000007</v>
      </c>
      <c r="H51" s="104">
        <f>[47]Julho!$D$11</f>
        <v>9.3000000000000007</v>
      </c>
      <c r="I51" s="104">
        <f>[47]Julho!$D$12</f>
        <v>7.5</v>
      </c>
      <c r="J51" s="104">
        <f>[47]Julho!$D$13</f>
        <v>6</v>
      </c>
      <c r="K51" s="104">
        <f>[47]Julho!$D$14</f>
        <v>6.2</v>
      </c>
      <c r="L51" s="104">
        <f>[47]Julho!$D$15</f>
        <v>11.5</v>
      </c>
      <c r="M51" s="104">
        <f>[47]Julho!$D$16</f>
        <v>10.3</v>
      </c>
      <c r="N51" s="104">
        <f>[47]Julho!$D$17</f>
        <v>10.1</v>
      </c>
      <c r="O51" s="104">
        <f>[47]Julho!$D$18</f>
        <v>11.1</v>
      </c>
      <c r="P51" s="104">
        <f>[47]Julho!$D$19</f>
        <v>14.2</v>
      </c>
      <c r="Q51" s="104">
        <f>[47]Julho!$D$20</f>
        <v>12.5</v>
      </c>
      <c r="R51" s="104">
        <f>[47]Julho!$D$21</f>
        <v>12.5</v>
      </c>
      <c r="S51" s="104">
        <f>[47]Julho!$D$22</f>
        <v>4.2</v>
      </c>
      <c r="T51" s="104">
        <f>[47]Julho!$D$23</f>
        <v>2.2000000000000002</v>
      </c>
      <c r="U51" s="104">
        <f>[47]Julho!$D$24</f>
        <v>7.8</v>
      </c>
      <c r="V51" s="104">
        <f>[47]Julho!$D$25</f>
        <v>10</v>
      </c>
      <c r="W51" s="104">
        <f>[47]Julho!$D$26</f>
        <v>10.199999999999999</v>
      </c>
      <c r="X51" s="104">
        <f>[47]Julho!$D$27</f>
        <v>11.3</v>
      </c>
      <c r="Y51" s="104">
        <f>[47]Julho!$D$28</f>
        <v>12.9</v>
      </c>
      <c r="Z51" s="104">
        <f>[47]Julho!$D$29</f>
        <v>11</v>
      </c>
      <c r="AA51" s="104">
        <f>[47]Julho!$D$30</f>
        <v>17.399999999999999</v>
      </c>
      <c r="AB51" s="104">
        <f>[47]Julho!$D$31</f>
        <v>14.4</v>
      </c>
      <c r="AC51" s="104">
        <f>[47]Julho!$D$32</f>
        <v>14.5</v>
      </c>
      <c r="AD51" s="104">
        <f>[47]Julho!$D$33</f>
        <v>8.8000000000000007</v>
      </c>
      <c r="AE51" s="104">
        <f>[47]Julho!$D$34</f>
        <v>2.2999999999999998</v>
      </c>
      <c r="AF51" s="104">
        <f>[47]Julho!$D$35</f>
        <v>7.1</v>
      </c>
      <c r="AG51" s="109">
        <f t="shared" si="1"/>
        <v>2.2000000000000002</v>
      </c>
      <c r="AH51" s="108">
        <f t="shared" si="2"/>
        <v>9.554838709677421</v>
      </c>
      <c r="AJ51" t="s">
        <v>35</v>
      </c>
      <c r="AK51" t="s">
        <v>35</v>
      </c>
      <c r="AL51" t="s">
        <v>35</v>
      </c>
    </row>
    <row r="52" spans="1:39" x14ac:dyDescent="0.2">
      <c r="A52" s="47" t="s">
        <v>130</v>
      </c>
      <c r="B52" s="104">
        <f>[48]Julho!$D$5</f>
        <v>10.5</v>
      </c>
      <c r="C52" s="104">
        <f>[48]Julho!$D$6</f>
        <v>9.3000000000000007</v>
      </c>
      <c r="D52" s="104">
        <f>[48]Julho!$D$7</f>
        <v>12</v>
      </c>
      <c r="E52" s="104">
        <f>[48]Julho!$D$8</f>
        <v>11.7</v>
      </c>
      <c r="F52" s="104">
        <f>[48]Julho!$D$9</f>
        <v>12.9</v>
      </c>
      <c r="G52" s="104">
        <f>[48]Julho!$D$10</f>
        <v>9.1</v>
      </c>
      <c r="H52" s="104">
        <f>[48]Julho!$D$11</f>
        <v>10.5</v>
      </c>
      <c r="I52" s="104">
        <f>[48]Julho!$D$12</f>
        <v>9.3000000000000007</v>
      </c>
      <c r="J52" s="104">
        <f>[48]Julho!$D$13</f>
        <v>7.3</v>
      </c>
      <c r="K52" s="104">
        <f>[48]Julho!$D$14</f>
        <v>10.199999999999999</v>
      </c>
      <c r="L52" s="104">
        <f>[48]Julho!$D$15</f>
        <v>12</v>
      </c>
      <c r="M52" s="104">
        <f>[48]Julho!$D$16</f>
        <v>11.7</v>
      </c>
      <c r="N52" s="104">
        <f>[48]Julho!$D$17</f>
        <v>16.600000000000001</v>
      </c>
      <c r="O52" s="104">
        <f>[48]Julho!$D$18</f>
        <v>15.8</v>
      </c>
      <c r="P52" s="104">
        <f>[48]Julho!$D$19</f>
        <v>15.7</v>
      </c>
      <c r="Q52" s="104">
        <f>[48]Julho!$D$20</f>
        <v>16.7</v>
      </c>
      <c r="R52" s="104">
        <f>[48]Julho!$D$21</f>
        <v>12.8</v>
      </c>
      <c r="S52" s="104">
        <f>[48]Julho!$D$22</f>
        <v>9.5</v>
      </c>
      <c r="T52" s="104">
        <f>[48]Julho!$D$23</f>
        <v>2.2999999999999998</v>
      </c>
      <c r="U52" s="104">
        <f>[48]Julho!$D$24</f>
        <v>7.2</v>
      </c>
      <c r="V52" s="104">
        <f>[48]Julho!$D$25</f>
        <v>13.4</v>
      </c>
      <c r="W52" s="104">
        <f>[48]Julho!$D$26</f>
        <v>12.3</v>
      </c>
      <c r="X52" s="104">
        <f>[48]Julho!$D$27</f>
        <v>12.9</v>
      </c>
      <c r="Y52" s="104">
        <f>[48]Julho!$D$28</f>
        <v>13.9</v>
      </c>
      <c r="Z52" s="104">
        <f>[48]Julho!$D$29</f>
        <v>13</v>
      </c>
      <c r="AA52" s="104">
        <f>[48]Julho!$D$30</f>
        <v>15.9</v>
      </c>
      <c r="AB52" s="104">
        <f>[48]Julho!$D$31</f>
        <v>18.3</v>
      </c>
      <c r="AC52" s="104">
        <f>[48]Julho!$D$32</f>
        <v>16</v>
      </c>
      <c r="AD52" s="104">
        <f>[48]Julho!$D$33</f>
        <v>6.5</v>
      </c>
      <c r="AE52" s="104">
        <f>[48]Julho!$D$34</f>
        <v>4.8</v>
      </c>
      <c r="AF52" s="104">
        <f>[48]Julho!$D$35</f>
        <v>7</v>
      </c>
      <c r="AG52" s="109">
        <f t="shared" si="1"/>
        <v>2.2999999999999998</v>
      </c>
      <c r="AH52" s="108">
        <f t="shared" si="2"/>
        <v>11.519354838709676</v>
      </c>
      <c r="AJ52" t="s">
        <v>35</v>
      </c>
    </row>
    <row r="53" spans="1:39" x14ac:dyDescent="0.2">
      <c r="A53" s="47" t="s">
        <v>18</v>
      </c>
      <c r="B53" s="104">
        <f>[49]Julho!$D$5</f>
        <v>10.4</v>
      </c>
      <c r="C53" s="104">
        <f>[49]Julho!$D$6</f>
        <v>9.5</v>
      </c>
      <c r="D53" s="104">
        <f>[49]Julho!$D$7</f>
        <v>12.6</v>
      </c>
      <c r="E53" s="104">
        <f>[49]Julho!$D$8</f>
        <v>12.4</v>
      </c>
      <c r="F53" s="104">
        <f>[49]Julho!$D$9</f>
        <v>13.1</v>
      </c>
      <c r="G53" s="104">
        <f>[49]Julho!$D$10</f>
        <v>12.9</v>
      </c>
      <c r="H53" s="104">
        <f>[49]Julho!$D$11</f>
        <v>13.6</v>
      </c>
      <c r="I53" s="104">
        <f>[49]Julho!$D$12</f>
        <v>13</v>
      </c>
      <c r="J53" s="104">
        <f>[49]Julho!$D$13</f>
        <v>13</v>
      </c>
      <c r="K53" s="104">
        <f>[49]Julho!$D$14</f>
        <v>13.8</v>
      </c>
      <c r="L53" s="104">
        <f>[49]Julho!$D$15</f>
        <v>14</v>
      </c>
      <c r="M53" s="104">
        <f>[49]Julho!$D$16</f>
        <v>12.9</v>
      </c>
      <c r="N53" s="104">
        <f>[49]Julho!$D$17</f>
        <v>13.1</v>
      </c>
      <c r="O53" s="104">
        <f>[49]Julho!$D$18</f>
        <v>12.1</v>
      </c>
      <c r="P53" s="104">
        <f>[49]Julho!$D$19</f>
        <v>12.4</v>
      </c>
      <c r="Q53" s="104">
        <f>[49]Julho!$D$20</f>
        <v>12.9</v>
      </c>
      <c r="R53" s="104">
        <f>[49]Julho!$D$21</f>
        <v>12.3</v>
      </c>
      <c r="S53" s="104">
        <f>[49]Julho!$D$22</f>
        <v>9.1</v>
      </c>
      <c r="T53" s="104">
        <f>[49]Julho!$D$23</f>
        <v>11</v>
      </c>
      <c r="U53" s="104">
        <f>[49]Julho!$D$24</f>
        <v>12.6</v>
      </c>
      <c r="V53" s="104">
        <f>[49]Julho!$D$25</f>
        <v>13.8</v>
      </c>
      <c r="W53" s="104">
        <f>[49]Julho!$D$26</f>
        <v>12.1</v>
      </c>
      <c r="X53" s="104">
        <f>[49]Julho!$D$27</f>
        <v>14.1</v>
      </c>
      <c r="Y53" s="104">
        <f>[49]Julho!$D$28</f>
        <v>13.7</v>
      </c>
      <c r="Z53" s="104">
        <f>[49]Julho!$D$29</f>
        <v>14.3</v>
      </c>
      <c r="AA53" s="104">
        <f>[49]Julho!$D$30</f>
        <v>15.3</v>
      </c>
      <c r="AB53" s="104">
        <f>[49]Julho!$D$31</f>
        <v>14.9</v>
      </c>
      <c r="AC53" s="104">
        <f>[49]Julho!$D$32</f>
        <v>15.8</v>
      </c>
      <c r="AD53" s="104">
        <f>[49]Julho!$D$33</f>
        <v>9.4</v>
      </c>
      <c r="AE53" s="104">
        <f>[49]Julho!$D$34</f>
        <v>10.5</v>
      </c>
      <c r="AF53" s="104">
        <f>[49]Julho!$D$35</f>
        <v>12.6</v>
      </c>
      <c r="AG53" s="109">
        <f t="shared" si="1"/>
        <v>9.1</v>
      </c>
      <c r="AH53" s="108">
        <f t="shared" si="2"/>
        <v>12.683870967741937</v>
      </c>
      <c r="AJ53" t="s">
        <v>35</v>
      </c>
      <c r="AL53" s="12" t="s">
        <v>35</v>
      </c>
    </row>
    <row r="54" spans="1:39" x14ac:dyDescent="0.2">
      <c r="A54" s="47" t="s">
        <v>19</v>
      </c>
      <c r="B54" s="104">
        <f>[50]Julho!$D$5</f>
        <v>4.4000000000000004</v>
      </c>
      <c r="C54" s="104">
        <f>[50]Julho!$D$6</f>
        <v>6.1</v>
      </c>
      <c r="D54" s="104">
        <f>[50]Julho!$D$7</f>
        <v>5.4</v>
      </c>
      <c r="E54" s="104">
        <f>[50]Julho!$D$8</f>
        <v>8.8000000000000007</v>
      </c>
      <c r="F54" s="104">
        <f>[50]Julho!$D$9</f>
        <v>9.4</v>
      </c>
      <c r="G54" s="104">
        <f>[50]Julho!$D$10</f>
        <v>10.5</v>
      </c>
      <c r="H54" s="104">
        <f>[50]Julho!$D$11</f>
        <v>10.199999999999999</v>
      </c>
      <c r="I54" s="104">
        <f>[50]Julho!$D$12</f>
        <v>10.9</v>
      </c>
      <c r="J54" s="104">
        <f>[50]Julho!$D$13</f>
        <v>12.4</v>
      </c>
      <c r="K54" s="104">
        <f>[50]Julho!$D$14</f>
        <v>9.6999999999999993</v>
      </c>
      <c r="L54" s="104">
        <f>[50]Julho!$D$15</f>
        <v>13.7</v>
      </c>
      <c r="M54" s="104">
        <f>[50]Julho!$D$16</f>
        <v>14</v>
      </c>
      <c r="N54" s="104">
        <f>[50]Julho!$D$17</f>
        <v>14.8</v>
      </c>
      <c r="O54" s="104">
        <f>[50]Julho!$D$18</f>
        <v>13.7</v>
      </c>
      <c r="P54" s="104">
        <f>[50]Julho!$D$19</f>
        <v>14.5</v>
      </c>
      <c r="Q54" s="104">
        <f>[50]Julho!$D$20</f>
        <v>15.2</v>
      </c>
      <c r="R54" s="104">
        <f>[50]Julho!$D$21</f>
        <v>8.8000000000000007</v>
      </c>
      <c r="S54" s="104">
        <f>[50]Julho!$D$22</f>
        <v>4</v>
      </c>
      <c r="T54" s="104">
        <f>[50]Julho!$D$23</f>
        <v>6.1</v>
      </c>
      <c r="U54" s="104">
        <f>[50]Julho!$D$24</f>
        <v>11.1</v>
      </c>
      <c r="V54" s="104">
        <f>[50]Julho!$D$25</f>
        <v>10.7</v>
      </c>
      <c r="W54" s="104">
        <f>[50]Julho!$D$26</f>
        <v>13.9</v>
      </c>
      <c r="X54" s="104">
        <f>[50]Julho!$D$27</f>
        <v>16.100000000000001</v>
      </c>
      <c r="Y54" s="104">
        <f>[50]Julho!$D$28</f>
        <v>14.5</v>
      </c>
      <c r="Z54" s="104">
        <f>[50]Julho!$D$29</f>
        <v>13.2</v>
      </c>
      <c r="AA54" s="104">
        <f>[50]Julho!$D$30</f>
        <v>15</v>
      </c>
      <c r="AB54" s="104">
        <f>[50]Julho!$D$31</f>
        <v>16.8</v>
      </c>
      <c r="AC54" s="104">
        <f>[50]Julho!$D$32</f>
        <v>10.4</v>
      </c>
      <c r="AD54" s="104">
        <f>[50]Julho!$D$33</f>
        <v>6.5</v>
      </c>
      <c r="AE54" s="104">
        <f>[50]Julho!$D$34</f>
        <v>6</v>
      </c>
      <c r="AF54" s="104">
        <f>[50]Julho!$D$35</f>
        <v>10</v>
      </c>
      <c r="AG54" s="109">
        <f t="shared" si="1"/>
        <v>4</v>
      </c>
      <c r="AH54" s="108">
        <f t="shared" si="2"/>
        <v>10.864516129032257</v>
      </c>
      <c r="AI54" s="12" t="s">
        <v>35</v>
      </c>
      <c r="AJ54" t="s">
        <v>35</v>
      </c>
    </row>
    <row r="55" spans="1:39" x14ac:dyDescent="0.2">
      <c r="A55" s="47" t="s">
        <v>23</v>
      </c>
      <c r="B55" s="104">
        <f>[51]Julho!$D$5</f>
        <v>9.1</v>
      </c>
      <c r="C55" s="104">
        <f>[51]Julho!$D$6</f>
        <v>6.9</v>
      </c>
      <c r="D55" s="104">
        <f>[51]Julho!$D$7</f>
        <v>8.6</v>
      </c>
      <c r="E55" s="104">
        <f>[51]Julho!$D$8</f>
        <v>10.3</v>
      </c>
      <c r="F55" s="104">
        <f>[51]Julho!$D$9</f>
        <v>10.5</v>
      </c>
      <c r="G55" s="104">
        <f>[51]Julho!$D$10</f>
        <v>13.5</v>
      </c>
      <c r="H55" s="104">
        <f>[51]Julho!$D$11</f>
        <v>14.8</v>
      </c>
      <c r="I55" s="104">
        <f>[51]Julho!$D$12</f>
        <v>13.4</v>
      </c>
      <c r="J55" s="104">
        <f>[51]Julho!$D$13</f>
        <v>9.9</v>
      </c>
      <c r="K55" s="104">
        <f>[51]Julho!$D$14</f>
        <v>10.6</v>
      </c>
      <c r="L55" s="104">
        <f>[51]Julho!$D$15</f>
        <v>15.6</v>
      </c>
      <c r="M55" s="104">
        <f>[51]Julho!$D$16</f>
        <v>13.7</v>
      </c>
      <c r="N55" s="104">
        <f>[51]Julho!$D$17</f>
        <v>14.5</v>
      </c>
      <c r="O55" s="104">
        <f>[51]Julho!$D$18</f>
        <v>14</v>
      </c>
      <c r="P55" s="104">
        <f>[51]Julho!$D$19</f>
        <v>15</v>
      </c>
      <c r="Q55" s="104">
        <f>[51]Julho!$D$20</f>
        <v>18.8</v>
      </c>
      <c r="R55" s="104">
        <f>[51]Julho!$D$21</f>
        <v>15.9</v>
      </c>
      <c r="S55" s="104">
        <f>[51]Julho!$D$22</f>
        <v>6.1</v>
      </c>
      <c r="T55" s="104">
        <f>[51]Julho!$D$23</f>
        <v>5.7</v>
      </c>
      <c r="U55" s="104">
        <f>[51]Julho!$D$24</f>
        <v>10.6</v>
      </c>
      <c r="V55" s="104">
        <f>[51]Julho!$D$25</f>
        <v>16</v>
      </c>
      <c r="W55" s="104">
        <f>[51]Julho!$D$26</f>
        <v>13.6</v>
      </c>
      <c r="X55" s="104">
        <f>[51]Julho!$D$27</f>
        <v>13.3</v>
      </c>
      <c r="Y55" s="104">
        <f>[51]Julho!$D$28</f>
        <v>15.7</v>
      </c>
      <c r="Z55" s="104">
        <f>[51]Julho!$D$29</f>
        <v>11</v>
      </c>
      <c r="AA55" s="104">
        <f>[51]Julho!$D$30</f>
        <v>19.5</v>
      </c>
      <c r="AB55" s="104">
        <f>[51]Julho!$D$31</f>
        <v>16.600000000000001</v>
      </c>
      <c r="AC55" s="104">
        <f>[51]Julho!$D$32</f>
        <v>14.7</v>
      </c>
      <c r="AD55" s="104">
        <f>[51]Julho!$D$33</f>
        <v>8.5</v>
      </c>
      <c r="AE55" s="104">
        <f>[51]Julho!$D$34</f>
        <v>4.8</v>
      </c>
      <c r="AF55" s="104">
        <f>[51]Julho!$D$35</f>
        <v>14.4</v>
      </c>
      <c r="AG55" s="109">
        <f t="shared" si="1"/>
        <v>4.8</v>
      </c>
      <c r="AH55" s="108">
        <f t="shared" si="2"/>
        <v>12.438709677419356</v>
      </c>
    </row>
    <row r="56" spans="1:39" x14ac:dyDescent="0.2">
      <c r="A56" s="47" t="s">
        <v>34</v>
      </c>
      <c r="B56" s="104">
        <f>[52]Julho!$D$5</f>
        <v>11.9</v>
      </c>
      <c r="C56" s="104">
        <f>[52]Julho!$D$6</f>
        <v>10.199999999999999</v>
      </c>
      <c r="D56" s="104">
        <f>[52]Julho!$D$7</f>
        <v>13.3</v>
      </c>
      <c r="E56" s="104">
        <f>[52]Julho!$D$8</f>
        <v>14.7</v>
      </c>
      <c r="F56" s="104">
        <f>[52]Julho!$D$9</f>
        <v>14.8</v>
      </c>
      <c r="G56" s="104">
        <f>[52]Julho!$D$10</f>
        <v>13.5</v>
      </c>
      <c r="H56" s="104">
        <f>[52]Julho!$D$11</f>
        <v>14.4</v>
      </c>
      <c r="I56" s="104">
        <f>[52]Julho!$D$12</f>
        <v>14.7</v>
      </c>
      <c r="J56" s="104">
        <f>[52]Julho!$D$13</f>
        <v>13.3</v>
      </c>
      <c r="K56" s="104">
        <f>[52]Julho!$D$14</f>
        <v>14.1</v>
      </c>
      <c r="L56" s="104">
        <f>[52]Julho!$D$15</f>
        <v>14.6</v>
      </c>
      <c r="M56" s="104">
        <f>[52]Julho!$D$16</f>
        <v>13.5</v>
      </c>
      <c r="N56" s="104">
        <f>[52]Julho!$D$17</f>
        <v>15.6</v>
      </c>
      <c r="O56" s="104">
        <f>[52]Julho!$D$18</f>
        <v>15.4</v>
      </c>
      <c r="P56" s="104">
        <f>[52]Julho!$D$19</f>
        <v>14.2</v>
      </c>
      <c r="Q56" s="104">
        <f>[52]Julho!$D$20</f>
        <v>16.600000000000001</v>
      </c>
      <c r="R56" s="104">
        <f>[52]Julho!$D$21</f>
        <v>15.3</v>
      </c>
      <c r="S56" s="104">
        <f>[52]Julho!$D$22</f>
        <v>13.1</v>
      </c>
      <c r="T56" s="104">
        <f>[52]Julho!$D$23</f>
        <v>13.2</v>
      </c>
      <c r="U56" s="104">
        <f>[52]Julho!$D$24</f>
        <v>16.3</v>
      </c>
      <c r="V56" s="104">
        <f>[52]Julho!$D$25</f>
        <v>15.1</v>
      </c>
      <c r="W56" s="104">
        <f>[52]Julho!$D$26</f>
        <v>16.399999999999999</v>
      </c>
      <c r="X56" s="104">
        <f>[52]Julho!$D$27</f>
        <v>18</v>
      </c>
      <c r="Y56" s="104">
        <f>[52]Julho!$D$28</f>
        <v>15.5</v>
      </c>
      <c r="Z56" s="104">
        <f>[52]Julho!$D$29</f>
        <v>17.600000000000001</v>
      </c>
      <c r="AA56" s="104">
        <f>[52]Julho!$D$30</f>
        <v>19.600000000000001</v>
      </c>
      <c r="AB56" s="104">
        <f>[52]Julho!$D$31</f>
        <v>19.600000000000001</v>
      </c>
      <c r="AC56" s="104">
        <f>[52]Julho!$D$32</f>
        <v>19.3</v>
      </c>
      <c r="AD56" s="104">
        <f>[52]Julho!$D$33</f>
        <v>14</v>
      </c>
      <c r="AE56" s="104">
        <f>[52]Julho!$D$34</f>
        <v>12.1</v>
      </c>
      <c r="AF56" s="104">
        <f>[52]Julho!$D$35</f>
        <v>15.3</v>
      </c>
      <c r="AG56" s="109">
        <f t="shared" si="1"/>
        <v>10.199999999999999</v>
      </c>
      <c r="AH56" s="108">
        <f t="shared" si="2"/>
        <v>15.006451612903229</v>
      </c>
      <c r="AI56" s="12" t="s">
        <v>35</v>
      </c>
      <c r="AJ56" t="s">
        <v>35</v>
      </c>
      <c r="AL56" t="s">
        <v>35</v>
      </c>
    </row>
    <row r="57" spans="1:39" x14ac:dyDescent="0.2">
      <c r="A57" s="47" t="s">
        <v>20</v>
      </c>
      <c r="B57" s="104">
        <f>[53]Julho!$D$5</f>
        <v>13.6</v>
      </c>
      <c r="C57" s="104">
        <f>[53]Julho!$D$6</f>
        <v>14</v>
      </c>
      <c r="D57" s="104">
        <f>[53]Julho!$D$7</f>
        <v>12.2</v>
      </c>
      <c r="E57" s="104">
        <f>[53]Julho!$D$8</f>
        <v>12.1</v>
      </c>
      <c r="F57" s="104">
        <f>[53]Julho!$D$9</f>
        <v>12.9</v>
      </c>
      <c r="G57" s="104">
        <f>[53]Julho!$D$10</f>
        <v>12.3</v>
      </c>
      <c r="H57" s="104">
        <f>[53]Julho!$D$11</f>
        <v>12.2</v>
      </c>
      <c r="I57" s="104">
        <f>[53]Julho!$D$12</f>
        <v>13.4</v>
      </c>
      <c r="J57" s="104">
        <f>[53]Julho!$D$13</f>
        <v>12.1</v>
      </c>
      <c r="K57" s="104">
        <f>[53]Julho!$D$14</f>
        <v>13.4</v>
      </c>
      <c r="L57" s="104">
        <f>[53]Julho!$D$15</f>
        <v>13.6</v>
      </c>
      <c r="M57" s="104">
        <f>[53]Julho!$D$16</f>
        <v>17.8</v>
      </c>
      <c r="N57" s="104">
        <f>[53]Julho!$D$17</f>
        <v>16.2</v>
      </c>
      <c r="O57" s="104">
        <f>[53]Julho!$D$18</f>
        <v>15.7</v>
      </c>
      <c r="P57" s="104">
        <f>[53]Julho!$D$19</f>
        <v>15.1</v>
      </c>
      <c r="Q57" s="104">
        <f>[53]Julho!$D$20</f>
        <v>14.8</v>
      </c>
      <c r="R57" s="104">
        <f>[53]Julho!$D$21</f>
        <v>14.3</v>
      </c>
      <c r="S57" s="104">
        <f>[53]Julho!$D$22</f>
        <v>11.9</v>
      </c>
      <c r="T57" s="104">
        <f>[53]Julho!$D$23</f>
        <v>9.6</v>
      </c>
      <c r="U57" s="104">
        <f>[53]Julho!$D$24</f>
        <v>11.7</v>
      </c>
      <c r="V57" s="104">
        <f>[53]Julho!$D$25</f>
        <v>13.8</v>
      </c>
      <c r="W57" s="104">
        <f>[53]Julho!$D$26</f>
        <v>14.2</v>
      </c>
      <c r="X57" s="104">
        <f>[53]Julho!$D$27</f>
        <v>15.6</v>
      </c>
      <c r="Y57" s="104">
        <f>[53]Julho!$D$28</f>
        <v>15.2</v>
      </c>
      <c r="Z57" s="104">
        <f>[53]Julho!$D$29</f>
        <v>15.8</v>
      </c>
      <c r="AA57" s="104">
        <f>[53]Julho!$D$30</f>
        <v>16.899999999999999</v>
      </c>
      <c r="AB57" s="104">
        <f>[53]Julho!$D$31</f>
        <v>17.899999999999999</v>
      </c>
      <c r="AC57" s="104">
        <f>[53]Julho!$D$32</f>
        <v>18.7</v>
      </c>
      <c r="AD57" s="104">
        <f>[53]Julho!$D$33</f>
        <v>10.8</v>
      </c>
      <c r="AE57" s="104">
        <f>[53]Julho!$D$34</f>
        <v>8.6999999999999993</v>
      </c>
      <c r="AF57" s="104">
        <f>[53]Julho!$D$35</f>
        <v>11.3</v>
      </c>
      <c r="AG57" s="109">
        <f t="shared" si="1"/>
        <v>8.6999999999999993</v>
      </c>
      <c r="AH57" s="108">
        <f t="shared" si="2"/>
        <v>13.799999999999999</v>
      </c>
    </row>
    <row r="58" spans="1:39" s="5" customFormat="1" ht="17.100000000000001" customHeight="1" x14ac:dyDescent="0.2">
      <c r="A58" s="48" t="s">
        <v>156</v>
      </c>
      <c r="B58" s="105">
        <f t="shared" ref="B58:AG58" si="3">MIN(B5:B57)</f>
        <v>4.0999999999999996</v>
      </c>
      <c r="C58" s="105">
        <f t="shared" si="3"/>
        <v>1.8</v>
      </c>
      <c r="D58" s="105">
        <f t="shared" si="3"/>
        <v>3.1</v>
      </c>
      <c r="E58" s="105">
        <f t="shared" si="3"/>
        <v>5.4</v>
      </c>
      <c r="F58" s="105">
        <f t="shared" si="3"/>
        <v>6.5</v>
      </c>
      <c r="G58" s="105">
        <f t="shared" si="3"/>
        <v>6.4</v>
      </c>
      <c r="H58" s="105">
        <f t="shared" si="3"/>
        <v>6</v>
      </c>
      <c r="I58" s="105">
        <f t="shared" si="3"/>
        <v>7.5</v>
      </c>
      <c r="J58" s="105">
        <f t="shared" si="3"/>
        <v>6</v>
      </c>
      <c r="K58" s="105">
        <f t="shared" si="3"/>
        <v>5.6</v>
      </c>
      <c r="L58" s="105">
        <f t="shared" si="3"/>
        <v>6.6</v>
      </c>
      <c r="M58" s="105">
        <f t="shared" si="3"/>
        <v>6.8</v>
      </c>
      <c r="N58" s="105">
        <f t="shared" si="3"/>
        <v>4.7</v>
      </c>
      <c r="O58" s="105">
        <f t="shared" si="3"/>
        <v>6.1</v>
      </c>
      <c r="P58" s="105">
        <f t="shared" si="3"/>
        <v>8.1</v>
      </c>
      <c r="Q58" s="105">
        <f t="shared" si="3"/>
        <v>7.6</v>
      </c>
      <c r="R58" s="105">
        <f t="shared" si="3"/>
        <v>7.7</v>
      </c>
      <c r="S58" s="105">
        <f t="shared" si="3"/>
        <v>2</v>
      </c>
      <c r="T58" s="105">
        <f t="shared" si="3"/>
        <v>1.1000000000000001</v>
      </c>
      <c r="U58" s="105">
        <f t="shared" si="3"/>
        <v>7.1</v>
      </c>
      <c r="V58" s="105">
        <f t="shared" si="3"/>
        <v>7</v>
      </c>
      <c r="W58" s="105">
        <f t="shared" si="3"/>
        <v>8.9</v>
      </c>
      <c r="X58" s="105">
        <f t="shared" si="3"/>
        <v>9</v>
      </c>
      <c r="Y58" s="105">
        <f t="shared" si="3"/>
        <v>8.4</v>
      </c>
      <c r="Z58" s="105">
        <f t="shared" si="3"/>
        <v>9.8000000000000007</v>
      </c>
      <c r="AA58" s="105">
        <f t="shared" si="3"/>
        <v>12.5</v>
      </c>
      <c r="AB58" s="105">
        <f t="shared" si="3"/>
        <v>11.9</v>
      </c>
      <c r="AC58" s="105">
        <f t="shared" si="3"/>
        <v>9.4</v>
      </c>
      <c r="AD58" s="105">
        <f t="shared" si="3"/>
        <v>4.5</v>
      </c>
      <c r="AE58" s="105">
        <f t="shared" si="3"/>
        <v>2.2999999999999998</v>
      </c>
      <c r="AF58" s="105">
        <f t="shared" si="3"/>
        <v>5.8</v>
      </c>
      <c r="AG58" s="109">
        <f t="shared" si="3"/>
        <v>1.1000000000000001</v>
      </c>
      <c r="AH58" s="108">
        <f>AVERAGE(AH5:AH57)</f>
        <v>12.563935483870967</v>
      </c>
      <c r="AL58" s="5" t="s">
        <v>35</v>
      </c>
    </row>
    <row r="59" spans="1:39" x14ac:dyDescent="0.2">
      <c r="A59" s="99" t="s">
        <v>179</v>
      </c>
      <c r="B59" s="38"/>
      <c r="C59" s="38"/>
      <c r="D59" s="38"/>
      <c r="E59" s="38"/>
      <c r="F59" s="38"/>
      <c r="G59" s="3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44"/>
      <c r="AE59" s="44"/>
      <c r="AF59" s="49"/>
      <c r="AG59" s="42"/>
      <c r="AH59" s="43"/>
    </row>
    <row r="60" spans="1:39" x14ac:dyDescent="0.2">
      <c r="A60" s="99" t="s">
        <v>180</v>
      </c>
      <c r="B60" s="39"/>
      <c r="C60" s="39"/>
      <c r="D60" s="39"/>
      <c r="E60" s="39"/>
      <c r="F60" s="39"/>
      <c r="G60" s="39"/>
      <c r="H60" s="39"/>
      <c r="I60" s="39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3"/>
      <c r="U60" s="93"/>
      <c r="V60" s="93"/>
      <c r="W60" s="93"/>
      <c r="X60" s="93"/>
      <c r="Y60" s="91"/>
      <c r="Z60" s="91"/>
      <c r="AA60" s="91"/>
      <c r="AB60" s="91"/>
      <c r="AC60" s="91"/>
      <c r="AD60" s="91"/>
      <c r="AE60" s="91"/>
      <c r="AF60" s="91"/>
      <c r="AG60" s="42"/>
      <c r="AH60" s="41"/>
      <c r="AL60" t="s">
        <v>35</v>
      </c>
      <c r="AM60" t="s">
        <v>35</v>
      </c>
    </row>
    <row r="61" spans="1:39" x14ac:dyDescent="0.2">
      <c r="A61" s="40"/>
      <c r="B61" s="91"/>
      <c r="C61" s="91"/>
      <c r="D61" s="91"/>
      <c r="E61" s="91"/>
      <c r="F61" s="91"/>
      <c r="G61" s="91"/>
      <c r="H61" s="91"/>
      <c r="I61" s="91"/>
      <c r="J61" s="92"/>
      <c r="K61" s="92"/>
      <c r="L61" s="92"/>
      <c r="M61" s="92"/>
      <c r="N61" s="92"/>
      <c r="O61" s="92"/>
      <c r="P61" s="92"/>
      <c r="Q61" s="91"/>
      <c r="R61" s="91"/>
      <c r="S61" s="91"/>
      <c r="T61" s="94"/>
      <c r="U61" s="94"/>
      <c r="V61" s="94"/>
      <c r="W61" s="94"/>
      <c r="X61" s="94"/>
      <c r="Y61" s="91"/>
      <c r="Z61" s="91"/>
      <c r="AA61" s="91"/>
      <c r="AB61" s="91"/>
      <c r="AC61" s="91"/>
      <c r="AD61" s="44"/>
      <c r="AE61" s="44"/>
      <c r="AF61" s="44"/>
      <c r="AG61" s="42"/>
      <c r="AH61" s="41"/>
    </row>
    <row r="62" spans="1:39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44"/>
      <c r="AE62" s="44"/>
      <c r="AF62" s="44"/>
      <c r="AG62" s="42"/>
      <c r="AH62" s="69"/>
    </row>
    <row r="63" spans="1:39" x14ac:dyDescent="0.2">
      <c r="A63" s="4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44"/>
      <c r="AG63" s="42"/>
      <c r="AH63" s="43"/>
      <c r="AK63" t="s">
        <v>35</v>
      </c>
      <c r="AL63" t="s">
        <v>35</v>
      </c>
    </row>
    <row r="64" spans="1:39" x14ac:dyDescent="0.2">
      <c r="A64" s="4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45"/>
      <c r="AG64" s="42"/>
      <c r="AH64" s="43"/>
      <c r="AL64" t="s">
        <v>35</v>
      </c>
    </row>
    <row r="65" spans="1:39" ht="13.5" thickBot="1" x14ac:dyDescent="0.25">
      <c r="A65" s="50"/>
      <c r="B65" s="51"/>
      <c r="C65" s="51"/>
      <c r="D65" s="51"/>
      <c r="E65" s="51"/>
      <c r="F65" s="51"/>
      <c r="G65" s="51" t="s">
        <v>35</v>
      </c>
      <c r="H65" s="51"/>
      <c r="I65" s="51"/>
      <c r="J65" s="51"/>
      <c r="K65" s="51"/>
      <c r="L65" s="51" t="s">
        <v>35</v>
      </c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2"/>
      <c r="AH65" s="70"/>
      <c r="AL65" s="12" t="s">
        <v>35</v>
      </c>
    </row>
    <row r="66" spans="1:39" x14ac:dyDescent="0.2">
      <c r="AJ66" t="s">
        <v>35</v>
      </c>
    </row>
    <row r="68" spans="1:39" x14ac:dyDescent="0.2">
      <c r="AD68" s="2" t="s">
        <v>35</v>
      </c>
    </row>
    <row r="69" spans="1:39" x14ac:dyDescent="0.2">
      <c r="AL69" s="12" t="s">
        <v>35</v>
      </c>
    </row>
    <row r="70" spans="1:39" x14ac:dyDescent="0.2">
      <c r="AI70" s="12" t="s">
        <v>35</v>
      </c>
      <c r="AJ70" t="s">
        <v>35</v>
      </c>
      <c r="AM70" s="12" t="s">
        <v>35</v>
      </c>
    </row>
    <row r="73" spans="1:39" x14ac:dyDescent="0.2">
      <c r="I73" s="2" t="s">
        <v>35</v>
      </c>
      <c r="Y73" s="2" t="s">
        <v>35</v>
      </c>
      <c r="AB73" s="2" t="s">
        <v>35</v>
      </c>
      <c r="AI73" t="s">
        <v>35</v>
      </c>
    </row>
    <row r="80" spans="1:39" x14ac:dyDescent="0.2">
      <c r="AI80" s="12" t="s">
        <v>35</v>
      </c>
      <c r="AM80" t="s">
        <v>35</v>
      </c>
    </row>
    <row r="81" spans="39:39" x14ac:dyDescent="0.2">
      <c r="AM81" s="12" t="s">
        <v>35</v>
      </c>
    </row>
  </sheetData>
  <mergeCells count="34">
    <mergeCell ref="AF3:AF4"/>
    <mergeCell ref="K3:K4"/>
    <mergeCell ref="L3:L4"/>
    <mergeCell ref="G3:G4"/>
    <mergeCell ref="H3:H4"/>
    <mergeCell ref="M3:M4"/>
    <mergeCell ref="AE3:AE4"/>
    <mergeCell ref="Z3:Z4"/>
    <mergeCell ref="U3:U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J3:J4"/>
    <mergeCell ref="B3:B4"/>
    <mergeCell ref="C3:C4"/>
    <mergeCell ref="D3:D4"/>
    <mergeCell ref="N3:N4"/>
    <mergeCell ref="E3:E4"/>
    <mergeCell ref="F3:F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topLeftCell="A16" zoomScale="90" zoomScaleNormal="90" workbookViewId="0">
      <selection activeCell="AJ56" sqref="AJ56"/>
    </sheetView>
  </sheetViews>
  <sheetFormatPr defaultRowHeight="12.75" x14ac:dyDescent="0.2"/>
  <cols>
    <col min="1" max="1" width="43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36" t="s">
        <v>164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7" s="4" customFormat="1" ht="20.100000000000001" customHeight="1" x14ac:dyDescent="0.2">
      <c r="A2" s="139" t="s">
        <v>21</v>
      </c>
      <c r="B2" s="134" t="s">
        <v>217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7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0">
        <v>31</v>
      </c>
      <c r="AG3" s="151" t="s">
        <v>26</v>
      </c>
    </row>
    <row r="4" spans="1:37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51"/>
    </row>
    <row r="5" spans="1:37" s="5" customFormat="1" x14ac:dyDescent="0.2">
      <c r="A5" s="47" t="s">
        <v>30</v>
      </c>
      <c r="B5" s="102">
        <f>[1]Julho!$E$5</f>
        <v>76.291666666666671</v>
      </c>
      <c r="C5" s="102">
        <f>[1]Julho!$E$6</f>
        <v>88</v>
      </c>
      <c r="D5" s="102">
        <f>[1]Julho!$E$7</f>
        <v>77.55</v>
      </c>
      <c r="E5" s="102">
        <f>[1]Julho!$E$8</f>
        <v>80.954545454545453</v>
      </c>
      <c r="F5" s="102">
        <f>[1]Julho!$E$9</f>
        <v>76.599999999999994</v>
      </c>
      <c r="G5" s="102">
        <f>[1]Julho!$E$10</f>
        <v>69.17647058823529</v>
      </c>
      <c r="H5" s="102">
        <f>[1]Julho!$E$11</f>
        <v>76.083333333333329</v>
      </c>
      <c r="I5" s="102">
        <f>[1]Julho!$E$12</f>
        <v>77.166666666666671</v>
      </c>
      <c r="J5" s="102">
        <f>[1]Julho!$E$13</f>
        <v>79.095238095238102</v>
      </c>
      <c r="K5" s="102">
        <f>[1]Julho!$E$14</f>
        <v>73.272727272727266</v>
      </c>
      <c r="L5" s="102">
        <f>[1]Julho!$E$15</f>
        <v>69.375</v>
      </c>
      <c r="M5" s="102">
        <f>[1]Julho!$E$16</f>
        <v>68.541666666666671</v>
      </c>
      <c r="N5" s="102">
        <f>[1]Julho!$E$17</f>
        <v>67.208333333333329</v>
      </c>
      <c r="O5" s="102">
        <f>[1]Julho!$E$18</f>
        <v>70.625</v>
      </c>
      <c r="P5" s="102">
        <f>[1]Julho!$E$19</f>
        <v>68.458333333333329</v>
      </c>
      <c r="Q5" s="102">
        <f>[1]Julho!$E$20</f>
        <v>65.833333333333329</v>
      </c>
      <c r="R5" s="102">
        <f>[1]Julho!$E$21</f>
        <v>66.708333333333329</v>
      </c>
      <c r="S5" s="102">
        <f>[1]Julho!$E$22</f>
        <v>57.5</v>
      </c>
      <c r="T5" s="102">
        <f>[1]Julho!$E$23</f>
        <v>72.083333333333329</v>
      </c>
      <c r="U5" s="102">
        <f>[1]Julho!$E$24</f>
        <v>70.291666666666671</v>
      </c>
      <c r="V5" s="102">
        <f>[1]Julho!$E$25</f>
        <v>68.291666666666671</v>
      </c>
      <c r="W5" s="102">
        <f>[1]Julho!$E$26</f>
        <v>69.25</v>
      </c>
      <c r="X5" s="102">
        <f>[1]Julho!$E$27</f>
        <v>68.083333333333329</v>
      </c>
      <c r="Y5" s="102">
        <f>[1]Julho!$E$28</f>
        <v>65.304347826086953</v>
      </c>
      <c r="Z5" s="102">
        <f>[1]Julho!$E$29</f>
        <v>66.291666666666671</v>
      </c>
      <c r="AA5" s="102">
        <f>[1]Julho!$E$30</f>
        <v>67.208333333333329</v>
      </c>
      <c r="AB5" s="102">
        <f>[1]Julho!$E$31</f>
        <v>62.416666666666664</v>
      </c>
      <c r="AC5" s="102">
        <f>[1]Julho!$E$32</f>
        <v>73.125</v>
      </c>
      <c r="AD5" s="102">
        <f>[1]Julho!$E$33</f>
        <v>69.5</v>
      </c>
      <c r="AE5" s="102">
        <f>[1]Julho!$E$34</f>
        <v>65.833333333333329</v>
      </c>
      <c r="AF5" s="102">
        <f>[1]Julho!$E$35</f>
        <v>61.958333333333336</v>
      </c>
      <c r="AG5" s="110">
        <f t="shared" ref="AG5:AG57" si="1">AVERAGE(B5:AF5)</f>
        <v>70.583171910865588</v>
      </c>
    </row>
    <row r="6" spans="1:37" x14ac:dyDescent="0.2">
      <c r="A6" s="47" t="s">
        <v>0</v>
      </c>
      <c r="B6" s="104">
        <f>[2]Julho!$E$5</f>
        <v>58.2</v>
      </c>
      <c r="C6" s="104">
        <f>[2]Julho!$E$6</f>
        <v>60.666666666666664</v>
      </c>
      <c r="D6" s="104">
        <f>[2]Julho!$E$7</f>
        <v>67.166666666666671</v>
      </c>
      <c r="E6" s="104">
        <f>[2]Julho!$E$8</f>
        <v>74.75</v>
      </c>
      <c r="F6" s="104">
        <f>[2]Julho!$E$9</f>
        <v>76.173913043478265</v>
      </c>
      <c r="G6" s="104">
        <f>[2]Julho!$E$10</f>
        <v>70.041666666666671</v>
      </c>
      <c r="H6" s="104">
        <f>[2]Julho!$E$11</f>
        <v>68.083333333333329</v>
      </c>
      <c r="I6" s="104">
        <f>[2]Julho!$E$12</f>
        <v>68.166666666666671</v>
      </c>
      <c r="J6" s="104">
        <f>[2]Julho!$E$13</f>
        <v>65.708333333333329</v>
      </c>
      <c r="K6" s="104">
        <f>[2]Julho!$E$14</f>
        <v>68.375</v>
      </c>
      <c r="L6" s="104">
        <f>[2]Julho!$E$15</f>
        <v>70.875</v>
      </c>
      <c r="M6" s="104">
        <f>[2]Julho!$E$16</f>
        <v>57.791666666666664</v>
      </c>
      <c r="N6" s="104">
        <f>[2]Julho!$E$17</f>
        <v>60</v>
      </c>
      <c r="O6" s="104">
        <f>[2]Julho!$E$18</f>
        <v>62.875</v>
      </c>
      <c r="P6" s="104">
        <f>[2]Julho!$E$19</f>
        <v>59.083333333333336</v>
      </c>
      <c r="Q6" s="104">
        <f>[2]Julho!$E$20</f>
        <v>55.5</v>
      </c>
      <c r="R6" s="104">
        <f>[2]Julho!$E$21</f>
        <v>69.708333333333329</v>
      </c>
      <c r="S6" s="104">
        <f>[2]Julho!$E$22</f>
        <v>68.958333333333329</v>
      </c>
      <c r="T6" s="104">
        <f>[2]Julho!$E$23</f>
        <v>49.07692307692308</v>
      </c>
      <c r="U6" s="104">
        <f>[2]Julho!$E$24</f>
        <v>63.666666666666664</v>
      </c>
      <c r="V6" s="104">
        <f>[2]Julho!$E$25</f>
        <v>63.708333333333336</v>
      </c>
      <c r="W6" s="104">
        <f>[2]Julho!$E$26</f>
        <v>63.625</v>
      </c>
      <c r="X6" s="104">
        <f>[2]Julho!$E$27</f>
        <v>59.625</v>
      </c>
      <c r="Y6" s="104">
        <f>[2]Julho!$E$28</f>
        <v>67.291666666666671</v>
      </c>
      <c r="Z6" s="104">
        <f>[2]Julho!$E$29</f>
        <v>68.958333333333329</v>
      </c>
      <c r="AA6" s="104">
        <f>[2]Julho!$E$30</f>
        <v>63.708333333333336</v>
      </c>
      <c r="AB6" s="104">
        <f>[2]Julho!$E$31</f>
        <v>71.25</v>
      </c>
      <c r="AC6" s="104">
        <f>[2]Julho!$E$32</f>
        <v>89.625</v>
      </c>
      <c r="AD6" s="104">
        <f>[2]Julho!$E$33</f>
        <v>72.826086956521735</v>
      </c>
      <c r="AE6" s="104">
        <f>[2]Julho!$E$34</f>
        <v>65.260869565217391</v>
      </c>
      <c r="AF6" s="104">
        <f>[2]Julho!$E$35</f>
        <v>55.956521739130437</v>
      </c>
      <c r="AG6" s="110">
        <f t="shared" si="1"/>
        <v>65.700085410148532</v>
      </c>
    </row>
    <row r="7" spans="1:37" x14ac:dyDescent="0.2">
      <c r="A7" s="47" t="s">
        <v>81</v>
      </c>
      <c r="B7" s="104">
        <f>[3]Julho!$E$5</f>
        <v>71.041666666666671</v>
      </c>
      <c r="C7" s="104">
        <f>[3]Julho!$E$6</f>
        <v>67.875</v>
      </c>
      <c r="D7" s="104">
        <f>[3]Julho!$E$7</f>
        <v>69</v>
      </c>
      <c r="E7" s="104">
        <f>[3]Julho!$E$8</f>
        <v>72.875</v>
      </c>
      <c r="F7" s="104">
        <f>[3]Julho!$E$9</f>
        <v>68.041666666666671</v>
      </c>
      <c r="G7" s="104">
        <f>[3]Julho!$E$10</f>
        <v>59.25</v>
      </c>
      <c r="H7" s="104">
        <f>[3]Julho!$E$11</f>
        <v>61.833333333333336</v>
      </c>
      <c r="I7" s="104">
        <f>[3]Julho!$E$12</f>
        <v>59.833333333333336</v>
      </c>
      <c r="J7" s="104">
        <f>[3]Julho!$E$13</f>
        <v>58.583333333333336</v>
      </c>
      <c r="K7" s="104">
        <f>[3]Julho!$E$14</f>
        <v>61.583333333333336</v>
      </c>
      <c r="L7" s="104">
        <f>[3]Julho!$E$15</f>
        <v>60.916666666666664</v>
      </c>
      <c r="M7" s="104">
        <f>[3]Julho!$E$16</f>
        <v>51.5</v>
      </c>
      <c r="N7" s="104">
        <f>[3]Julho!$E$17</f>
        <v>52</v>
      </c>
      <c r="O7" s="104">
        <f>[3]Julho!$E$18</f>
        <v>59.75</v>
      </c>
      <c r="P7" s="104">
        <f>[3]Julho!$E$19</f>
        <v>55.541666666666664</v>
      </c>
      <c r="Q7" s="104">
        <f>[3]Julho!$E$20</f>
        <v>50.875</v>
      </c>
      <c r="R7" s="104">
        <f>[3]Julho!$E$21</f>
        <v>57.125</v>
      </c>
      <c r="S7" s="104">
        <f>[3]Julho!$E$22</f>
        <v>61.333333333333336</v>
      </c>
      <c r="T7" s="104">
        <f>[3]Julho!$E$23</f>
        <v>63.416666666666664</v>
      </c>
      <c r="U7" s="104">
        <f>[3]Julho!$E$24</f>
        <v>56.833333333333336</v>
      </c>
      <c r="V7" s="104">
        <f>[3]Julho!$E$25</f>
        <v>54.5</v>
      </c>
      <c r="W7" s="104">
        <f>[3]Julho!$E$26</f>
        <v>55.041666666666664</v>
      </c>
      <c r="X7" s="104">
        <f>[3]Julho!$E$27</f>
        <v>49.375</v>
      </c>
      <c r="Y7" s="104">
        <f>[3]Julho!$E$28</f>
        <v>54.333333333333336</v>
      </c>
      <c r="Z7" s="104">
        <f>[3]Julho!$E$29</f>
        <v>65.25</v>
      </c>
      <c r="AA7" s="104">
        <f>[3]Julho!$E$30</f>
        <v>55.833333333333336</v>
      </c>
      <c r="AB7" s="104">
        <f>[3]Julho!$E$31</f>
        <v>50.458333333333336</v>
      </c>
      <c r="AC7" s="104">
        <f>[3]Julho!$E$32</f>
        <v>81.916666666666671</v>
      </c>
      <c r="AD7" s="104">
        <f>[3]Julho!$E$33</f>
        <v>68.541666666666671</v>
      </c>
      <c r="AE7" s="104">
        <f>[3]Julho!$E$34</f>
        <v>58.416666666666664</v>
      </c>
      <c r="AF7" s="104">
        <f>[3]Julho!$E$35</f>
        <v>50.739130434782609</v>
      </c>
      <c r="AG7" s="110">
        <f t="shared" si="1"/>
        <v>60.116584852734917</v>
      </c>
    </row>
    <row r="8" spans="1:37" x14ac:dyDescent="0.2">
      <c r="A8" s="47" t="s">
        <v>1</v>
      </c>
      <c r="B8" s="104">
        <f>[4]Julho!$E$5</f>
        <v>66.208333333333329</v>
      </c>
      <c r="C8" s="104">
        <f>[4]Julho!$E$6</f>
        <v>64.333333333333329</v>
      </c>
      <c r="D8" s="104">
        <f>[4]Julho!$E$7</f>
        <v>63.304347826086953</v>
      </c>
      <c r="E8" s="104">
        <f>[4]Julho!$E$8</f>
        <v>66.875</v>
      </c>
      <c r="F8" s="104">
        <f>[4]Julho!$E$9</f>
        <v>65.875</v>
      </c>
      <c r="G8" s="104">
        <f>[4]Julho!$E$10</f>
        <v>64.666666666666671</v>
      </c>
      <c r="H8" s="104">
        <f>[4]Julho!$E$11</f>
        <v>61.291666666666664</v>
      </c>
      <c r="I8" s="104">
        <f>[4]Julho!$E$12</f>
        <v>64.25</v>
      </c>
      <c r="J8" s="104">
        <f>[4]Julho!$E$13</f>
        <v>55.791666666666664</v>
      </c>
      <c r="K8" s="104">
        <f>[4]Julho!$E$14</f>
        <v>55.833333333333336</v>
      </c>
      <c r="L8" s="104">
        <f>[4]Julho!$E$15</f>
        <v>60.5</v>
      </c>
      <c r="M8" s="104">
        <f>[4]Julho!$E$16</f>
        <v>53.791666666666664</v>
      </c>
      <c r="N8" s="104">
        <f>[4]Julho!$E$17</f>
        <v>58.416666666666664</v>
      </c>
      <c r="O8" s="104">
        <f>[4]Julho!$E$18</f>
        <v>57.791666666666664</v>
      </c>
      <c r="P8" s="104">
        <f>[4]Julho!$E$19</f>
        <v>59.125</v>
      </c>
      <c r="Q8" s="104">
        <f>[4]Julho!$E$20</f>
        <v>56.541666666666664</v>
      </c>
      <c r="R8" s="104">
        <f>[4]Julho!$E$21</f>
        <v>69.625</v>
      </c>
      <c r="S8" s="104">
        <f>[4]Julho!$E$22</f>
        <v>58.25</v>
      </c>
      <c r="T8" s="104">
        <f>[4]Julho!$E$23</f>
        <v>60.166666666666664</v>
      </c>
      <c r="U8" s="104">
        <f>[4]Julho!$E$24</f>
        <v>61.875</v>
      </c>
      <c r="V8" s="104">
        <f>[4]Julho!$E$25</f>
        <v>60.125</v>
      </c>
      <c r="W8" s="104">
        <f>[4]Julho!$E$26</f>
        <v>60.875</v>
      </c>
      <c r="X8" s="104">
        <f>[4]Julho!$E$27</f>
        <v>58.75</v>
      </c>
      <c r="Y8" s="104">
        <f>[4]Julho!$E$28</f>
        <v>57.5</v>
      </c>
      <c r="Z8" s="104">
        <f>[4]Julho!$E$29</f>
        <v>53.375</v>
      </c>
      <c r="AA8" s="104">
        <f>[4]Julho!$E$30</f>
        <v>51.791666666666664</v>
      </c>
      <c r="AB8" s="104">
        <f>[4]Julho!$E$31</f>
        <v>55.916666666666664</v>
      </c>
      <c r="AC8" s="104">
        <f>[4]Julho!$E$32</f>
        <v>76.708333333333329</v>
      </c>
      <c r="AD8" s="104">
        <f>[4]Julho!$E$33</f>
        <v>65.791666666666671</v>
      </c>
      <c r="AE8" s="104">
        <f>[4]Julho!$E$34</f>
        <v>48.416666666666664</v>
      </c>
      <c r="AF8" s="104">
        <f>[4]Julho!$E$35</f>
        <v>38.916666666666664</v>
      </c>
      <c r="AG8" s="110">
        <f t="shared" si="1"/>
        <v>59.763849929873778</v>
      </c>
    </row>
    <row r="9" spans="1:37" x14ac:dyDescent="0.2">
      <c r="A9" s="47" t="s">
        <v>138</v>
      </c>
      <c r="B9" s="104">
        <f>[5]Julho!$E$5</f>
        <v>79.583333333333329</v>
      </c>
      <c r="C9" s="104">
        <f>[5]Julho!$E$6</f>
        <v>59.458333333333336</v>
      </c>
      <c r="D9" s="104">
        <f>[5]Julho!$E$7</f>
        <v>59.478260869565219</v>
      </c>
      <c r="E9" s="104">
        <f>[5]Julho!$E$8</f>
        <v>77.166666666666671</v>
      </c>
      <c r="F9" s="104">
        <f>[5]Julho!$E$9</f>
        <v>75.125</v>
      </c>
      <c r="G9" s="104">
        <f>[5]Julho!$E$10</f>
        <v>62.458333333333336</v>
      </c>
      <c r="H9" s="104">
        <f>[5]Julho!$E$11</f>
        <v>60.208333333333336</v>
      </c>
      <c r="I9" s="104">
        <f>[5]Julho!$E$12</f>
        <v>61.333333333333336</v>
      </c>
      <c r="J9" s="104">
        <f>[5]Julho!$E$13</f>
        <v>59.916666666666664</v>
      </c>
      <c r="K9" s="104">
        <f>[5]Julho!$E$14</f>
        <v>56.125</v>
      </c>
      <c r="L9" s="104">
        <f>[5]Julho!$E$15</f>
        <v>64.5</v>
      </c>
      <c r="M9" s="104">
        <f>[5]Julho!$E$16</f>
        <v>50.708333333333336</v>
      </c>
      <c r="N9" s="104">
        <f>[5]Julho!$E$17</f>
        <v>48.583333333333336</v>
      </c>
      <c r="O9" s="104">
        <f>[5]Julho!$E$18</f>
        <v>54.75</v>
      </c>
      <c r="P9" s="104">
        <f>[5]Julho!$E$19</f>
        <v>56.833333333333336</v>
      </c>
      <c r="Q9" s="104">
        <f>[5]Julho!$E$20</f>
        <v>48.583333333333336</v>
      </c>
      <c r="R9" s="104">
        <f>[5]Julho!$E$21</f>
        <v>73.083333333333329</v>
      </c>
      <c r="S9" s="104">
        <f>[5]Julho!$E$22</f>
        <v>64.708333333333329</v>
      </c>
      <c r="T9" s="104">
        <f>[5]Julho!$E$23</f>
        <v>63.666666666666664</v>
      </c>
      <c r="U9" s="104">
        <f>[5]Julho!$E$24</f>
        <v>48.291666666666664</v>
      </c>
      <c r="V9" s="104">
        <f>[5]Julho!$E$25</f>
        <v>53.166666666666664</v>
      </c>
      <c r="W9" s="104">
        <f>[5]Julho!$E$26</f>
        <v>50.666666666666664</v>
      </c>
      <c r="X9" s="104">
        <f>[5]Julho!$E$27</f>
        <v>49.916666666666664</v>
      </c>
      <c r="Y9" s="104">
        <f>[5]Julho!$E$28</f>
        <v>62.083333333333336</v>
      </c>
      <c r="Z9" s="104">
        <f>[5]Julho!$E$29</f>
        <v>68.916666666666671</v>
      </c>
      <c r="AA9" s="104">
        <f>[5]Julho!$E$30</f>
        <v>58.875</v>
      </c>
      <c r="AB9" s="104">
        <f>[5]Julho!$E$31</f>
        <v>67.041666666666671</v>
      </c>
      <c r="AC9" s="104">
        <f>[5]Julho!$E$32</f>
        <v>99.208333333333329</v>
      </c>
      <c r="AD9" s="104">
        <f>[5]Julho!$E$33</f>
        <v>78.791666666666671</v>
      </c>
      <c r="AE9" s="104">
        <f>[5]Julho!$E$34</f>
        <v>61.833333333333336</v>
      </c>
      <c r="AF9" s="104">
        <f>[5]Julho!$E$35</f>
        <v>46.333333333333336</v>
      </c>
      <c r="AG9" s="110">
        <f t="shared" si="1"/>
        <v>61.980481533426847</v>
      </c>
      <c r="AK9" t="s">
        <v>35</v>
      </c>
    </row>
    <row r="10" spans="1:37" x14ac:dyDescent="0.2">
      <c r="A10" s="47" t="s">
        <v>87</v>
      </c>
      <c r="B10" s="104">
        <f>[6]Julho!$E$5</f>
        <v>83</v>
      </c>
      <c r="C10" s="104">
        <f>[6]Julho!$E$6</f>
        <v>86.416666666666671</v>
      </c>
      <c r="D10" s="104">
        <f>[6]Julho!$E$7</f>
        <v>84.869565217391298</v>
      </c>
      <c r="E10" s="104">
        <f>[6]Julho!$E$8</f>
        <v>84.041666666666671</v>
      </c>
      <c r="F10" s="104">
        <f>[6]Julho!$E$9</f>
        <v>79.416666666666671</v>
      </c>
      <c r="G10" s="104">
        <f>[6]Julho!$E$10</f>
        <v>75.416666666666671</v>
      </c>
      <c r="H10" s="104">
        <f>[6]Julho!$E$11</f>
        <v>72.458333333333329</v>
      </c>
      <c r="I10" s="104">
        <f>[6]Julho!$E$12</f>
        <v>73.708333333333329</v>
      </c>
      <c r="J10" s="104">
        <f>[6]Julho!$E$13</f>
        <v>70</v>
      </c>
      <c r="K10" s="104">
        <f>[6]Julho!$E$14</f>
        <v>71.958333333333329</v>
      </c>
      <c r="L10" s="104">
        <f>[6]Julho!$E$15</f>
        <v>69.75</v>
      </c>
      <c r="M10" s="104">
        <f>[6]Julho!$E$16</f>
        <v>63.666666666666664</v>
      </c>
      <c r="N10" s="104">
        <f>[6]Julho!$E$17</f>
        <v>62.041666666666664</v>
      </c>
      <c r="O10" s="104">
        <f>[6]Julho!$E$18</f>
        <v>65.791666666666671</v>
      </c>
      <c r="P10" s="104">
        <f>[6]Julho!$E$19</f>
        <v>54.916666666666664</v>
      </c>
      <c r="Q10" s="104">
        <f>[6]Julho!$E$20</f>
        <v>55.416666666666664</v>
      </c>
      <c r="R10" s="104">
        <f>[6]Julho!$E$21</f>
        <v>58.708333333333336</v>
      </c>
      <c r="S10" s="104">
        <f>[6]Julho!$E$22</f>
        <v>66</v>
      </c>
      <c r="T10" s="104">
        <f>[6]Julho!$E$23</f>
        <v>69.541666666666671</v>
      </c>
      <c r="U10" s="104">
        <f>[6]Julho!$E$24</f>
        <v>68.166666666666671</v>
      </c>
      <c r="V10" s="104">
        <f>[6]Julho!$E$25</f>
        <v>61.583333333333336</v>
      </c>
      <c r="W10" s="104">
        <f>[6]Julho!$E$26</f>
        <v>55.458333333333336</v>
      </c>
      <c r="X10" s="104">
        <f>[6]Julho!$E$27</f>
        <v>59.083333333333336</v>
      </c>
      <c r="Y10" s="104">
        <f>[6]Julho!$E$28</f>
        <v>55.125</v>
      </c>
      <c r="Z10" s="104">
        <f>[6]Julho!$E$29</f>
        <v>57.208333333333336</v>
      </c>
      <c r="AA10" s="104">
        <f>[6]Julho!$E$30</f>
        <v>57.875</v>
      </c>
      <c r="AB10" s="104">
        <f>[6]Julho!$E$31</f>
        <v>44.25</v>
      </c>
      <c r="AC10" s="104">
        <f>[6]Julho!$E$32</f>
        <v>73.666666666666671</v>
      </c>
      <c r="AD10" s="104">
        <f>[6]Julho!$E$33</f>
        <v>80.041666666666671</v>
      </c>
      <c r="AE10" s="104">
        <f>[6]Julho!$E$34</f>
        <v>68</v>
      </c>
      <c r="AF10" s="104">
        <f>[6]Julho!$E$35</f>
        <v>51.958333333333336</v>
      </c>
      <c r="AG10" s="110">
        <f t="shared" si="1"/>
        <v>67.08181393174381</v>
      </c>
    </row>
    <row r="11" spans="1:37" x14ac:dyDescent="0.2">
      <c r="A11" s="47" t="s">
        <v>47</v>
      </c>
      <c r="B11" s="104">
        <f>[7]Julho!$E$5</f>
        <v>78.400000000000006</v>
      </c>
      <c r="C11" s="104">
        <f>[7]Julho!$E$6</f>
        <v>76.733333333333334</v>
      </c>
      <c r="D11" s="104">
        <f>[7]Julho!$E$7</f>
        <v>70</v>
      </c>
      <c r="E11" s="104">
        <f>[7]Julho!$E$8</f>
        <v>68.599999999999994</v>
      </c>
      <c r="F11" s="104">
        <f>[7]Julho!$E$9</f>
        <v>69.666666666666671</v>
      </c>
      <c r="G11" s="104">
        <f>[7]Julho!$E$10</f>
        <v>57.304347826086953</v>
      </c>
      <c r="H11" s="104">
        <f>[7]Julho!$E$11</f>
        <v>62.916666666666664</v>
      </c>
      <c r="I11" s="104">
        <f>[7]Julho!$E$12</f>
        <v>64.541666666666671</v>
      </c>
      <c r="J11" s="104">
        <f>[7]Julho!$E$13</f>
        <v>61.333333333333336</v>
      </c>
      <c r="K11" s="104">
        <f>[7]Julho!$E$14</f>
        <v>64.565217391304344</v>
      </c>
      <c r="L11" s="104">
        <f>[7]Julho!$E$15</f>
        <v>59.583333333333336</v>
      </c>
      <c r="M11" s="104">
        <f>[7]Julho!$E$16</f>
        <v>52.291666666666664</v>
      </c>
      <c r="N11" s="104">
        <f>[7]Julho!$E$17</f>
        <v>52.708333333333336</v>
      </c>
      <c r="O11" s="104">
        <f>[7]Julho!$E$18</f>
        <v>62.541666666666664</v>
      </c>
      <c r="P11" s="104">
        <f>[7]Julho!$E$19</f>
        <v>56.708333333333336</v>
      </c>
      <c r="Q11" s="104">
        <f>[7]Julho!$E$20</f>
        <v>45.875</v>
      </c>
      <c r="R11" s="104">
        <f>[7]Julho!$E$21</f>
        <v>48.666666666666664</v>
      </c>
      <c r="S11" s="104">
        <f>[7]Julho!$E$22</f>
        <v>62.166666666666664</v>
      </c>
      <c r="T11" s="104">
        <f>[7]Julho!$E$23</f>
        <v>55.217391304347828</v>
      </c>
      <c r="U11" s="104">
        <f>[7]Julho!$E$24</f>
        <v>52.166666666666664</v>
      </c>
      <c r="V11" s="104">
        <f>[7]Julho!$E$25</f>
        <v>57.333333333333336</v>
      </c>
      <c r="W11" s="104">
        <f>[7]Julho!$E$26</f>
        <v>52.166666666666664</v>
      </c>
      <c r="X11" s="104">
        <f>[7]Julho!$E$27</f>
        <v>49.291666666666664</v>
      </c>
      <c r="Y11" s="104">
        <f>[7]Julho!$E$28</f>
        <v>51.291666666666664</v>
      </c>
      <c r="Z11" s="104">
        <f>[7]Julho!$E$29</f>
        <v>61.041666666666664</v>
      </c>
      <c r="AA11" s="104">
        <f>[7]Julho!$E$30</f>
        <v>54.666666666666664</v>
      </c>
      <c r="AB11" s="104">
        <f>[7]Julho!$E$31</f>
        <v>44</v>
      </c>
      <c r="AC11" s="104">
        <f>[7]Julho!$E$32</f>
        <v>66.8125</v>
      </c>
      <c r="AD11" s="104">
        <f>[7]Julho!$E$33</f>
        <v>62</v>
      </c>
      <c r="AE11" s="104">
        <f>[7]Julho!$E$34</f>
        <v>53.708333333333336</v>
      </c>
      <c r="AF11" s="104">
        <f>[7]Julho!$E$35</f>
        <v>50.541666666666664</v>
      </c>
      <c r="AG11" s="110">
        <f t="shared" si="1"/>
        <v>58.865842683496979</v>
      </c>
    </row>
    <row r="12" spans="1:37" x14ac:dyDescent="0.2">
      <c r="A12" s="47" t="s">
        <v>90</v>
      </c>
      <c r="B12" s="104">
        <f>[8]Julho!$E$5</f>
        <v>75</v>
      </c>
      <c r="C12" s="104">
        <f>[8]Julho!$E$6</f>
        <v>66.166666666666671</v>
      </c>
      <c r="D12" s="104">
        <f>[8]Julho!$E$7</f>
        <v>69.652173913043484</v>
      </c>
      <c r="E12" s="104">
        <f>[8]Julho!$E$8</f>
        <v>77.291666666666671</v>
      </c>
      <c r="F12" s="104">
        <f>[8]Julho!$E$9</f>
        <v>77.875</v>
      </c>
      <c r="G12" s="104">
        <f>[8]Julho!$E$10</f>
        <v>74.625</v>
      </c>
      <c r="H12" s="104">
        <f>[8]Julho!$E$11</f>
        <v>71.541666666666671</v>
      </c>
      <c r="I12" s="104">
        <f>[8]Julho!$E$12</f>
        <v>66.958333333333329</v>
      </c>
      <c r="J12" s="104">
        <f>[8]Julho!$E$13</f>
        <v>68</v>
      </c>
      <c r="K12" s="104">
        <f>[8]Julho!$E$14</f>
        <v>68.25</v>
      </c>
      <c r="L12" s="104">
        <f>[8]Julho!$E$15</f>
        <v>68.375</v>
      </c>
      <c r="M12" s="104">
        <f>[8]Julho!$E$16</f>
        <v>65.208333333333329</v>
      </c>
      <c r="N12" s="104">
        <f>[8]Julho!$E$17</f>
        <v>64.916666666666671</v>
      </c>
      <c r="O12" s="104">
        <f>[8]Julho!$E$18</f>
        <v>66.791666666666671</v>
      </c>
      <c r="P12" s="104">
        <f>[8]Julho!$E$19</f>
        <v>66.583333333333329</v>
      </c>
      <c r="Q12" s="104">
        <f>[8]Julho!$E$20</f>
        <v>60.833333333333336</v>
      </c>
      <c r="R12" s="104">
        <f>[8]Julho!$E$21</f>
        <v>68.208333333333329</v>
      </c>
      <c r="S12" s="104">
        <f>[8]Julho!$E$22</f>
        <v>70.125</v>
      </c>
      <c r="T12" s="104">
        <f>[8]Julho!$E$23</f>
        <v>71.375</v>
      </c>
      <c r="U12" s="104">
        <f>[8]Julho!$E$24</f>
        <v>71.541666666666671</v>
      </c>
      <c r="V12" s="104">
        <f>[8]Julho!$E$25</f>
        <v>67.083333333333329</v>
      </c>
      <c r="W12" s="104">
        <f>[8]Julho!$E$26</f>
        <v>65.041666666666671</v>
      </c>
      <c r="X12" s="104">
        <f>[8]Julho!$E$27</f>
        <v>64.458333333333329</v>
      </c>
      <c r="Y12" s="104">
        <f>[8]Julho!$E$28</f>
        <v>60</v>
      </c>
      <c r="Z12" s="104">
        <f>[8]Julho!$E$29</f>
        <v>67.375</v>
      </c>
      <c r="AA12" s="104">
        <f>[8]Julho!$E$30</f>
        <v>58.875</v>
      </c>
      <c r="AB12" s="104">
        <f>[8]Julho!$E$31</f>
        <v>59.625</v>
      </c>
      <c r="AC12" s="104">
        <f>[8]Julho!$E$32</f>
        <v>90.625</v>
      </c>
      <c r="AD12" s="104">
        <f>[8]Julho!$E$33</f>
        <v>73.791666666666671</v>
      </c>
      <c r="AE12" s="104">
        <f>[8]Julho!$E$34</f>
        <v>63.75</v>
      </c>
      <c r="AF12" s="104">
        <f>[8]Julho!$E$35</f>
        <v>47.958333333333336</v>
      </c>
      <c r="AG12" s="110">
        <f t="shared" si="1"/>
        <v>67.99684431977559</v>
      </c>
    </row>
    <row r="13" spans="1:37" x14ac:dyDescent="0.2">
      <c r="A13" s="47" t="s">
        <v>95</v>
      </c>
      <c r="B13" s="104">
        <f>[9]Julho!$E$5</f>
        <v>70.958333333333329</v>
      </c>
      <c r="C13" s="104">
        <f>[9]Julho!$E$6</f>
        <v>64.25</v>
      </c>
      <c r="D13" s="104">
        <f>[9]Julho!$E$7</f>
        <v>71.956521739130437</v>
      </c>
      <c r="E13" s="104">
        <f>[9]Julho!$E$8</f>
        <v>74.708333333333329</v>
      </c>
      <c r="F13" s="104">
        <f>[9]Julho!$E$9</f>
        <v>74.083333333333329</v>
      </c>
      <c r="G13" s="104">
        <f>[9]Julho!$E$10</f>
        <v>62.166666666666664</v>
      </c>
      <c r="H13" s="104">
        <f>[9]Julho!$E$11</f>
        <v>61.916666666666664</v>
      </c>
      <c r="I13" s="104">
        <f>[9]Julho!$E$12</f>
        <v>65.208333333333329</v>
      </c>
      <c r="J13" s="104">
        <f>[9]Julho!$E$13</f>
        <v>62.916666666666664</v>
      </c>
      <c r="K13" s="104">
        <f>[9]Julho!$E$14</f>
        <v>63.25</v>
      </c>
      <c r="L13" s="104">
        <f>[9]Julho!$E$15</f>
        <v>60.916666666666664</v>
      </c>
      <c r="M13" s="104">
        <f>[9]Julho!$E$16</f>
        <v>49.75</v>
      </c>
      <c r="N13" s="104">
        <f>[9]Julho!$E$17</f>
        <v>52.083333333333336</v>
      </c>
      <c r="O13" s="104">
        <f>[9]Julho!$E$18</f>
        <v>57.833333333333336</v>
      </c>
      <c r="P13" s="104">
        <f>[9]Julho!$E$19</f>
        <v>54.916666666666664</v>
      </c>
      <c r="Q13" s="104">
        <f>[9]Julho!$E$20</f>
        <v>50.083333333333336</v>
      </c>
      <c r="R13" s="104">
        <f>[9]Julho!$E$21</f>
        <v>64.541666666666671</v>
      </c>
      <c r="S13" s="104">
        <f>[9]Julho!$E$22</f>
        <v>72.75</v>
      </c>
      <c r="T13" s="104">
        <f>[9]Julho!$E$23</f>
        <v>65.791666666666671</v>
      </c>
      <c r="U13" s="104">
        <f>[9]Julho!$E$24</f>
        <v>53.791666666666664</v>
      </c>
      <c r="V13" s="104">
        <f>[9]Julho!$E$25</f>
        <v>57.708333333333336</v>
      </c>
      <c r="W13" s="104">
        <f>[9]Julho!$E$26</f>
        <v>57.375</v>
      </c>
      <c r="X13" s="104">
        <f>[9]Julho!$E$27</f>
        <v>56.458333333333336</v>
      </c>
      <c r="Y13" s="104">
        <f>[9]Julho!$E$28</f>
        <v>61</v>
      </c>
      <c r="Z13" s="104">
        <f>[9]Julho!$E$29</f>
        <v>64.291666666666671</v>
      </c>
      <c r="AA13" s="104">
        <f>[9]Julho!$E$30</f>
        <v>55.25</v>
      </c>
      <c r="AB13" s="104">
        <f>[9]Julho!$E$31</f>
        <v>59.208333333333336</v>
      </c>
      <c r="AC13" s="104">
        <f>[9]Julho!$E$32</f>
        <v>88.5</v>
      </c>
      <c r="AD13" s="104">
        <f>[9]Julho!$E$33</f>
        <v>76.416666666666671</v>
      </c>
      <c r="AE13" s="104">
        <f>[9]Julho!$E$34</f>
        <v>62.375</v>
      </c>
      <c r="AF13" s="104">
        <f>[9]Julho!$E$35</f>
        <v>45.125</v>
      </c>
      <c r="AG13" s="110">
        <f t="shared" si="1"/>
        <v>62.502629733520337</v>
      </c>
      <c r="AK13" t="s">
        <v>35</v>
      </c>
    </row>
    <row r="14" spans="1:37" x14ac:dyDescent="0.2">
      <c r="A14" s="47" t="s">
        <v>139</v>
      </c>
      <c r="B14" s="104">
        <f>[10]Julho!$E$5</f>
        <v>77.416666666666671</v>
      </c>
      <c r="C14" s="104">
        <f>[10]Julho!$E$6</f>
        <v>81.666666666666671</v>
      </c>
      <c r="D14" s="104">
        <f>[10]Julho!$E$7</f>
        <v>75.791666666666671</v>
      </c>
      <c r="E14" s="104">
        <f>[10]Julho!$E$8</f>
        <v>75.5</v>
      </c>
      <c r="F14" s="104">
        <f>[10]Julho!$E$9</f>
        <v>66.625</v>
      </c>
      <c r="G14" s="104">
        <f>[10]Julho!$E$10</f>
        <v>64.125</v>
      </c>
      <c r="H14" s="104">
        <f>[10]Julho!$E$11</f>
        <v>58.913043478260867</v>
      </c>
      <c r="I14" s="104">
        <f>[10]Julho!$E$12</f>
        <v>65.541666666666671</v>
      </c>
      <c r="J14" s="104">
        <f>[10]Julho!$E$13</f>
        <v>60</v>
      </c>
      <c r="K14" s="104">
        <f>[10]Julho!$E$14</f>
        <v>61.083333333333336</v>
      </c>
      <c r="L14" s="104">
        <f>[10]Julho!$E$15</f>
        <v>56.791666666666664</v>
      </c>
      <c r="M14" s="104">
        <f>[10]Julho!$E$16</f>
        <v>47.875</v>
      </c>
      <c r="N14" s="104">
        <f>[10]Julho!$E$17</f>
        <v>52.166666666666664</v>
      </c>
      <c r="O14" s="104">
        <f>[10]Julho!$E$18</f>
        <v>62.708333333333336</v>
      </c>
      <c r="P14" s="104">
        <f>[10]Julho!$E$19</f>
        <v>61.083333333333336</v>
      </c>
      <c r="Q14" s="104">
        <f>[10]Julho!$E$20</f>
        <v>55.791666666666664</v>
      </c>
      <c r="R14" s="104">
        <f>[10]Julho!$E$21</f>
        <v>57.833333333333336</v>
      </c>
      <c r="S14" s="104">
        <f>[10]Julho!$E$22</f>
        <v>62.125</v>
      </c>
      <c r="T14" s="104">
        <f>[10]Julho!$E$23</f>
        <v>63.125</v>
      </c>
      <c r="U14" s="104">
        <f>[10]Julho!$E$24</f>
        <v>61.5</v>
      </c>
      <c r="V14" s="104">
        <f>[10]Julho!$E$25</f>
        <v>61.916666666666664</v>
      </c>
      <c r="W14" s="104">
        <f>[10]Julho!$E$26</f>
        <v>61.583333333333336</v>
      </c>
      <c r="X14" s="104">
        <f>[10]Julho!$E$27</f>
        <v>61.041666666666664</v>
      </c>
      <c r="Y14" s="104">
        <f>[10]Julho!$E$28</f>
        <v>58.25</v>
      </c>
      <c r="Z14" s="104">
        <f>[10]Julho!$E$29</f>
        <v>60.541666666666664</v>
      </c>
      <c r="AA14" s="104">
        <f>[10]Julho!$E$30</f>
        <v>53.333333333333336</v>
      </c>
      <c r="AB14" s="104">
        <f>[10]Julho!$E$31</f>
        <v>55.208333333333336</v>
      </c>
      <c r="AC14" s="104">
        <f>[10]Julho!$E$32</f>
        <v>67.708333333333329</v>
      </c>
      <c r="AD14" s="104">
        <f>[10]Julho!$E$33</f>
        <v>70.541666666666671</v>
      </c>
      <c r="AE14" s="104">
        <f>[10]Julho!$E$34</f>
        <v>60.791666666666664</v>
      </c>
      <c r="AF14" s="104">
        <f>[10]Julho!$E$35</f>
        <v>36.541666666666664</v>
      </c>
      <c r="AG14" s="110">
        <f t="shared" si="1"/>
        <v>61.778108929406265</v>
      </c>
    </row>
    <row r="15" spans="1:37" x14ac:dyDescent="0.2">
      <c r="A15" s="47" t="s">
        <v>2</v>
      </c>
      <c r="B15" s="104">
        <f>[11]Julho!$E$5</f>
        <v>72.291666666666671</v>
      </c>
      <c r="C15" s="104">
        <f>[11]Julho!$E$6</f>
        <v>69.958333333333329</v>
      </c>
      <c r="D15" s="104">
        <f>[11]Julho!$E$7</f>
        <v>73.826086956521735</v>
      </c>
      <c r="E15" s="104">
        <f>[11]Julho!$E$8</f>
        <v>66.166666666666671</v>
      </c>
      <c r="F15" s="104">
        <f>[11]Julho!$E$9</f>
        <v>59.458333333333336</v>
      </c>
      <c r="G15" s="104">
        <f>[11]Julho!$E$10</f>
        <v>56.791666666666664</v>
      </c>
      <c r="H15" s="104">
        <f>[11]Julho!$E$11</f>
        <v>55.333333333333336</v>
      </c>
      <c r="I15" s="104">
        <f>[11]Julho!$E$12</f>
        <v>57.166666666666664</v>
      </c>
      <c r="J15" s="104">
        <f>[11]Julho!$E$13</f>
        <v>50.041666666666664</v>
      </c>
      <c r="K15" s="104">
        <f>[11]Julho!$E$14</f>
        <v>52.333333333333336</v>
      </c>
      <c r="L15" s="104">
        <f>[11]Julho!$E$15</f>
        <v>49.166666666666664</v>
      </c>
      <c r="M15" s="104">
        <f>[11]Julho!$E$16</f>
        <v>43.125</v>
      </c>
      <c r="N15" s="104">
        <f>[11]Julho!$E$17</f>
        <v>47.166666666666664</v>
      </c>
      <c r="O15" s="104">
        <f>[11]Julho!$E$18</f>
        <v>50.25</v>
      </c>
      <c r="P15" s="104">
        <f>[11]Julho!$E$19</f>
        <v>44.041666666666664</v>
      </c>
      <c r="Q15" s="104">
        <f>[11]Julho!$E$20</f>
        <v>37.875</v>
      </c>
      <c r="R15" s="104">
        <f>[11]Julho!$E$21</f>
        <v>48.666666666666664</v>
      </c>
      <c r="S15" s="104">
        <f>[11]Julho!$E$22</f>
        <v>56.333333333333336</v>
      </c>
      <c r="T15" s="104">
        <f>[11]Julho!$E$23</f>
        <v>52.416666666666664</v>
      </c>
      <c r="U15" s="104">
        <f>[11]Julho!$E$24</f>
        <v>53.708333333333336</v>
      </c>
      <c r="V15" s="104">
        <f>[11]Julho!$E$25</f>
        <v>46.833333333333336</v>
      </c>
      <c r="W15" s="104">
        <f>[11]Julho!$E$26</f>
        <v>48.916666666666664</v>
      </c>
      <c r="X15" s="104">
        <f>[11]Julho!$E$27</f>
        <v>45.833333333333336</v>
      </c>
      <c r="Y15" s="104">
        <f>[11]Julho!$E$28</f>
        <v>43.833333333333336</v>
      </c>
      <c r="Z15" s="104">
        <f>[11]Julho!$E$29</f>
        <v>53.541666666666664</v>
      </c>
      <c r="AA15" s="104">
        <f>[11]Julho!$E$30</f>
        <v>43.708333333333336</v>
      </c>
      <c r="AB15" s="104">
        <f>[11]Julho!$E$31</f>
        <v>40.875</v>
      </c>
      <c r="AC15" s="104">
        <f>[11]Julho!$E$32</f>
        <v>75</v>
      </c>
      <c r="AD15" s="104">
        <f>[11]Julho!$E$33</f>
        <v>67.916666666666671</v>
      </c>
      <c r="AE15" s="104">
        <f>[11]Julho!$E$34</f>
        <v>46.416666666666664</v>
      </c>
      <c r="AF15" s="104">
        <f>[11]Julho!$E$35</f>
        <v>31.869565217391305</v>
      </c>
      <c r="AG15" s="110">
        <f t="shared" si="1"/>
        <v>52.931042543244502</v>
      </c>
      <c r="AI15" s="12" t="s">
        <v>35</v>
      </c>
    </row>
    <row r="16" spans="1:37" x14ac:dyDescent="0.2">
      <c r="A16" s="47" t="s">
        <v>3</v>
      </c>
      <c r="B16" s="104">
        <f>[12]Julho!$E$5</f>
        <v>86.695652173913047</v>
      </c>
      <c r="C16" s="104">
        <f>[12]Julho!$E$6</f>
        <v>79.368421052631575</v>
      </c>
      <c r="D16" s="104">
        <f>[12]Julho!$E$7</f>
        <v>73.5</v>
      </c>
      <c r="E16" s="104">
        <f>[12]Julho!$E$8</f>
        <v>70.263157894736835</v>
      </c>
      <c r="F16" s="104">
        <f>[12]Julho!$E$9</f>
        <v>61.588235294117645</v>
      </c>
      <c r="G16" s="104">
        <f>[12]Julho!$E$10</f>
        <v>65.714285714285708</v>
      </c>
      <c r="H16" s="104">
        <f>[12]Julho!$E$11</f>
        <v>67.565217391304344</v>
      </c>
      <c r="I16" s="104">
        <f>[12]Julho!$E$12</f>
        <v>67.541666666666671</v>
      </c>
      <c r="J16" s="104">
        <f>[12]Julho!$E$13</f>
        <v>65.708333333333329</v>
      </c>
      <c r="K16" s="104">
        <f>[12]Julho!$E$14</f>
        <v>63.31818181818182</v>
      </c>
      <c r="L16" s="104">
        <f>[12]Julho!$E$15</f>
        <v>59.333333333333336</v>
      </c>
      <c r="M16" s="104">
        <f>[12]Julho!$E$16</f>
        <v>64.458333333333329</v>
      </c>
      <c r="N16" s="104">
        <f>[12]Julho!$E$17</f>
        <v>63.666666666666664</v>
      </c>
      <c r="O16" s="104">
        <f>[12]Julho!$E$18</f>
        <v>60.083333333333336</v>
      </c>
      <c r="P16" s="104">
        <f>[12]Julho!$E$19</f>
        <v>60.666666666666664</v>
      </c>
      <c r="Q16" s="104">
        <f>[12]Julho!$E$20</f>
        <v>58.5</v>
      </c>
      <c r="R16" s="104">
        <f>[12]Julho!$E$21</f>
        <v>56.833333333333336</v>
      </c>
      <c r="S16" s="104">
        <f>[12]Julho!$E$22</f>
        <v>62.708333333333336</v>
      </c>
      <c r="T16" s="104">
        <f>[12]Julho!$E$23</f>
        <v>68.045454545454547</v>
      </c>
      <c r="U16" s="104">
        <f>[12]Julho!$E$24</f>
        <v>63.695652173913047</v>
      </c>
      <c r="V16" s="104">
        <f>[12]Julho!$E$25</f>
        <v>61.583333333333336</v>
      </c>
      <c r="W16" s="104">
        <f>[12]Julho!$E$26</f>
        <v>61.043478260869563</v>
      </c>
      <c r="X16" s="104">
        <f>[12]Julho!$E$27</f>
        <v>61.875</v>
      </c>
      <c r="Y16" s="104">
        <f>[12]Julho!$E$28</f>
        <v>58.875</v>
      </c>
      <c r="Z16" s="104">
        <f>[12]Julho!$E$29</f>
        <v>58.625</v>
      </c>
      <c r="AA16" s="104">
        <f>[12]Julho!$E$30</f>
        <v>56.208333333333336</v>
      </c>
      <c r="AB16" s="104">
        <f>[12]Julho!$E$31</f>
        <v>50.708333333333336</v>
      </c>
      <c r="AC16" s="104">
        <f>[12]Julho!$E$32</f>
        <v>52.25</v>
      </c>
      <c r="AD16" s="104">
        <f>[12]Julho!$E$33</f>
        <v>62.583333333333336</v>
      </c>
      <c r="AE16" s="104">
        <f>[12]Julho!$E$34</f>
        <v>60.875</v>
      </c>
      <c r="AF16" s="104">
        <f>[12]Julho!$E$35</f>
        <v>49.541666666666664</v>
      </c>
      <c r="AG16" s="110">
        <f>AVERAGE(B16:AF16)</f>
        <v>63.013636655464765</v>
      </c>
      <c r="AI16" s="12"/>
    </row>
    <row r="17" spans="1:37" x14ac:dyDescent="0.2">
      <c r="A17" s="47" t="s">
        <v>4</v>
      </c>
      <c r="B17" s="104">
        <f>[13]Julho!$E$5</f>
        <v>93.25</v>
      </c>
      <c r="C17" s="104">
        <f>[13]Julho!$E$6</f>
        <v>82.666666666666671</v>
      </c>
      <c r="D17" s="104">
        <f>[13]Julho!$E$7</f>
        <v>81.291666666666671</v>
      </c>
      <c r="E17" s="104">
        <f>[13]Julho!$E$8</f>
        <v>77.25</v>
      </c>
      <c r="F17" s="104">
        <f>[13]Julho!$E$9</f>
        <v>65.875</v>
      </c>
      <c r="G17" s="104">
        <f>[13]Julho!$E$10</f>
        <v>57.291666666666664</v>
      </c>
      <c r="H17" s="104">
        <f>[13]Julho!$E$11</f>
        <v>54.708333333333336</v>
      </c>
      <c r="I17" s="104">
        <f>[13]Julho!$E$12</f>
        <v>61.458333333333336</v>
      </c>
      <c r="J17" s="104">
        <f>[13]Julho!$E$13</f>
        <v>64.333333333333329</v>
      </c>
      <c r="K17" s="104">
        <f>[13]Julho!$E$14</f>
        <v>57.375</v>
      </c>
      <c r="L17" s="104">
        <f>[13]Julho!$E$15</f>
        <v>45.782608695652172</v>
      </c>
      <c r="M17" s="104">
        <f>[13]Julho!$E$16</f>
        <v>45.541666666666664</v>
      </c>
      <c r="N17" s="104">
        <f>[13]Julho!$E$17</f>
        <v>52.125</v>
      </c>
      <c r="O17" s="104">
        <f>[13]Julho!$E$18</f>
        <v>49.333333333333336</v>
      </c>
      <c r="P17" s="104">
        <f>[13]Julho!$E$19</f>
        <v>45.458333333333336</v>
      </c>
      <c r="Q17" s="104">
        <f>[13]Julho!$E$20</f>
        <v>43.791666666666664</v>
      </c>
      <c r="R17" s="104">
        <f>[13]Julho!$E$21</f>
        <v>42.041666666666664</v>
      </c>
      <c r="S17" s="104">
        <f>[13]Julho!$E$22</f>
        <v>65.75</v>
      </c>
      <c r="T17" s="104">
        <f>[13]Julho!$E$23</f>
        <v>58.541666666666664</v>
      </c>
      <c r="U17" s="104">
        <f>[13]Julho!$E$24</f>
        <v>55.416666666666664</v>
      </c>
      <c r="V17" s="104">
        <f>[13]Julho!$E$25</f>
        <v>46</v>
      </c>
      <c r="W17" s="104">
        <f>[13]Julho!$E$26</f>
        <v>47.125</v>
      </c>
      <c r="X17" s="104">
        <f>[13]Julho!$E$27</f>
        <v>45.458333333333336</v>
      </c>
      <c r="Y17" s="104">
        <f>[13]Julho!$E$28</f>
        <v>45.208333333333336</v>
      </c>
      <c r="Z17" s="104">
        <f>[13]Julho!$E$29</f>
        <v>45.375</v>
      </c>
      <c r="AA17" s="104">
        <f>[13]Julho!$E$30</f>
        <v>39.291666666666664</v>
      </c>
      <c r="AB17" s="104">
        <f>[13]Julho!$E$31</f>
        <v>38.416666666666664</v>
      </c>
      <c r="AC17" s="104">
        <f>[13]Julho!$E$32</f>
        <v>53.833333333333336</v>
      </c>
      <c r="AD17" s="104">
        <f>[13]Julho!$E$33</f>
        <v>71.916666666666671</v>
      </c>
      <c r="AE17" s="104">
        <f>[13]Julho!$E$34</f>
        <v>52.583333333333336</v>
      </c>
      <c r="AF17" s="104">
        <f>[13]Julho!$E$35</f>
        <v>31.708333333333332</v>
      </c>
      <c r="AG17" s="110">
        <f t="shared" si="1"/>
        <v>55.361266947171579</v>
      </c>
      <c r="AI17" t="s">
        <v>35</v>
      </c>
    </row>
    <row r="18" spans="1:37" x14ac:dyDescent="0.2">
      <c r="A18" s="47" t="s">
        <v>211</v>
      </c>
      <c r="B18" s="104">
        <f>[14]Julho!$E$5</f>
        <v>84.125</v>
      </c>
      <c r="C18" s="104">
        <f>[14]Julho!$E$6</f>
        <v>79.166666666666671</v>
      </c>
      <c r="D18" s="104">
        <f>[14]Julho!$E$7</f>
        <v>80.666666666666671</v>
      </c>
      <c r="E18" s="104">
        <f>[14]Julho!$E$8</f>
        <v>73.541666666666671</v>
      </c>
      <c r="F18" s="104">
        <f>[14]Julho!$E$9</f>
        <v>68.375</v>
      </c>
      <c r="G18" s="104">
        <f>[14]Julho!$E$10</f>
        <v>55.5</v>
      </c>
      <c r="H18" s="104">
        <f>[14]Julho!$E$11</f>
        <v>56.458333333333336</v>
      </c>
      <c r="I18" s="104">
        <f>[14]Julho!$E$12</f>
        <v>57.083333333333336</v>
      </c>
      <c r="J18" s="104">
        <f>[14]Julho!$E$13</f>
        <v>55.083333333333336</v>
      </c>
      <c r="K18" s="104">
        <f>[14]Julho!$E$14</f>
        <v>55.375</v>
      </c>
      <c r="L18" s="104">
        <f>[14]Julho!$E$15</f>
        <v>51.833333333333336</v>
      </c>
      <c r="M18" s="104">
        <f>[14]Julho!$E$16</f>
        <v>45.458333333333336</v>
      </c>
      <c r="N18" s="104">
        <f>[14]Julho!$E$17</f>
        <v>42.791666666666664</v>
      </c>
      <c r="O18" s="104">
        <f>[14]Julho!$E$18</f>
        <v>50.458333333333336</v>
      </c>
      <c r="P18" s="104">
        <f>[14]Julho!$E$19</f>
        <v>44.916666666666664</v>
      </c>
      <c r="Q18" s="104">
        <f>[14]Julho!$E$20</f>
        <v>42</v>
      </c>
      <c r="R18" s="104">
        <f>[14]Julho!$E$21</f>
        <v>57.208333333333336</v>
      </c>
      <c r="S18" s="104">
        <f>[14]Julho!$E$22</f>
        <v>60.791666666666664</v>
      </c>
      <c r="T18" s="104">
        <f>[14]Julho!$E$23</f>
        <v>56.916666666666664</v>
      </c>
      <c r="U18" s="104">
        <f>[14]Julho!$E$24</f>
        <v>54.25</v>
      </c>
      <c r="V18" s="104">
        <f>[14]Julho!$E$25</f>
        <v>46.666666666666664</v>
      </c>
      <c r="W18" s="104">
        <f>[14]Julho!$E$26</f>
        <v>47.708333333333336</v>
      </c>
      <c r="X18" s="104">
        <f>[14]Julho!$E$27</f>
        <v>43.666666666666664</v>
      </c>
      <c r="Y18" s="104">
        <f>[14]Julho!$E$28</f>
        <v>41.916666666666664</v>
      </c>
      <c r="Z18" s="104">
        <f>[14]Julho!$E$29</f>
        <v>49.291666666666664</v>
      </c>
      <c r="AA18" s="104">
        <f>[14]Julho!$E$30</f>
        <v>44.291666666666664</v>
      </c>
      <c r="AB18" s="104">
        <f>[14]Julho!$E$31</f>
        <v>42.333333333333336</v>
      </c>
      <c r="AC18" s="104">
        <f>[14]Julho!$E$32</f>
        <v>77.291666666666671</v>
      </c>
      <c r="AD18" s="104">
        <f>[14]Julho!$E$33</f>
        <v>77.208333333333329</v>
      </c>
      <c r="AE18" s="104">
        <f>[14]Julho!$E$34</f>
        <v>49.541666666666664</v>
      </c>
      <c r="AF18" s="104">
        <f>[14]Julho!$E$35</f>
        <v>39.958333333333336</v>
      </c>
      <c r="AG18" s="110">
        <f t="shared" si="1"/>
        <v>55.866935483870982</v>
      </c>
    </row>
    <row r="19" spans="1:37" x14ac:dyDescent="0.2">
      <c r="A19" s="47" t="s">
        <v>5</v>
      </c>
      <c r="B19" s="104">
        <f>[15]Julho!$E$5</f>
        <v>64.041666666666671</v>
      </c>
      <c r="C19" s="104">
        <f>[15]Julho!$E$6</f>
        <v>59.666666666666664</v>
      </c>
      <c r="D19" s="104">
        <f>[15]Julho!$E$7</f>
        <v>53.043478260869563</v>
      </c>
      <c r="E19" s="104">
        <f>[15]Julho!$E$8</f>
        <v>64.916666666666671</v>
      </c>
      <c r="F19" s="104">
        <f>[15]Julho!$E$9</f>
        <v>56.708333333333336</v>
      </c>
      <c r="G19" s="104">
        <f>[15]Julho!$E$10</f>
        <v>54.958333333333336</v>
      </c>
      <c r="H19" s="104">
        <f>[15]Julho!$E$11</f>
        <v>42.125</v>
      </c>
      <c r="I19" s="104">
        <f>[15]Julho!$E$12</f>
        <v>45.791666666666664</v>
      </c>
      <c r="J19" s="104">
        <f>[15]Julho!$E$13</f>
        <v>43.458333333333336</v>
      </c>
      <c r="K19" s="104">
        <f>[15]Julho!$E$14</f>
        <v>45.083333333333336</v>
      </c>
      <c r="L19" s="104">
        <f>[15]Julho!$E$15</f>
        <v>51.291666666666664</v>
      </c>
      <c r="M19" s="104">
        <f>[15]Julho!$E$16</f>
        <v>51.958333333333336</v>
      </c>
      <c r="N19" s="104">
        <f>[15]Julho!$E$17</f>
        <v>41.833333333333336</v>
      </c>
      <c r="O19" s="104">
        <f>[15]Julho!$E$18</f>
        <v>46.791666666666664</v>
      </c>
      <c r="P19" s="104">
        <f>[15]Julho!$E$19</f>
        <v>45.958333333333336</v>
      </c>
      <c r="Q19" s="104">
        <f>[15]Julho!$E$20</f>
        <v>50.041666666666664</v>
      </c>
      <c r="R19" s="104">
        <f>[15]Julho!$E$21</f>
        <v>54.791666666666664</v>
      </c>
      <c r="S19" s="104">
        <f>[15]Julho!$E$22</f>
        <v>44.375</v>
      </c>
      <c r="T19" s="104">
        <f>[15]Julho!$E$23</f>
        <v>54.708333333333336</v>
      </c>
      <c r="U19" s="104">
        <f>[15]Julho!$E$24</f>
        <v>57.125</v>
      </c>
      <c r="V19" s="104">
        <f>[15]Julho!$E$25</f>
        <v>47.458333333333336</v>
      </c>
      <c r="W19" s="104">
        <f>[15]Julho!$E$26</f>
        <v>43.166666666666664</v>
      </c>
      <c r="X19" s="104">
        <f>[15]Julho!$E$27</f>
        <v>45.5</v>
      </c>
      <c r="Y19" s="104">
        <f>[15]Julho!$E$28</f>
        <v>41.958333333333336</v>
      </c>
      <c r="Z19" s="104">
        <f>[15]Julho!$E$29</f>
        <v>48.583333333333336</v>
      </c>
      <c r="AA19" s="104">
        <f>[15]Julho!$E$30</f>
        <v>52.125</v>
      </c>
      <c r="AB19" s="104">
        <f>[15]Julho!$E$31</f>
        <v>47.833333333333336</v>
      </c>
      <c r="AC19" s="104">
        <f>[15]Julho!$E$32</f>
        <v>67.583333333333329</v>
      </c>
      <c r="AD19" s="104">
        <f>[15]Julho!$E$33</f>
        <v>59.5</v>
      </c>
      <c r="AE19" s="104">
        <f>[15]Julho!$E$34</f>
        <v>51.625</v>
      </c>
      <c r="AF19" s="104">
        <f>[15]Julho!$E$35</f>
        <v>36.25</v>
      </c>
      <c r="AG19" s="110">
        <f t="shared" si="1"/>
        <v>50.653284244974273</v>
      </c>
      <c r="AH19" s="12" t="s">
        <v>35</v>
      </c>
    </row>
    <row r="20" spans="1:37" x14ac:dyDescent="0.2">
      <c r="A20" s="47" t="s">
        <v>279</v>
      </c>
      <c r="B20" s="104" t="str">
        <f>[16]Julho!$E$5</f>
        <v>*</v>
      </c>
      <c r="C20" s="104" t="str">
        <f>[16]Julho!$E$6</f>
        <v>*</v>
      </c>
      <c r="D20" s="104" t="str">
        <f>[16]Julho!$E$7</f>
        <v>*</v>
      </c>
      <c r="E20" s="104" t="str">
        <f>[16]Julho!$E$8</f>
        <v>*</v>
      </c>
      <c r="F20" s="104" t="str">
        <f>[16]Julho!$E$9</f>
        <v>*</v>
      </c>
      <c r="G20" s="104" t="str">
        <f>[16]Julho!$E$10</f>
        <v>*</v>
      </c>
      <c r="H20" s="104" t="str">
        <f>[16]Julho!$E$11</f>
        <v>*</v>
      </c>
      <c r="I20" s="104" t="str">
        <f>[16]Julho!$E$12</f>
        <v>*</v>
      </c>
      <c r="J20" s="104" t="str">
        <f>[16]Julho!$E$13</f>
        <v>*</v>
      </c>
      <c r="K20" s="104" t="str">
        <f>[16]Julho!$E$14</f>
        <v>*</v>
      </c>
      <c r="L20" s="104" t="str">
        <f>[16]Julho!$E$15</f>
        <v>*</v>
      </c>
      <c r="M20" s="104" t="str">
        <f>[16]Julho!$E$16</f>
        <v>*</v>
      </c>
      <c r="N20" s="104" t="str">
        <f>[16]Julho!$E$17</f>
        <v>*</v>
      </c>
      <c r="O20" s="104" t="str">
        <f>[16]Julho!$E$18</f>
        <v>*</v>
      </c>
      <c r="P20" s="104" t="str">
        <f>[16]Julho!$E$19</f>
        <v>*</v>
      </c>
      <c r="Q20" s="104" t="str">
        <f>[16]Julho!$E$20</f>
        <v>*</v>
      </c>
      <c r="R20" s="104" t="str">
        <f>[16]Julho!$E$21</f>
        <v>*</v>
      </c>
      <c r="S20" s="104" t="str">
        <f>[16]Julho!$E$22</f>
        <v>*</v>
      </c>
      <c r="T20" s="104" t="str">
        <f>[16]Julho!$E$23</f>
        <v>*</v>
      </c>
      <c r="U20" s="104" t="str">
        <f>[16]Julho!$E$24</f>
        <v>*</v>
      </c>
      <c r="V20" s="104" t="str">
        <f>[16]Julho!$E$25</f>
        <v>*</v>
      </c>
      <c r="W20" s="104" t="str">
        <f>[16]Julho!$E$26</f>
        <v>*</v>
      </c>
      <c r="X20" s="104" t="str">
        <f>[16]Julho!$E$27</f>
        <v>*</v>
      </c>
      <c r="Y20" s="104" t="str">
        <f>[16]Julho!$E$28</f>
        <v>*</v>
      </c>
      <c r="Z20" s="104" t="str">
        <f>[16]Julho!$E$29</f>
        <v>*</v>
      </c>
      <c r="AA20" s="104">
        <f>[16]Julho!$E$30</f>
        <v>62.4</v>
      </c>
      <c r="AB20" s="104">
        <f>[16]Julho!$E$31</f>
        <v>67.166666666666671</v>
      </c>
      <c r="AC20" s="104">
        <f>[16]Julho!$E$32</f>
        <v>70.041666666666671</v>
      </c>
      <c r="AD20" s="104">
        <f>[16]Julho!$E$33</f>
        <v>68.916666666666671</v>
      </c>
      <c r="AE20" s="104">
        <f>[16]Julho!$E$34</f>
        <v>64.583333333333329</v>
      </c>
      <c r="AF20" s="104">
        <f>[16]Julho!$E$35</f>
        <v>61.75</v>
      </c>
      <c r="AG20" s="110">
        <f t="shared" si="1"/>
        <v>65.80972222222222</v>
      </c>
      <c r="AH20" s="12"/>
    </row>
    <row r="21" spans="1:37" x14ac:dyDescent="0.2">
      <c r="A21" s="47" t="s">
        <v>280</v>
      </c>
      <c r="B21" s="104" t="str">
        <f>[17]Julho!$E$5</f>
        <v>*</v>
      </c>
      <c r="C21" s="104" t="str">
        <f>[17]Julho!$E$6</f>
        <v>*</v>
      </c>
      <c r="D21" s="104" t="str">
        <f>[17]Julho!$E$7</f>
        <v>*</v>
      </c>
      <c r="E21" s="104" t="str">
        <f>[17]Julho!$E$8</f>
        <v>*</v>
      </c>
      <c r="F21" s="104" t="str">
        <f>[17]Julho!$E$9</f>
        <v>*</v>
      </c>
      <c r="G21" s="104" t="str">
        <f>[17]Julho!$E$10</f>
        <v>*</v>
      </c>
      <c r="H21" s="104" t="str">
        <f>[17]Julho!$E$11</f>
        <v>*</v>
      </c>
      <c r="I21" s="104" t="str">
        <f>[17]Julho!$E$12</f>
        <v>*</v>
      </c>
      <c r="J21" s="104" t="str">
        <f>[17]Julho!$E$13</f>
        <v>*</v>
      </c>
      <c r="K21" s="104" t="str">
        <f>[17]Julho!$E$14</f>
        <v>*</v>
      </c>
      <c r="L21" s="104" t="str">
        <f>[17]Julho!$E$15</f>
        <v>*</v>
      </c>
      <c r="M21" s="104" t="str">
        <f>[17]Julho!$E$16</f>
        <v>*</v>
      </c>
      <c r="N21" s="104" t="str">
        <f>[17]Julho!$E$17</f>
        <v>*</v>
      </c>
      <c r="O21" s="104" t="str">
        <f>[17]Julho!$E$18</f>
        <v>*</v>
      </c>
      <c r="P21" s="104" t="str">
        <f>[17]Julho!$E$19</f>
        <v>*</v>
      </c>
      <c r="Q21" s="104" t="str">
        <f>[17]Julho!$E$20</f>
        <v>*</v>
      </c>
      <c r="R21" s="104" t="str">
        <f>[17]Julho!$E$21</f>
        <v>*</v>
      </c>
      <c r="S21" s="104" t="str">
        <f>[17]Julho!$E$22</f>
        <v>*</v>
      </c>
      <c r="T21" s="104" t="str">
        <f>[17]Julho!$E$23</f>
        <v>*</v>
      </c>
      <c r="U21" s="104" t="str">
        <f>[17]Julho!$E$24</f>
        <v>*</v>
      </c>
      <c r="V21" s="104" t="str">
        <f>[17]Julho!$E$25</f>
        <v>*</v>
      </c>
      <c r="W21" s="104" t="str">
        <f>[17]Julho!$E$26</f>
        <v>*</v>
      </c>
      <c r="X21" s="104" t="str">
        <f>[17]Julho!$E$27</f>
        <v>*</v>
      </c>
      <c r="Y21" s="104" t="str">
        <f>[17]Julho!$E$28</f>
        <v>*</v>
      </c>
      <c r="Z21" s="104" t="str">
        <f>[17]Julho!$E$29</f>
        <v>*</v>
      </c>
      <c r="AA21" s="104" t="str">
        <f>[17]Julho!$E$30</f>
        <v>*</v>
      </c>
      <c r="AB21" s="104" t="str">
        <f>[17]Julho!$E$31</f>
        <v>*</v>
      </c>
      <c r="AC21" s="104" t="str">
        <f>[17]Julho!$E$32</f>
        <v>*</v>
      </c>
      <c r="AD21" s="104">
        <f>[17]Julho!$E$33</f>
        <v>57.2</v>
      </c>
      <c r="AE21" s="104">
        <f>[17]Julho!$E$34</f>
        <v>69.708333333333329</v>
      </c>
      <c r="AF21" s="104">
        <f>[17]Julho!$E$35</f>
        <v>60.875</v>
      </c>
      <c r="AG21" s="110">
        <f t="shared" si="1"/>
        <v>62.594444444444441</v>
      </c>
      <c r="AH21" s="12"/>
    </row>
    <row r="22" spans="1:37" x14ac:dyDescent="0.2">
      <c r="A22" s="47" t="s">
        <v>210</v>
      </c>
      <c r="B22" s="104">
        <f>[18]Julho!$E$5</f>
        <v>73.5</v>
      </c>
      <c r="C22" s="104">
        <f>[18]Julho!$E$6</f>
        <v>73.125</v>
      </c>
      <c r="D22" s="104">
        <f>[18]Julho!$E$7</f>
        <v>72.041666666666671</v>
      </c>
      <c r="E22" s="104">
        <f>[18]Julho!$E$8</f>
        <v>74.333333333333329</v>
      </c>
      <c r="F22" s="104">
        <f>[18]Julho!$E$9</f>
        <v>73.416666666666671</v>
      </c>
      <c r="G22" s="104">
        <f>[18]Julho!$E$10</f>
        <v>66.791666666666671</v>
      </c>
      <c r="H22" s="104">
        <f>[18]Julho!$E$11</f>
        <v>51.083333333333336</v>
      </c>
      <c r="I22" s="104">
        <f>[18]Julho!$E$12</f>
        <v>65.166666666666671</v>
      </c>
      <c r="J22" s="104">
        <f>[18]Julho!$E$13</f>
        <v>64.916666666666671</v>
      </c>
      <c r="K22" s="104">
        <f>[18]Julho!$E$14</f>
        <v>64.166666666666671</v>
      </c>
      <c r="L22" s="104">
        <f>[18]Julho!$E$15</f>
        <v>66.583333333333329</v>
      </c>
      <c r="M22" s="104">
        <f>[18]Julho!$E$16</f>
        <v>66.333333333333329</v>
      </c>
      <c r="N22" s="104">
        <f>[18]Julho!$E$17</f>
        <v>61.5</v>
      </c>
      <c r="O22" s="104">
        <f>[18]Julho!$E$18</f>
        <v>62.666666666666664</v>
      </c>
      <c r="P22" s="104">
        <f>[18]Julho!$E$19</f>
        <v>59.652173913043477</v>
      </c>
      <c r="Q22" s="104">
        <f>[18]Julho!$E$20</f>
        <v>46.083333333333336</v>
      </c>
      <c r="R22" s="104">
        <f>[18]Julho!$E$21</f>
        <v>64.416666666666671</v>
      </c>
      <c r="S22" s="104">
        <f>[18]Julho!$E$22</f>
        <v>68</v>
      </c>
      <c r="T22" s="104">
        <f>[18]Julho!$E$23</f>
        <v>67.458333333333329</v>
      </c>
      <c r="U22" s="104">
        <f>[18]Julho!$E$24</f>
        <v>65.541666666666671</v>
      </c>
      <c r="V22" s="104">
        <f>[18]Julho!$E$25</f>
        <v>54.458333333333336</v>
      </c>
      <c r="W22" s="104">
        <f>[18]Julho!$E$26</f>
        <v>58.25</v>
      </c>
      <c r="X22" s="104">
        <f>[18]Julho!$E$27</f>
        <v>59.833333333333336</v>
      </c>
      <c r="Y22" s="104">
        <f>[18]Julho!$E$28</f>
        <v>50.875</v>
      </c>
      <c r="Z22" s="104">
        <f>[18]Julho!$E$29</f>
        <v>47.958333333333336</v>
      </c>
      <c r="AA22" s="104">
        <f>[18]Julho!$E$30</f>
        <v>45.791666666666664</v>
      </c>
      <c r="AB22" s="104">
        <f>[18]Julho!$E$31</f>
        <v>50.75</v>
      </c>
      <c r="AC22" s="104">
        <f>[18]Julho!$E$32</f>
        <v>81.375</v>
      </c>
      <c r="AD22" s="104">
        <f>[18]Julho!$E$33</f>
        <v>68.458333333333329</v>
      </c>
      <c r="AE22" s="104">
        <f>[18]Julho!$E$34</f>
        <v>61.166666666666664</v>
      </c>
      <c r="AF22" s="104">
        <f>[15]Julho!$E$35</f>
        <v>36.25</v>
      </c>
      <c r="AG22" s="110">
        <f t="shared" si="1"/>
        <v>61.998188405797094</v>
      </c>
      <c r="AH22" s="12"/>
    </row>
    <row r="23" spans="1:37" x14ac:dyDescent="0.2">
      <c r="A23" s="47" t="s">
        <v>215</v>
      </c>
      <c r="B23" s="104">
        <f>[19]Julho!$E$5</f>
        <v>78.708333333333329</v>
      </c>
      <c r="C23" s="104">
        <f>[19]Julho!$E$6</f>
        <v>80.166666666666671</v>
      </c>
      <c r="D23" s="104">
        <f>[19]Julho!$E$7</f>
        <v>79.458333333333329</v>
      </c>
      <c r="E23" s="104">
        <f>[19]Julho!$E$8</f>
        <v>77.208333333333329</v>
      </c>
      <c r="F23" s="104">
        <f>[19]Julho!$E$9</f>
        <v>73.708333333333329</v>
      </c>
      <c r="G23" s="104">
        <f>[19]Julho!$E$10</f>
        <v>69.25</v>
      </c>
      <c r="H23" s="104">
        <f>[19]Julho!$E$11</f>
        <v>65.666666666666671</v>
      </c>
      <c r="I23" s="104">
        <f>[19]Julho!$E$12</f>
        <v>67.208333333333329</v>
      </c>
      <c r="J23" s="104">
        <f>[19]Julho!$E$13</f>
        <v>70.166666666666671</v>
      </c>
      <c r="K23" s="104">
        <f>[19]Julho!$E$14</f>
        <v>68.291666666666671</v>
      </c>
      <c r="L23" s="104">
        <f>[19]Julho!$E$15</f>
        <v>65.291666666666671</v>
      </c>
      <c r="M23" s="104">
        <f>[19]Julho!$E$16</f>
        <v>65.875</v>
      </c>
      <c r="N23" s="104">
        <f>[19]Julho!$E$17</f>
        <v>63.375</v>
      </c>
      <c r="O23" s="104">
        <f>[19]Julho!$E$18</f>
        <v>66.458333333333329</v>
      </c>
      <c r="P23" s="104">
        <f>[19]Julho!$E$19</f>
        <v>69.833333333333329</v>
      </c>
      <c r="Q23" s="104">
        <f>[19]Julho!$E$20</f>
        <v>67.916666666666671</v>
      </c>
      <c r="R23" s="104">
        <f>[19]Julho!$E$21</f>
        <v>75.541666666666671</v>
      </c>
      <c r="S23" s="104">
        <f>[19]Julho!$E$22</f>
        <v>70.25</v>
      </c>
      <c r="T23" s="104">
        <f>[19]Julho!$E$23</f>
        <v>71.375</v>
      </c>
      <c r="U23" s="104">
        <f>[19]Julho!$E$24</f>
        <v>67.916666666666671</v>
      </c>
      <c r="V23" s="104">
        <f>[19]Julho!$E$25</f>
        <v>67.666666666666671</v>
      </c>
      <c r="W23" s="104">
        <f>[19]Julho!$E$26</f>
        <v>65.416666666666671</v>
      </c>
      <c r="X23" s="104">
        <f>[19]Julho!$E$27</f>
        <v>67.333333333333329</v>
      </c>
      <c r="Y23" s="104">
        <f>[19]Julho!$E$28</f>
        <v>64.875</v>
      </c>
      <c r="Z23" s="104">
        <f>[19]Julho!$E$29</f>
        <v>67.125</v>
      </c>
      <c r="AA23" s="104">
        <f>[19]Julho!$E$30</f>
        <v>64.625</v>
      </c>
      <c r="AB23" s="104">
        <f>[19]Julho!$E$31</f>
        <v>63.75</v>
      </c>
      <c r="AC23" s="104">
        <f>[19]Julho!$E$32</f>
        <v>76</v>
      </c>
      <c r="AD23" s="104">
        <f>[19]Julho!$E$33</f>
        <v>72.833333333333329</v>
      </c>
      <c r="AE23" s="104">
        <f>[19]Julho!$E$34</f>
        <v>66.375</v>
      </c>
      <c r="AF23" s="104">
        <f>[15]Julho!$E$35</f>
        <v>36.25</v>
      </c>
      <c r="AG23" s="110">
        <f t="shared" si="1"/>
        <v>68.577956989247326</v>
      </c>
      <c r="AH23" s="12"/>
    </row>
    <row r="24" spans="1:37" x14ac:dyDescent="0.2">
      <c r="A24" s="47" t="s">
        <v>207</v>
      </c>
      <c r="B24" s="104">
        <f>[20]Julho!$E$5</f>
        <v>77.458333333333329</v>
      </c>
      <c r="C24" s="104">
        <f>[20]Julho!$E$6</f>
        <v>77.5</v>
      </c>
      <c r="D24" s="104">
        <f>[20]Julho!$E$7</f>
        <v>77.458333333333329</v>
      </c>
      <c r="E24" s="104">
        <f>[20]Julho!$E$8</f>
        <v>75.416666666666671</v>
      </c>
      <c r="F24" s="104">
        <f>[20]Julho!$E$9</f>
        <v>72.75</v>
      </c>
      <c r="G24" s="104">
        <f>[20]Julho!$E$10</f>
        <v>68.291666666666671</v>
      </c>
      <c r="H24" s="104">
        <f>[20]Julho!$E$11</f>
        <v>64.041666666666671</v>
      </c>
      <c r="I24" s="104">
        <f>[20]Julho!$E$12</f>
        <v>64.25</v>
      </c>
      <c r="J24" s="104">
        <f>[20]Julho!$E$13</f>
        <v>67.333333333333329</v>
      </c>
      <c r="K24" s="104">
        <f>[20]Julho!$E$14</f>
        <v>63.458333333333336</v>
      </c>
      <c r="L24" s="104">
        <f>[20]Julho!$E$15</f>
        <v>63.75</v>
      </c>
      <c r="M24" s="104">
        <f>[20]Julho!$E$16</f>
        <v>61.958333333333336</v>
      </c>
      <c r="N24" s="104">
        <f>[20]Julho!$E$17</f>
        <v>65.708333333333329</v>
      </c>
      <c r="O24" s="104">
        <f>[20]Julho!$E$18</f>
        <v>67.958333333333329</v>
      </c>
      <c r="P24" s="104">
        <f>[20]Julho!$E$19</f>
        <v>67.708333333333329</v>
      </c>
      <c r="Q24" s="104">
        <f>[20]Julho!$E$20</f>
        <v>62.208333333333336</v>
      </c>
      <c r="R24" s="104">
        <f>[20]Julho!$E$21</f>
        <v>76</v>
      </c>
      <c r="S24" s="104">
        <f>[20]Julho!$E$22</f>
        <v>67.625</v>
      </c>
      <c r="T24" s="104">
        <f>[20]Julho!$E$23</f>
        <v>69.291666666666671</v>
      </c>
      <c r="U24" s="104">
        <f>[20]Julho!$E$24</f>
        <v>66.541666666666671</v>
      </c>
      <c r="V24" s="104">
        <f>[20]Julho!$E$25</f>
        <v>67.458333333333329</v>
      </c>
      <c r="W24" s="104">
        <f>[20]Julho!$E$26</f>
        <v>64.166666666666671</v>
      </c>
      <c r="X24" s="104">
        <f>[20]Julho!$E$27</f>
        <v>64.791666666666671</v>
      </c>
      <c r="Y24" s="104">
        <f>[20]Julho!$E$28</f>
        <v>64.708333333333329</v>
      </c>
      <c r="Z24" s="104">
        <f>[20]Julho!$E$29</f>
        <v>63.833333333333336</v>
      </c>
      <c r="AA24" s="104">
        <f>[20]Julho!$E$30</f>
        <v>58.869565217391305</v>
      </c>
      <c r="AB24" s="104">
        <f>[20]Julho!$E$31</f>
        <v>59.291666666666664</v>
      </c>
      <c r="AC24" s="104">
        <f>[20]Julho!$E$32</f>
        <v>72.916666666666671</v>
      </c>
      <c r="AD24" s="104">
        <f>[20]Julho!$E$33</f>
        <v>74.25</v>
      </c>
      <c r="AE24" s="104">
        <f>[20]Julho!$E$34</f>
        <v>65.416666666666671</v>
      </c>
      <c r="AF24" s="104">
        <f>[20]Julho!$E$35</f>
        <v>49.083333333333336</v>
      </c>
      <c r="AG24" s="110">
        <f t="shared" si="1"/>
        <v>67.144985974754562</v>
      </c>
      <c r="AH24" s="12"/>
    </row>
    <row r="25" spans="1:37" x14ac:dyDescent="0.2">
      <c r="A25" s="47" t="s">
        <v>208</v>
      </c>
      <c r="B25" s="104">
        <f>[21]Julho!$E$5</f>
        <v>73.708333333333329</v>
      </c>
      <c r="C25" s="104">
        <f>[21]Julho!$E$6</f>
        <v>71.916666666666671</v>
      </c>
      <c r="D25" s="104">
        <f>[21]Julho!$E$7</f>
        <v>70.625</v>
      </c>
      <c r="E25" s="104">
        <f>[21]Julho!$E$8</f>
        <v>75.541666666666671</v>
      </c>
      <c r="F25" s="104">
        <f>[21]Julho!$E$9</f>
        <v>79.416666666666671</v>
      </c>
      <c r="G25" s="104">
        <f>[21]Julho!$E$10</f>
        <v>75.458333333333329</v>
      </c>
      <c r="H25" s="104">
        <f>[21]Julho!$E$11</f>
        <v>72.541666666666671</v>
      </c>
      <c r="I25" s="104">
        <f>[21]Julho!$E$12</f>
        <v>71.166666666666671</v>
      </c>
      <c r="J25" s="104">
        <f>[21]Julho!$E$13</f>
        <v>74.625</v>
      </c>
      <c r="K25" s="104">
        <f>[21]Julho!$E$14</f>
        <v>70</v>
      </c>
      <c r="L25" s="104">
        <f>[21]Julho!$E$15</f>
        <v>76.208333333333329</v>
      </c>
      <c r="M25" s="104">
        <f>[21]Julho!$E$16</f>
        <v>69.5</v>
      </c>
      <c r="N25" s="104">
        <f>[21]Julho!$E$17</f>
        <v>67.458333333333329</v>
      </c>
      <c r="O25" s="104">
        <f>[21]Julho!$E$18</f>
        <v>72.041666666666671</v>
      </c>
      <c r="P25" s="104">
        <f>[21]Julho!$E$19</f>
        <v>73.5</v>
      </c>
      <c r="Q25" s="104">
        <f>[21]Julho!$E$20</f>
        <v>62.166666666666664</v>
      </c>
      <c r="R25" s="104">
        <f>[21]Julho!$E$21</f>
        <v>76.041666666666671</v>
      </c>
      <c r="S25" s="104">
        <f>[21]Julho!$E$22</f>
        <v>68.041666666666671</v>
      </c>
      <c r="T25" s="104">
        <f>[21]Julho!$E$23</f>
        <v>71.833333333333329</v>
      </c>
      <c r="U25" s="104">
        <f>[21]Julho!$E$24</f>
        <v>73.333333333333329</v>
      </c>
      <c r="V25" s="104">
        <f>[21]Julho!$E$25</f>
        <v>72.708333333333329</v>
      </c>
      <c r="W25" s="104">
        <f>[21]Julho!$E$26</f>
        <v>71.208333333333329</v>
      </c>
      <c r="X25" s="104">
        <f>[21]Julho!$E$27</f>
        <v>72.791666666666671</v>
      </c>
      <c r="Y25" s="104">
        <f>[21]Julho!$E$28</f>
        <v>70.875</v>
      </c>
      <c r="Z25" s="104">
        <f>[21]Julho!$E$29</f>
        <v>65.125</v>
      </c>
      <c r="AA25" s="104">
        <f>[21]Julho!$E$30</f>
        <v>63.521739130434781</v>
      </c>
      <c r="AB25" s="104">
        <f>[21]Julho!$E$31</f>
        <v>61.083333333333336</v>
      </c>
      <c r="AC25" s="104">
        <f>[21]Julho!$E$32</f>
        <v>79.291666666666671</v>
      </c>
      <c r="AD25" s="104">
        <f>[21]Julho!$E$33</f>
        <v>69.25</v>
      </c>
      <c r="AE25" s="104">
        <f>[21]Julho!$E$34</f>
        <v>66.666666666666671</v>
      </c>
      <c r="AF25" s="104">
        <f>[21]Julho!$E$35</f>
        <v>56.041666666666664</v>
      </c>
      <c r="AG25" s="110">
        <f t="shared" si="1"/>
        <v>70.764142122487129</v>
      </c>
      <c r="AH25" s="12"/>
    </row>
    <row r="26" spans="1:37" x14ac:dyDescent="0.2">
      <c r="A26" s="47" t="s">
        <v>33</v>
      </c>
      <c r="B26" s="104">
        <f>[22]Julho!$E$5</f>
        <v>87.478260869565219</v>
      </c>
      <c r="C26" s="104">
        <f>[22]Julho!$E$6</f>
        <v>75</v>
      </c>
      <c r="D26" s="104">
        <f>[22]Julho!$E$7</f>
        <v>79.375</v>
      </c>
      <c r="E26" s="104">
        <f>[22]Julho!$E$8</f>
        <v>74.958333333333329</v>
      </c>
      <c r="F26" s="104">
        <f>[22]Julho!$E$9</f>
        <v>67.041666666666671</v>
      </c>
      <c r="G26" s="104">
        <f>[22]Julho!$E$10</f>
        <v>60.541666666666664</v>
      </c>
      <c r="H26" s="104">
        <f>[22]Julho!$E$11</f>
        <v>60.583333333333336</v>
      </c>
      <c r="I26" s="104">
        <f>[22]Julho!$E$12</f>
        <v>62.833333333333336</v>
      </c>
      <c r="J26" s="104">
        <f>[22]Julho!$E$13</f>
        <v>64.375</v>
      </c>
      <c r="K26" s="104">
        <f>[22]Julho!$E$14</f>
        <v>61.166666666666664</v>
      </c>
      <c r="L26" s="104">
        <f>[22]Julho!$E$15</f>
        <v>50.333333333333336</v>
      </c>
      <c r="M26" s="104">
        <f>[22]Julho!$E$16</f>
        <v>51.125</v>
      </c>
      <c r="N26" s="104">
        <f>[22]Julho!$E$17</f>
        <v>57</v>
      </c>
      <c r="O26" s="104">
        <f>[22]Julho!$E$18</f>
        <v>57.666666666666664</v>
      </c>
      <c r="P26" s="104">
        <f>[22]Julho!$E$19</f>
        <v>53.125</v>
      </c>
      <c r="Q26" s="104">
        <f>[22]Julho!$E$20</f>
        <v>52.166666666666664</v>
      </c>
      <c r="R26" s="104">
        <f>[22]Julho!$E$21</f>
        <v>51.291666666666664</v>
      </c>
      <c r="S26" s="104">
        <f>[22]Julho!$E$22</f>
        <v>69.166666666666671</v>
      </c>
      <c r="T26" s="104">
        <f>[22]Julho!$E$23</f>
        <v>60.75</v>
      </c>
      <c r="U26" s="104">
        <f>[22]Julho!$E$24</f>
        <v>58.625</v>
      </c>
      <c r="V26" s="104">
        <f>[22]Julho!$E$25</f>
        <v>53.916666666666664</v>
      </c>
      <c r="W26" s="104">
        <f>[22]Julho!$E$26</f>
        <v>52.375</v>
      </c>
      <c r="X26" s="104">
        <f>[22]Julho!$E$27</f>
        <v>51.375</v>
      </c>
      <c r="Y26" s="104">
        <f>[22]Julho!$E$28</f>
        <v>51.125</v>
      </c>
      <c r="Z26" s="104">
        <f>[22]Julho!$E$29</f>
        <v>50.125</v>
      </c>
      <c r="AA26" s="104">
        <f>[22]Julho!$E$30</f>
        <v>46.041666666666664</v>
      </c>
      <c r="AB26" s="104">
        <f>[22]Julho!$E$31</f>
        <v>44.125</v>
      </c>
      <c r="AC26" s="104">
        <f>[22]Julho!$E$32</f>
        <v>55.041666666666664</v>
      </c>
      <c r="AD26" s="104">
        <f>[22]Julho!$E$33</f>
        <v>71.166666666666671</v>
      </c>
      <c r="AE26" s="104">
        <f>[22]Julho!$E$34</f>
        <v>53.125</v>
      </c>
      <c r="AF26" s="104">
        <f>[22]Julho!$E$35</f>
        <v>36.333333333333336</v>
      </c>
      <c r="AG26" s="110">
        <f t="shared" si="1"/>
        <v>58.688814866760175</v>
      </c>
      <c r="AI26" t="s">
        <v>35</v>
      </c>
      <c r="AJ26" t="s">
        <v>35</v>
      </c>
    </row>
    <row r="27" spans="1:37" x14ac:dyDescent="0.2">
      <c r="A27" s="47" t="s">
        <v>6</v>
      </c>
      <c r="B27" s="104">
        <f>[23]Julho!$E$5</f>
        <v>76.166666666666671</v>
      </c>
      <c r="C27" s="104">
        <f>[23]Julho!$E$6</f>
        <v>76.25</v>
      </c>
      <c r="D27" s="104">
        <f>[23]Julho!$E$7</f>
        <v>77.521739130434781</v>
      </c>
      <c r="E27" s="104">
        <f>[23]Julho!$E$8</f>
        <v>76.25</v>
      </c>
      <c r="F27" s="104">
        <f>[23]Julho!$E$9</f>
        <v>74.916666666666671</v>
      </c>
      <c r="G27" s="104">
        <f>[23]Julho!$E$10</f>
        <v>74.333333333333329</v>
      </c>
      <c r="H27" s="104">
        <f>[23]Julho!$E$11</f>
        <v>73.083333333333329</v>
      </c>
      <c r="I27" s="104">
        <f>[23]Julho!$E$12</f>
        <v>72.541666666666671</v>
      </c>
      <c r="J27" s="104">
        <f>[23]Julho!$E$13</f>
        <v>74.291666666666671</v>
      </c>
      <c r="K27" s="104">
        <f>[23]Julho!$E$14</f>
        <v>71.041666666666671</v>
      </c>
      <c r="L27" s="104">
        <f>[23]Julho!$E$15</f>
        <v>70.333333333333329</v>
      </c>
      <c r="M27" s="104">
        <f>[23]Julho!$E$16</f>
        <v>67.625</v>
      </c>
      <c r="N27" s="104">
        <f>[23]Julho!$E$17</f>
        <v>67.25</v>
      </c>
      <c r="O27" s="104">
        <f>[23]Julho!$E$18</f>
        <v>69.541666666666671</v>
      </c>
      <c r="P27" s="104">
        <f>[23]Julho!$E$19</f>
        <v>70.833333333333329</v>
      </c>
      <c r="Q27" s="104">
        <f>[23]Julho!$E$20</f>
        <v>68.5</v>
      </c>
      <c r="R27" s="104">
        <f>[23]Julho!$E$21</f>
        <v>71.375</v>
      </c>
      <c r="S27" s="104">
        <f>[23]Julho!$E$22</f>
        <v>65.833333333333329</v>
      </c>
      <c r="T27" s="104">
        <f>[23]Julho!$E$23</f>
        <v>70.75</v>
      </c>
      <c r="U27" s="104">
        <f>[23]Julho!$E$24</f>
        <v>70.625</v>
      </c>
      <c r="V27" s="104">
        <f>[23]Julho!$E$25</f>
        <v>70.75</v>
      </c>
      <c r="W27" s="104">
        <f>[23]Julho!$E$26</f>
        <v>68.166666666666671</v>
      </c>
      <c r="X27" s="104">
        <f>[23]Julho!$E$27</f>
        <v>68.625</v>
      </c>
      <c r="Y27" s="104">
        <f>[23]Julho!$E$28</f>
        <v>66.25</v>
      </c>
      <c r="Z27" s="104">
        <f>[23]Julho!$E$29</f>
        <v>65.916666666666671</v>
      </c>
      <c r="AA27" s="104">
        <f>[23]Julho!$E$30</f>
        <v>65.833333333333329</v>
      </c>
      <c r="AB27" s="104">
        <f>[23]Julho!$E$31</f>
        <v>62.75</v>
      </c>
      <c r="AC27" s="104">
        <f>[23]Julho!$E$32</f>
        <v>71.470588235294116</v>
      </c>
      <c r="AD27" s="104">
        <f>[23]Julho!$E$33</f>
        <v>47.222222222222221</v>
      </c>
      <c r="AE27" s="104">
        <f>[23]Julho!$E$34</f>
        <v>59.958333333333336</v>
      </c>
      <c r="AF27" s="104">
        <f>[23]Julho!$E$35</f>
        <v>49.583333333333336</v>
      </c>
      <c r="AG27" s="110">
        <f t="shared" si="1"/>
        <v>68.889985470579077</v>
      </c>
      <c r="AK27" t="s">
        <v>35</v>
      </c>
    </row>
    <row r="28" spans="1:37" x14ac:dyDescent="0.2">
      <c r="A28" s="47" t="s">
        <v>7</v>
      </c>
      <c r="B28" s="104">
        <f>[24]Julho!$E$5</f>
        <v>70.791666666666671</v>
      </c>
      <c r="C28" s="104">
        <f>[24]Julho!$E$6</f>
        <v>64.291666666666671</v>
      </c>
      <c r="D28" s="104">
        <f>[24]Julho!$E$7</f>
        <v>66.833333333333329</v>
      </c>
      <c r="E28" s="104">
        <f>[24]Julho!$E$8</f>
        <v>72.375</v>
      </c>
      <c r="F28" s="104">
        <f>[24]Julho!$E$9</f>
        <v>68.416666666666671</v>
      </c>
      <c r="G28" s="104">
        <f>[24]Julho!$E$10</f>
        <v>55.791666666666664</v>
      </c>
      <c r="H28" s="104">
        <f>[24]Julho!$E$11</f>
        <v>58.708333333333336</v>
      </c>
      <c r="I28" s="104">
        <f>[24]Julho!$E$12</f>
        <v>61.375</v>
      </c>
      <c r="J28" s="104">
        <f>[24]Julho!$E$13</f>
        <v>55.083333333333336</v>
      </c>
      <c r="K28" s="104">
        <f>[24]Julho!$E$14</f>
        <v>56.208333333333336</v>
      </c>
      <c r="L28" s="104">
        <f>[24]Julho!$E$15</f>
        <v>57.625</v>
      </c>
      <c r="M28" s="104">
        <f>[24]Julho!$E$16</f>
        <v>47</v>
      </c>
      <c r="N28" s="104">
        <f>[24]Julho!$E$17</f>
        <v>47.375</v>
      </c>
      <c r="O28" s="104">
        <f>[24]Julho!$E$18</f>
        <v>53.625</v>
      </c>
      <c r="P28" s="104">
        <f>[24]Julho!$E$19</f>
        <v>53.666666666666664</v>
      </c>
      <c r="Q28" s="104">
        <f>[24]Julho!$E$20</f>
        <v>47.5</v>
      </c>
      <c r="R28" s="104">
        <f>[24]Julho!$E$21</f>
        <v>63.708333333333336</v>
      </c>
      <c r="S28" s="104">
        <f>[24]Julho!$E$22</f>
        <v>67.875</v>
      </c>
      <c r="T28" s="104">
        <f>[24]Julho!$E$23</f>
        <v>56.625</v>
      </c>
      <c r="U28" s="104">
        <f>[24]Julho!$E$24</f>
        <v>48.083333333333336</v>
      </c>
      <c r="V28" s="104">
        <f>[24]Julho!$E$25</f>
        <v>51.916666666666664</v>
      </c>
      <c r="W28" s="104">
        <f>[24]Julho!$E$26</f>
        <v>48.5</v>
      </c>
      <c r="X28" s="104">
        <f>[24]Julho!$E$27</f>
        <v>48.958333333333336</v>
      </c>
      <c r="Y28" s="104">
        <f>[24]Julho!$E$28</f>
        <v>56.875</v>
      </c>
      <c r="Z28" s="104">
        <f>[24]Julho!$E$29</f>
        <v>66.333333333333329</v>
      </c>
      <c r="AA28" s="104">
        <f>[24]Julho!$E$30</f>
        <v>55.625</v>
      </c>
      <c r="AB28" s="104">
        <f>[24]Julho!$E$31</f>
        <v>56.458333333333336</v>
      </c>
      <c r="AC28" s="104">
        <f>[24]Julho!$E$32</f>
        <v>86.952380952380949</v>
      </c>
      <c r="AD28" s="104">
        <f>[24]Julho!$E$33</f>
        <v>74.25</v>
      </c>
      <c r="AE28" s="104">
        <f>[24]Julho!$E$34</f>
        <v>56.833333333333336</v>
      </c>
      <c r="AF28" s="104">
        <f>[24]Julho!$E$35</f>
        <v>44.041666666666664</v>
      </c>
      <c r="AG28" s="110">
        <f t="shared" si="1"/>
        <v>58.700076804915504</v>
      </c>
    </row>
    <row r="29" spans="1:37" x14ac:dyDescent="0.2">
      <c r="A29" s="47" t="s">
        <v>140</v>
      </c>
      <c r="B29" s="104">
        <f>[25]Julho!$E$5</f>
        <v>67.625</v>
      </c>
      <c r="C29" s="104">
        <f>[25]Julho!$E$6</f>
        <v>62.083333333333336</v>
      </c>
      <c r="D29" s="104">
        <f>[25]Julho!$E$7</f>
        <v>67.958333333333329</v>
      </c>
      <c r="E29" s="104">
        <f>[25]Julho!$E$8</f>
        <v>72.541666666666671</v>
      </c>
      <c r="F29" s="104">
        <f>[25]Julho!$E$9</f>
        <v>69.833333333333329</v>
      </c>
      <c r="G29" s="104">
        <f>[25]Julho!$E$10</f>
        <v>64.791666666666671</v>
      </c>
      <c r="H29" s="104">
        <f>[25]Julho!$E$11</f>
        <v>62.25</v>
      </c>
      <c r="I29" s="104">
        <f>[25]Julho!$E$12</f>
        <v>64</v>
      </c>
      <c r="J29" s="104">
        <f>[25]Julho!$E$13</f>
        <v>61.625</v>
      </c>
      <c r="K29" s="104">
        <f>[25]Julho!$E$14</f>
        <v>61.458333333333336</v>
      </c>
      <c r="L29" s="104">
        <f>[25]Julho!$E$15</f>
        <v>61.416666666666664</v>
      </c>
      <c r="M29" s="104">
        <f>[25]Julho!$E$16</f>
        <v>48.041666666666664</v>
      </c>
      <c r="N29" s="104">
        <f>[25]Julho!$E$17</f>
        <v>51.833333333333336</v>
      </c>
      <c r="O29" s="104">
        <f>[25]Julho!$E$18</f>
        <v>55.416666666666664</v>
      </c>
      <c r="P29" s="104">
        <f>[25]Julho!$E$19</f>
        <v>56</v>
      </c>
      <c r="Q29" s="104">
        <f>[25]Julho!$E$20</f>
        <v>53.166666666666664</v>
      </c>
      <c r="R29" s="104">
        <f>[25]Julho!$E$21</f>
        <v>66.041666666666671</v>
      </c>
      <c r="S29" s="104">
        <f>[25]Julho!$E$22</f>
        <v>64.375</v>
      </c>
      <c r="T29" s="104">
        <f>[25]Julho!$E$23</f>
        <v>65.75</v>
      </c>
      <c r="U29" s="104">
        <f>[25]Julho!$E$24</f>
        <v>60.458333333333336</v>
      </c>
      <c r="V29" s="104">
        <f>[25]Julho!$E$25</f>
        <v>56.375</v>
      </c>
      <c r="W29" s="104">
        <f>[25]Julho!$E$26</f>
        <v>57.916666666666664</v>
      </c>
      <c r="X29" s="104">
        <f>[25]Julho!$E$27</f>
        <v>58.625</v>
      </c>
      <c r="Y29" s="104">
        <f>[25]Julho!$E$28</f>
        <v>62.125</v>
      </c>
      <c r="Z29" s="104">
        <f>[25]Julho!$E$29</f>
        <v>61.75</v>
      </c>
      <c r="AA29" s="104">
        <f>[25]Julho!$E$30</f>
        <v>56.708333333333336</v>
      </c>
      <c r="AB29" s="104">
        <f>[25]Julho!$E$31</f>
        <v>55.666666666666664</v>
      </c>
      <c r="AC29" s="104">
        <f>[25]Julho!$E$32</f>
        <v>81.333333333333329</v>
      </c>
      <c r="AD29" s="104">
        <f>[25]Julho!$E$33</f>
        <v>68.583333333333329</v>
      </c>
      <c r="AE29" s="104">
        <f>[25]Julho!$E$34</f>
        <v>62.125</v>
      </c>
      <c r="AF29" s="104">
        <f>[25]Julho!$E$35</f>
        <v>48.375</v>
      </c>
      <c r="AG29" s="110">
        <f t="shared" si="1"/>
        <v>61.491935483870961</v>
      </c>
      <c r="AI29" t="s">
        <v>35</v>
      </c>
      <c r="AK29" t="s">
        <v>35</v>
      </c>
    </row>
    <row r="30" spans="1:37" x14ac:dyDescent="0.2">
      <c r="A30" s="47" t="s">
        <v>141</v>
      </c>
      <c r="B30" s="104">
        <f>[26]Julho!$E$5</f>
        <v>72.625</v>
      </c>
      <c r="C30" s="104">
        <f>[26]Julho!$E$6</f>
        <v>63.416666666666664</v>
      </c>
      <c r="D30" s="104">
        <f>[26]Julho!$E$7</f>
        <v>71.904761904761898</v>
      </c>
      <c r="E30" s="104">
        <f>[26]Julho!$E$8</f>
        <v>77.375</v>
      </c>
      <c r="F30" s="104">
        <f>[26]Julho!$E$9</f>
        <v>76.260869565217391</v>
      </c>
      <c r="G30" s="104">
        <f>[26]Julho!$E$10</f>
        <v>67.913043478260875</v>
      </c>
      <c r="H30" s="104">
        <f>[26]Julho!$E$11</f>
        <v>60.826086956521742</v>
      </c>
      <c r="I30" s="104">
        <f>[26]Julho!$E$12</f>
        <v>71.25</v>
      </c>
      <c r="J30" s="104">
        <f>[26]Julho!$E$13</f>
        <v>70.375</v>
      </c>
      <c r="K30" s="104">
        <f>[26]Julho!$E$14</f>
        <v>70.041666666666671</v>
      </c>
      <c r="L30" s="104">
        <f>[26]Julho!$E$15</f>
        <v>64.75</v>
      </c>
      <c r="M30" s="104">
        <f>[26]Julho!$E$16</f>
        <v>53.916666666666664</v>
      </c>
      <c r="N30" s="104">
        <f>[26]Julho!$E$17</f>
        <v>53.541666666666664</v>
      </c>
      <c r="O30" s="104">
        <f>[26]Julho!$E$18</f>
        <v>65.541666666666671</v>
      </c>
      <c r="P30" s="104">
        <f>[26]Julho!$E$19</f>
        <v>57.291666666666664</v>
      </c>
      <c r="Q30" s="104">
        <f>[26]Julho!$E$20</f>
        <v>53.75</v>
      </c>
      <c r="R30" s="104">
        <f>[26]Julho!$E$20</f>
        <v>53.75</v>
      </c>
      <c r="S30" s="104">
        <f>[26]Julho!$E$22</f>
        <v>75.25</v>
      </c>
      <c r="T30" s="104">
        <f>[26]Julho!$E$23</f>
        <v>72.5</v>
      </c>
      <c r="U30" s="104">
        <f>[26]Julho!$E$24</f>
        <v>66.75</v>
      </c>
      <c r="V30" s="104">
        <f>[26]Julho!$E$25</f>
        <v>64.125</v>
      </c>
      <c r="W30" s="104">
        <f>[26]Julho!$E$26</f>
        <v>63.75</v>
      </c>
      <c r="X30" s="104">
        <f>[26]Julho!$E$27</f>
        <v>63.291666666666664</v>
      </c>
      <c r="Y30" s="104">
        <f>[26]Julho!$E$28</f>
        <v>68.791666666666671</v>
      </c>
      <c r="Z30" s="104">
        <f>[26]Julho!$E$29</f>
        <v>70.652173913043484</v>
      </c>
      <c r="AA30" s="104">
        <f>[26]Julho!$E$30</f>
        <v>59.208333333333336</v>
      </c>
      <c r="AB30" s="104">
        <f>[26]Julho!$E$31</f>
        <v>68.826086956521735</v>
      </c>
      <c r="AC30" s="104">
        <f>[26]Julho!$E$32</f>
        <v>86.208333333333329</v>
      </c>
      <c r="AD30" s="104">
        <f>[26]Julho!$E$33</f>
        <v>78.782608695652172</v>
      </c>
      <c r="AE30" s="104">
        <f>[26]Julho!$E$34</f>
        <v>68.958333333333329</v>
      </c>
      <c r="AF30" s="104">
        <f>[26]Julho!$E$35</f>
        <v>52.541666666666664</v>
      </c>
      <c r="AG30" s="110">
        <f t="shared" si="1"/>
        <v>66.58598811193481</v>
      </c>
      <c r="AH30" s="12" t="s">
        <v>35</v>
      </c>
      <c r="AK30" t="s">
        <v>35</v>
      </c>
    </row>
    <row r="31" spans="1:37" x14ac:dyDescent="0.2">
      <c r="A31" s="47" t="s">
        <v>142</v>
      </c>
      <c r="B31" s="104">
        <f>[27]Julho!$E$5</f>
        <v>65.291666666666671</v>
      </c>
      <c r="C31" s="104">
        <f>[27]Julho!$E$6</f>
        <v>56.833333333333336</v>
      </c>
      <c r="D31" s="104">
        <f>[27]Julho!$E$7</f>
        <v>61.565217391304351</v>
      </c>
      <c r="E31" s="104">
        <f>[27]Julho!$E$8</f>
        <v>76.333333333333329</v>
      </c>
      <c r="F31" s="104">
        <f>[27]Julho!$E$9</f>
        <v>70.75</v>
      </c>
      <c r="G31" s="104">
        <f>[27]Julho!$E$10</f>
        <v>61.416666666666664</v>
      </c>
      <c r="H31" s="104">
        <f>[27]Julho!$E$11</f>
        <v>62.666666666666664</v>
      </c>
      <c r="I31" s="104">
        <f>[27]Julho!$E$12</f>
        <v>63.291666666666664</v>
      </c>
      <c r="J31" s="104">
        <f>[27]Julho!$E$13</f>
        <v>57.304347826086953</v>
      </c>
      <c r="K31" s="104">
        <f>[27]Julho!$E$14</f>
        <v>60.166666666666664</v>
      </c>
      <c r="L31" s="104">
        <f>[27]Julho!$E$15</f>
        <v>60.869565217391305</v>
      </c>
      <c r="M31" s="104">
        <f>[27]Julho!$E$16</f>
        <v>48.458333333333336</v>
      </c>
      <c r="N31" s="104">
        <f>[27]Julho!$E$17</f>
        <v>50.375</v>
      </c>
      <c r="O31" s="104">
        <f>[27]Julho!$E$18</f>
        <v>57.25</v>
      </c>
      <c r="P31" s="104">
        <f>[27]Julho!$E$19</f>
        <v>57.208333333333336</v>
      </c>
      <c r="Q31" s="104">
        <f>[27]Julho!$E$20</f>
        <v>51.791666666666664</v>
      </c>
      <c r="R31" s="104">
        <f>[27]Julho!$E$21</f>
        <v>62.666666666666664</v>
      </c>
      <c r="S31" s="104">
        <f>[27]Julho!$E$22</f>
        <v>64.958333333333329</v>
      </c>
      <c r="T31" s="104">
        <f>[27]Julho!$E$23</f>
        <v>66.458333333333329</v>
      </c>
      <c r="U31" s="104">
        <f>[27]Julho!$E$24</f>
        <v>54.956521739130437</v>
      </c>
      <c r="V31" s="104">
        <f>[27]Julho!$E$25</f>
        <v>53.75</v>
      </c>
      <c r="W31" s="104">
        <f>[27]Julho!$E$26</f>
        <v>51.5</v>
      </c>
      <c r="X31" s="104">
        <f>[27]Julho!$E$27</f>
        <v>52.75</v>
      </c>
      <c r="Y31" s="104">
        <f>[27]Julho!$E$28</f>
        <v>58</v>
      </c>
      <c r="Z31" s="104">
        <f>[27]Julho!$E$29</f>
        <v>68.583333333333329</v>
      </c>
      <c r="AA31" s="104">
        <f>[27]Julho!$E$30</f>
        <v>58.958333333333336</v>
      </c>
      <c r="AB31" s="104">
        <f>[27]Julho!$E$31</f>
        <v>60.208333333333336</v>
      </c>
      <c r="AC31" s="104">
        <f>[27]Julho!$E$32</f>
        <v>89.416666666666671</v>
      </c>
      <c r="AD31" s="104">
        <f>[27]Julho!$E$33</f>
        <v>71.833333333333329</v>
      </c>
      <c r="AE31" s="104">
        <f>[27]Julho!$E$34</f>
        <v>58.25</v>
      </c>
      <c r="AF31" s="104">
        <f>[27]Julho!$E$35</f>
        <v>49.875</v>
      </c>
      <c r="AG31" s="110">
        <f t="shared" si="1"/>
        <v>60.765719962599341</v>
      </c>
      <c r="AJ31" t="s">
        <v>35</v>
      </c>
      <c r="AK31" t="s">
        <v>35</v>
      </c>
    </row>
    <row r="32" spans="1:37" x14ac:dyDescent="0.2">
      <c r="A32" s="47" t="s">
        <v>8</v>
      </c>
      <c r="B32" s="104">
        <f>[28]Julho!$E$5</f>
        <v>77.869565217391298</v>
      </c>
      <c r="C32" s="104">
        <f>[28]Julho!$E$6</f>
        <v>62.94736842105263</v>
      </c>
      <c r="D32" s="104">
        <f>[28]Julho!$E$7</f>
        <v>77.315789473684205</v>
      </c>
      <c r="E32" s="104">
        <f>[28]Julho!$E$8</f>
        <v>74.6875</v>
      </c>
      <c r="F32" s="104">
        <f>[28]Julho!$E$9</f>
        <v>72</v>
      </c>
      <c r="G32" s="104">
        <f>[28]Julho!$E$10</f>
        <v>64.869565217391298</v>
      </c>
      <c r="H32" s="104">
        <f>[28]Julho!$E$11</f>
        <v>64.083333333333329</v>
      </c>
      <c r="I32" s="104">
        <f>[28]Julho!$E$12</f>
        <v>63.736842105263158</v>
      </c>
      <c r="J32" s="104">
        <f>[28]Julho!$E$13</f>
        <v>66.181818181818187</v>
      </c>
      <c r="K32" s="104">
        <f>[28]Julho!$E$14</f>
        <v>65.714285714285708</v>
      </c>
      <c r="L32" s="104">
        <f>[28]Julho!$E$15</f>
        <v>64.541666666666671</v>
      </c>
      <c r="M32" s="104">
        <f>[28]Julho!$E$16</f>
        <v>52.583333333333336</v>
      </c>
      <c r="N32" s="104">
        <f>[28]Julho!$E$17</f>
        <v>52.958333333333336</v>
      </c>
      <c r="O32" s="104">
        <f>[28]Julho!$E$18</f>
        <v>64.25</v>
      </c>
      <c r="P32" s="104">
        <f>[28]Julho!$E$19</f>
        <v>61.083333333333336</v>
      </c>
      <c r="Q32" s="104">
        <f>[28]Julho!$E$20</f>
        <v>56.625</v>
      </c>
      <c r="R32" s="104">
        <f>[28]Julho!$E$21</f>
        <v>64.625</v>
      </c>
      <c r="S32" s="104">
        <f>[28]Julho!$E$22</f>
        <v>67</v>
      </c>
      <c r="T32" s="104">
        <f>[28]Julho!$E$23</f>
        <v>64.222222222222229</v>
      </c>
      <c r="U32" s="104">
        <f>[28]Julho!$E$24</f>
        <v>65.083333333333329</v>
      </c>
      <c r="V32" s="104">
        <f>[28]Julho!$E$25</f>
        <v>61.208333333333336</v>
      </c>
      <c r="W32" s="104">
        <f>[28]Julho!$E$26</f>
        <v>61.291666666666664</v>
      </c>
      <c r="X32" s="104">
        <f>[28]Julho!$E$27</f>
        <v>58.458333333333336</v>
      </c>
      <c r="Y32" s="104">
        <f>[28]Julho!$E$28</f>
        <v>74.454545454545453</v>
      </c>
      <c r="Z32" s="104">
        <f>[28]Julho!$E$29</f>
        <v>66.1875</v>
      </c>
      <c r="AA32" s="104">
        <f>[28]Julho!$E$30</f>
        <v>64.666666666666671</v>
      </c>
      <c r="AB32" s="104">
        <f>[28]Julho!$E$31</f>
        <v>62</v>
      </c>
      <c r="AC32" s="104">
        <f>[28]Julho!$E$32</f>
        <v>84.466666666666669</v>
      </c>
      <c r="AD32" s="104">
        <f>[28]Julho!$E$33</f>
        <v>70.764705882352942</v>
      </c>
      <c r="AE32" s="104">
        <f>[28]Julho!$E$34</f>
        <v>61.95</v>
      </c>
      <c r="AF32" s="104">
        <f>[28]Julho!$E$35</f>
        <v>58.391304347826086</v>
      </c>
      <c r="AG32" s="110">
        <f t="shared" si="1"/>
        <v>65.36187136251074</v>
      </c>
    </row>
    <row r="33" spans="1:37" x14ac:dyDescent="0.2">
      <c r="A33" s="47" t="s">
        <v>9</v>
      </c>
      <c r="B33" s="104">
        <f>[29]Julho!$E$5</f>
        <v>71.875</v>
      </c>
      <c r="C33" s="104">
        <f>[29]Julho!$E$6</f>
        <v>66.791666666666671</v>
      </c>
      <c r="D33" s="104">
        <f>[29]Julho!$E$7</f>
        <v>68.25</v>
      </c>
      <c r="E33" s="104">
        <f>[29]Julho!$E$8</f>
        <v>71.625</v>
      </c>
      <c r="F33" s="104">
        <f>[29]Julho!$E$9</f>
        <v>66.708333333333329</v>
      </c>
      <c r="G33" s="104">
        <f>[29]Julho!$E$10</f>
        <v>55.333333333333336</v>
      </c>
      <c r="H33" s="104">
        <f>[29]Julho!$E$11</f>
        <v>59.541666666666664</v>
      </c>
      <c r="I33" s="104">
        <f>[29]Julho!$E$12</f>
        <v>57.458333333333336</v>
      </c>
      <c r="J33" s="104">
        <f>[29]Julho!$E$13</f>
        <v>55.083333333333336</v>
      </c>
      <c r="K33" s="104">
        <f>[29]Julho!$E$14</f>
        <v>59.541666666666664</v>
      </c>
      <c r="L33" s="104">
        <f>[29]Julho!$E$15</f>
        <v>58.583333333333336</v>
      </c>
      <c r="M33" s="104">
        <f>[29]Julho!$E$16</f>
        <v>49.291666666666664</v>
      </c>
      <c r="N33" s="104">
        <f>[29]Julho!$E$17</f>
        <v>48.5</v>
      </c>
      <c r="O33" s="104">
        <f>[29]Julho!$E$18</f>
        <v>57.75</v>
      </c>
      <c r="P33" s="104">
        <f>[29]Julho!$E$19</f>
        <v>53.458333333333336</v>
      </c>
      <c r="Q33" s="104">
        <f>[29]Julho!$E$20</f>
        <v>46.666666666666664</v>
      </c>
      <c r="R33" s="104">
        <f>[29]Julho!$E$21</f>
        <v>57.041666666666664</v>
      </c>
      <c r="S33" s="104">
        <f>[29]Julho!$E$22</f>
        <v>61.375</v>
      </c>
      <c r="T33" s="104">
        <f>[29]Julho!$E$23</f>
        <v>56.25</v>
      </c>
      <c r="U33" s="104">
        <f>[29]Julho!$E$24</f>
        <v>49.708333333333336</v>
      </c>
      <c r="V33" s="104">
        <f>[29]Julho!$E$25</f>
        <v>51.833333333333336</v>
      </c>
      <c r="W33" s="104">
        <f>[29]Julho!$E$26</f>
        <v>50.416666666666664</v>
      </c>
      <c r="X33" s="104">
        <f>[29]Julho!$E$27</f>
        <v>46.166666666666664</v>
      </c>
      <c r="Y33" s="104">
        <f>[29]Julho!$E$28</f>
        <v>52.125</v>
      </c>
      <c r="Z33" s="104">
        <f>[29]Julho!$E$29</f>
        <v>63.608695652173914</v>
      </c>
      <c r="AA33" s="104">
        <f>[29]Julho!$E$30</f>
        <v>52.708333333333336</v>
      </c>
      <c r="AB33" s="104">
        <f>[29]Julho!$E$31</f>
        <v>48</v>
      </c>
      <c r="AC33" s="104">
        <f>[29]Julho!$E$32</f>
        <v>80.25</v>
      </c>
      <c r="AD33" s="104">
        <f>[29]Julho!$E$33</f>
        <v>67.291666666666671</v>
      </c>
      <c r="AE33" s="104">
        <f>[29]Julho!$E$34</f>
        <v>54.583333333333336</v>
      </c>
      <c r="AF33" s="104">
        <f>[29]Julho!$E$35</f>
        <v>48.333333333333336</v>
      </c>
      <c r="AG33" s="110">
        <f t="shared" si="1"/>
        <v>57.617753623188406</v>
      </c>
      <c r="AJ33" t="s">
        <v>35</v>
      </c>
    </row>
    <row r="34" spans="1:37" x14ac:dyDescent="0.2">
      <c r="A34" s="47" t="s">
        <v>32</v>
      </c>
      <c r="B34" s="104">
        <f>[30]Julho!$E$5</f>
        <v>64.416666666666671</v>
      </c>
      <c r="C34" s="104">
        <f>[30]Julho!$E$6</f>
        <v>54.625</v>
      </c>
      <c r="D34" s="104">
        <f>[30]Julho!$E$7</f>
        <v>62.739130434782609</v>
      </c>
      <c r="E34" s="104">
        <f>[30]Julho!$E$8</f>
        <v>62.166666666666664</v>
      </c>
      <c r="F34" s="104">
        <f>[30]Julho!$E$9</f>
        <v>61.842105263157897</v>
      </c>
      <c r="G34" s="104">
        <f>[30]Julho!$E$10</f>
        <v>57</v>
      </c>
      <c r="H34" s="104">
        <f>[30]Julho!$E$11</f>
        <v>56.647058823529413</v>
      </c>
      <c r="I34" s="104">
        <f>[30]Julho!$E$12</f>
        <v>57.631578947368418</v>
      </c>
      <c r="J34" s="104">
        <f>[30]Julho!$E$13</f>
        <v>58.333333333333336</v>
      </c>
      <c r="K34" s="104">
        <f>[30]Julho!$E$14</f>
        <v>53.875</v>
      </c>
      <c r="L34" s="104">
        <f>[30]Julho!$E$15</f>
        <v>60.291666666666664</v>
      </c>
      <c r="M34" s="104">
        <f>[30]Julho!$E$16</f>
        <v>55.375</v>
      </c>
      <c r="N34" s="104">
        <f>[30]Julho!$E$17</f>
        <v>58.75</v>
      </c>
      <c r="O34" s="104">
        <f>[30]Julho!$E$18</f>
        <v>58.541666666666664</v>
      </c>
      <c r="P34" s="104">
        <f>[30]Julho!$E$19</f>
        <v>60.458333333333336</v>
      </c>
      <c r="Q34" s="104">
        <f>[30]Julho!$E$20</f>
        <v>55.333333333333336</v>
      </c>
      <c r="R34" s="104">
        <f>[30]Julho!$E$21</f>
        <v>68.125</v>
      </c>
      <c r="S34" s="104">
        <f>[30]Julho!$E$22</f>
        <v>58.761904761904759</v>
      </c>
      <c r="T34" s="104">
        <f>[30]Julho!$E$23</f>
        <v>60.263157894736842</v>
      </c>
      <c r="U34" s="104">
        <f>[30]Julho!$E$24</f>
        <v>62.18181818181818</v>
      </c>
      <c r="V34" s="104">
        <f>[30]Julho!$E$25</f>
        <v>61.208333333333336</v>
      </c>
      <c r="W34" s="104">
        <f>[30]Julho!$E$26</f>
        <v>62.208333333333336</v>
      </c>
      <c r="X34" s="104">
        <f>[30]Julho!$E$27</f>
        <v>59.608695652173914</v>
      </c>
      <c r="Y34" s="104">
        <f>[30]Julho!$E$28</f>
        <v>54</v>
      </c>
      <c r="Z34" s="104">
        <f>[30]Julho!$E$29</f>
        <v>54.25</v>
      </c>
      <c r="AA34" s="104">
        <f>[30]Julho!$E$30</f>
        <v>53.625</v>
      </c>
      <c r="AB34" s="104">
        <f>[30]Julho!$E$31</f>
        <v>59.291666666666664</v>
      </c>
      <c r="AC34" s="104">
        <f>[30]Julho!$E$32</f>
        <v>76.461538461538467</v>
      </c>
      <c r="AD34" s="104">
        <f>[30]Julho!$E$33</f>
        <v>60.916666666666664</v>
      </c>
      <c r="AE34" s="104">
        <f>[30]Julho!$E$34</f>
        <v>55.416666666666664</v>
      </c>
      <c r="AF34" s="104">
        <f>[30]Julho!$E$35</f>
        <v>43.208333333333336</v>
      </c>
      <c r="AG34" s="110">
        <f t="shared" si="1"/>
        <v>58.953343712505728</v>
      </c>
      <c r="AK34" t="s">
        <v>35</v>
      </c>
    </row>
    <row r="35" spans="1:37" hidden="1" x14ac:dyDescent="0.2">
      <c r="A35" s="47" t="s">
        <v>10</v>
      </c>
      <c r="B35" s="104" t="str">
        <f>[31]Julho!$E$5</f>
        <v>*</v>
      </c>
      <c r="C35" s="104" t="str">
        <f>[31]Julho!$E$6</f>
        <v>*</v>
      </c>
      <c r="D35" s="104" t="str">
        <f>[31]Julho!$E$7</f>
        <v>*</v>
      </c>
      <c r="E35" s="104" t="str">
        <f>[31]Julho!$E$8</f>
        <v>*</v>
      </c>
      <c r="F35" s="104" t="str">
        <f>[31]Julho!$E$9</f>
        <v>*</v>
      </c>
      <c r="G35" s="104" t="str">
        <f>[31]Julho!$E$10</f>
        <v>*</v>
      </c>
      <c r="H35" s="104" t="str">
        <f>[31]Julho!$E$11</f>
        <v>*</v>
      </c>
      <c r="I35" s="104" t="str">
        <f>[31]Julho!$E$12</f>
        <v>*</v>
      </c>
      <c r="J35" s="104" t="str">
        <f>[31]Julho!$E$13</f>
        <v>*</v>
      </c>
      <c r="K35" s="104" t="str">
        <f>[31]Julho!$E$14</f>
        <v>*</v>
      </c>
      <c r="L35" s="104" t="str">
        <f>[31]Julho!$E$15</f>
        <v>*</v>
      </c>
      <c r="M35" s="104" t="str">
        <f>[31]Julho!$E$16</f>
        <v>*</v>
      </c>
      <c r="N35" s="104" t="str">
        <f>[31]Julho!$E$17</f>
        <v>*</v>
      </c>
      <c r="O35" s="104" t="str">
        <f>[31]Julho!$E$18</f>
        <v>*</v>
      </c>
      <c r="P35" s="104" t="str">
        <f>[31]Julho!$E$19</f>
        <v>*</v>
      </c>
      <c r="Q35" s="104" t="str">
        <f>[31]Julho!$E$20</f>
        <v>*</v>
      </c>
      <c r="R35" s="104" t="str">
        <f>[31]Julho!$E$21</f>
        <v>*</v>
      </c>
      <c r="S35" s="104" t="str">
        <f>[31]Julho!$E$22</f>
        <v>*</v>
      </c>
      <c r="T35" s="104" t="str">
        <f>[31]Julho!$E$23</f>
        <v>*</v>
      </c>
      <c r="U35" s="104" t="str">
        <f>[31]Julho!$E$24</f>
        <v>*</v>
      </c>
      <c r="V35" s="104" t="str">
        <f>[31]Julho!$E$25</f>
        <v>*</v>
      </c>
      <c r="W35" s="104" t="str">
        <f>[31]Julho!$E$26</f>
        <v>*</v>
      </c>
      <c r="X35" s="104" t="str">
        <f>[31]Julho!$E$27</f>
        <v>*</v>
      </c>
      <c r="Y35" s="104" t="str">
        <f>[31]Julho!$E$28</f>
        <v>*</v>
      </c>
      <c r="Z35" s="104" t="str">
        <f>[31]Julho!$E$29</f>
        <v>*</v>
      </c>
      <c r="AA35" s="104" t="str">
        <f>[31]Julho!$E$30</f>
        <v>*</v>
      </c>
      <c r="AB35" s="104" t="str">
        <f>[31]Julho!$E$31</f>
        <v>*</v>
      </c>
      <c r="AC35" s="104" t="str">
        <f>[31]Julho!$E$32</f>
        <v>*</v>
      </c>
      <c r="AD35" s="104" t="str">
        <f>[31]Julho!$E$33</f>
        <v>*</v>
      </c>
      <c r="AE35" s="104" t="str">
        <f>[31]Julho!$E$34</f>
        <v>*</v>
      </c>
      <c r="AF35" s="104" t="str">
        <f>[31]Julho!$E$35</f>
        <v>*</v>
      </c>
      <c r="AG35" s="110" t="s">
        <v>154</v>
      </c>
      <c r="AJ35" t="s">
        <v>35</v>
      </c>
      <c r="AK35" t="s">
        <v>35</v>
      </c>
    </row>
    <row r="36" spans="1:37" x14ac:dyDescent="0.2">
      <c r="A36" s="47" t="s">
        <v>143</v>
      </c>
      <c r="B36" s="104">
        <f>[32]Julho!$E$5</f>
        <v>70.125</v>
      </c>
      <c r="C36" s="104">
        <f>[32]Julho!$E$6</f>
        <v>59.625</v>
      </c>
      <c r="D36" s="104">
        <f>[32]Julho!$E$7</f>
        <v>65.375</v>
      </c>
      <c r="E36" s="104">
        <f>[32]Julho!$E$8</f>
        <v>78.541666666666671</v>
      </c>
      <c r="F36" s="104">
        <f>[32]Julho!$E$9</f>
        <v>76.25</v>
      </c>
      <c r="G36" s="104">
        <f>[32]Julho!$E$10</f>
        <v>68.208333333333329</v>
      </c>
      <c r="H36" s="104">
        <f>[32]Julho!$E$11</f>
        <v>67.041666666666671</v>
      </c>
      <c r="I36" s="104">
        <f>[32]Julho!$E$12</f>
        <v>69.583333333333329</v>
      </c>
      <c r="J36" s="104">
        <f>[32]Julho!$E$13</f>
        <v>61.083333333333336</v>
      </c>
      <c r="K36" s="104">
        <f>[32]Julho!$E$14</f>
        <v>65.333333333333329</v>
      </c>
      <c r="L36" s="104">
        <f>[32]Julho!$E$15</f>
        <v>65.291666666666671</v>
      </c>
      <c r="M36" s="104">
        <f>[32]Julho!$E$16</f>
        <v>54.416666666666664</v>
      </c>
      <c r="N36" s="104">
        <f>[32]Julho!$E$17</f>
        <v>58.208333333333336</v>
      </c>
      <c r="O36" s="104">
        <f>[32]Julho!$E$18</f>
        <v>61.333333333333336</v>
      </c>
      <c r="P36" s="104">
        <f>[32]Julho!$E$19</f>
        <v>58.5</v>
      </c>
      <c r="Q36" s="104">
        <f>[32]Julho!$E$20</f>
        <v>57.833333333333336</v>
      </c>
      <c r="R36" s="104">
        <f>[32]Julho!$E$21</f>
        <v>68.791666666666671</v>
      </c>
      <c r="S36" s="104">
        <f>[32]Julho!$E$22</f>
        <v>70.333333333333329</v>
      </c>
      <c r="T36" s="104">
        <f>[32]Julho!$E$23</f>
        <v>65.833333333333329</v>
      </c>
      <c r="U36" s="104">
        <f>[32]Julho!$E$24</f>
        <v>58</v>
      </c>
      <c r="V36" s="104">
        <f>[32]Julho!$E$25</f>
        <v>61.166666666666664</v>
      </c>
      <c r="W36" s="104">
        <f>[32]Julho!$E$26</f>
        <v>60.666666666666664</v>
      </c>
      <c r="X36" s="104">
        <f>[32]Julho!$E$27</f>
        <v>56.583333333333336</v>
      </c>
      <c r="Y36" s="104">
        <f>[32]Julho!$E$28</f>
        <v>64.583333333333329</v>
      </c>
      <c r="Z36" s="104">
        <f>[32]Julho!$E$29</f>
        <v>69.666666666666671</v>
      </c>
      <c r="AA36" s="104">
        <f>[32]Julho!$E$30</f>
        <v>61.5</v>
      </c>
      <c r="AB36" s="104">
        <f>[32]Julho!$E$31</f>
        <v>66.291666666666671</v>
      </c>
      <c r="AC36" s="104">
        <f>[32]Julho!$E$32</f>
        <v>89.5</v>
      </c>
      <c r="AD36" s="104">
        <f>[32]Julho!$E$33</f>
        <v>75.208333333333329</v>
      </c>
      <c r="AE36" s="104">
        <f>[32]Julho!$E$34</f>
        <v>62.416666666666664</v>
      </c>
      <c r="AF36" s="104">
        <f>[32]Julho!$E$35</f>
        <v>48.958333333333336</v>
      </c>
      <c r="AG36" s="110">
        <f t="shared" si="1"/>
        <v>65.040322580645167</v>
      </c>
      <c r="AH36" s="12" t="s">
        <v>35</v>
      </c>
      <c r="AJ36" t="s">
        <v>35</v>
      </c>
    </row>
    <row r="37" spans="1:37" x14ac:dyDescent="0.2">
      <c r="A37" s="47" t="s">
        <v>11</v>
      </c>
      <c r="B37" s="104">
        <f>[33]Julho!$E$5</f>
        <v>66</v>
      </c>
      <c r="C37" s="104">
        <f>[33]Julho!$E$6</f>
        <v>59.916666666666664</v>
      </c>
      <c r="D37" s="104">
        <f>[33]Julho!$E$7</f>
        <v>62.25</v>
      </c>
      <c r="E37" s="104">
        <f>[33]Julho!$E$8</f>
        <v>77.083333333333329</v>
      </c>
      <c r="F37" s="104">
        <f>[33]Julho!$E$9</f>
        <v>75.125</v>
      </c>
      <c r="G37" s="104">
        <f>[33]Julho!$E$10</f>
        <v>71.25</v>
      </c>
      <c r="H37" s="104">
        <f>[33]Julho!$E$11</f>
        <v>71.75</v>
      </c>
      <c r="I37" s="104">
        <f>[33]Julho!$E$12</f>
        <v>68.25</v>
      </c>
      <c r="J37" s="104">
        <f>[33]Julho!$E$13</f>
        <v>64.416666666666671</v>
      </c>
      <c r="K37" s="104">
        <f>[33]Julho!$E$14</f>
        <v>67.541666666666671</v>
      </c>
      <c r="L37" s="104">
        <f>[33]Julho!$E$15</f>
        <v>64.958333333333329</v>
      </c>
      <c r="M37" s="104">
        <f>[33]Julho!$E$16</f>
        <v>58</v>
      </c>
      <c r="N37" s="104">
        <f>[33]Julho!$E$17</f>
        <v>62.666666666666664</v>
      </c>
      <c r="O37" s="104">
        <f>[33]Julho!$E$18</f>
        <v>64.5</v>
      </c>
      <c r="P37" s="104">
        <f>[33]Julho!$E$19</f>
        <v>64.833333333333329</v>
      </c>
      <c r="Q37" s="104">
        <f>[33]Julho!$E$20</f>
        <v>58.416666666666664</v>
      </c>
      <c r="R37" s="104">
        <f>[33]Julho!$E$21</f>
        <v>69.333333333333329</v>
      </c>
      <c r="S37" s="104">
        <f>[33]Julho!$E$22</f>
        <v>63.25</v>
      </c>
      <c r="T37" s="104">
        <f>[33]Julho!$E$23</f>
        <v>69.173913043478265</v>
      </c>
      <c r="U37" s="104">
        <f>[33]Julho!$E$24</f>
        <v>64.166666666666671</v>
      </c>
      <c r="V37" s="104">
        <f>[33]Julho!$E$25</f>
        <v>62.291666666666664</v>
      </c>
      <c r="W37" s="104">
        <f>[33]Julho!$E$26</f>
        <v>62.541666666666664</v>
      </c>
      <c r="X37" s="104">
        <f>[33]Julho!$E$27</f>
        <v>61.666666666666664</v>
      </c>
      <c r="Y37" s="104">
        <f>[33]Julho!$E$28</f>
        <v>61.208333333333336</v>
      </c>
      <c r="Z37" s="104">
        <f>[33]Julho!$E$29</f>
        <v>64.833333333333329</v>
      </c>
      <c r="AA37" s="104">
        <f>[33]Julho!$E$30</f>
        <v>61.875</v>
      </c>
      <c r="AB37" s="104">
        <f>[33]Julho!$E$31</f>
        <v>64.208333333333329</v>
      </c>
      <c r="AC37" s="104">
        <f>[33]Julho!$E$32</f>
        <v>81.833333333333329</v>
      </c>
      <c r="AD37" s="104">
        <f>[33]Julho!$E$33</f>
        <v>67.75</v>
      </c>
      <c r="AE37" s="104">
        <f>[33]Julho!$E$34</f>
        <v>62.565217391304351</v>
      </c>
      <c r="AF37" s="104">
        <f>[33]Julho!$E$35</f>
        <v>56.291666666666664</v>
      </c>
      <c r="AG37" s="110">
        <f t="shared" si="1"/>
        <v>65.482176250584374</v>
      </c>
      <c r="AK37" t="s">
        <v>35</v>
      </c>
    </row>
    <row r="38" spans="1:37" s="5" customFormat="1" x14ac:dyDescent="0.2">
      <c r="A38" s="47" t="s">
        <v>12</v>
      </c>
      <c r="B38" s="104">
        <f>[34]Julho!$E$5</f>
        <v>68.208333333333329</v>
      </c>
      <c r="C38" s="104">
        <f>[34]Julho!$E$6</f>
        <v>64.541666666666671</v>
      </c>
      <c r="D38" s="104">
        <f>[34]Julho!$E$7</f>
        <v>62.208333333333336</v>
      </c>
      <c r="E38" s="104">
        <f>[34]Julho!$E$8</f>
        <v>70.166666666666671</v>
      </c>
      <c r="F38" s="104">
        <f>[34]Julho!$E$9</f>
        <v>69.75</v>
      </c>
      <c r="G38" s="104">
        <f>[34]Julho!$E$10</f>
        <v>70.083333333333329</v>
      </c>
      <c r="H38" s="104">
        <f>[34]Julho!$E$11</f>
        <v>66.916666666666671</v>
      </c>
      <c r="I38" s="104">
        <f>[34]Julho!$E$12</f>
        <v>67.166666666666671</v>
      </c>
      <c r="J38" s="104">
        <f>[34]Julho!$E$13</f>
        <v>62.25</v>
      </c>
      <c r="K38" s="104">
        <f>[34]Julho!$E$14</f>
        <v>62.125</v>
      </c>
      <c r="L38" s="104">
        <f>[34]Julho!$E$15</f>
        <v>64.958333333333329</v>
      </c>
      <c r="M38" s="104">
        <f>[34]Julho!$E$16</f>
        <v>63.208333333333336</v>
      </c>
      <c r="N38" s="104">
        <f>[34]Julho!$E$17</f>
        <v>61.75</v>
      </c>
      <c r="O38" s="104">
        <f>[34]Julho!$E$18</f>
        <v>61.291666666666664</v>
      </c>
      <c r="P38" s="104">
        <f>[34]Julho!$E$19</f>
        <v>64.75</v>
      </c>
      <c r="Q38" s="104">
        <f>[34]Julho!$E$20</f>
        <v>62.791666666666664</v>
      </c>
      <c r="R38" s="104">
        <f>[34]Julho!$E$21</f>
        <v>71.5</v>
      </c>
      <c r="S38" s="104">
        <f>[34]Julho!$E$22</f>
        <v>60.833333333333336</v>
      </c>
      <c r="T38" s="104">
        <f>[34]Julho!$E$23</f>
        <v>65.666666666666671</v>
      </c>
      <c r="U38" s="104">
        <f>[34]Julho!$E$24</f>
        <v>65.5</v>
      </c>
      <c r="V38" s="104">
        <f>[34]Julho!$E$25</f>
        <v>64.291666666666671</v>
      </c>
      <c r="W38" s="104">
        <f>[34]Julho!$E$26</f>
        <v>64.416666666666671</v>
      </c>
      <c r="X38" s="104">
        <f>[34]Julho!$E$27</f>
        <v>59.875</v>
      </c>
      <c r="Y38" s="104">
        <f>[34]Julho!$E$28</f>
        <v>62.75</v>
      </c>
      <c r="Z38" s="104">
        <f>[34]Julho!$E$29</f>
        <v>60.166666666666664</v>
      </c>
      <c r="AA38" s="104">
        <f>[34]Julho!$E$30</f>
        <v>59.583333333333336</v>
      </c>
      <c r="AB38" s="104">
        <f>[34]Julho!$E$31</f>
        <v>60.291666666666664</v>
      </c>
      <c r="AC38" s="104">
        <f>[34]Julho!$E$32</f>
        <v>72.941176470588232</v>
      </c>
      <c r="AD38" s="104">
        <f>[34]Julho!$E$33</f>
        <v>47</v>
      </c>
      <c r="AE38" s="104">
        <f>[34]Julho!$E$34</f>
        <v>51.333333333333336</v>
      </c>
      <c r="AF38" s="104">
        <f>[34]Julho!$E$35</f>
        <v>47.25</v>
      </c>
      <c r="AG38" s="110">
        <f t="shared" si="1"/>
        <v>63.082779886148018</v>
      </c>
    </row>
    <row r="39" spans="1:37" s="5" customFormat="1" x14ac:dyDescent="0.2">
      <c r="A39" s="47" t="s">
        <v>214</v>
      </c>
      <c r="B39" s="104">
        <f>[35]Julho!$E$5</f>
        <v>65.208333333333329</v>
      </c>
      <c r="C39" s="104">
        <f>[35]Julho!$E$6</f>
        <v>63.208333333333336</v>
      </c>
      <c r="D39" s="104">
        <f>[35]Julho!$E$7</f>
        <v>62.666666666666664</v>
      </c>
      <c r="E39" s="104">
        <f>[35]Julho!$E$8</f>
        <v>67.958333333333329</v>
      </c>
      <c r="F39" s="104">
        <f>[35]Julho!$E$9</f>
        <v>68.916666666666671</v>
      </c>
      <c r="G39" s="104">
        <f>[35]Julho!$E$10</f>
        <v>68.333333333333329</v>
      </c>
      <c r="H39" s="104">
        <f>[35]Julho!$E$11</f>
        <v>69.916666666666671</v>
      </c>
      <c r="I39" s="104">
        <f>[35]Julho!$E$12</f>
        <v>66.583333333333329</v>
      </c>
      <c r="J39" s="104">
        <f>[35]Julho!$E$13</f>
        <v>51.708333333333336</v>
      </c>
      <c r="K39" s="104">
        <f>[35]Julho!$E$14</f>
        <v>54.708333333333336</v>
      </c>
      <c r="L39" s="104">
        <f>[35]Julho!$E$15</f>
        <v>60.25</v>
      </c>
      <c r="M39" s="104">
        <f>[35]Julho!$E$16</f>
        <v>49.708333333333336</v>
      </c>
      <c r="N39" s="104">
        <f>[35]Julho!$E$17</f>
        <v>61.666666666666664</v>
      </c>
      <c r="O39" s="104">
        <f>[35]Julho!$E$18</f>
        <v>56.458333333333336</v>
      </c>
      <c r="P39" s="104">
        <f>[35]Julho!$E$19</f>
        <v>67.583333333333329</v>
      </c>
      <c r="Q39" s="104">
        <f>[35]Julho!$E$20</f>
        <v>64.583333333333329</v>
      </c>
      <c r="R39" s="104">
        <f>[35]Julho!$E$21</f>
        <v>75.375</v>
      </c>
      <c r="S39" s="104">
        <f>[35]Julho!$E$22</f>
        <v>63.041666666666664</v>
      </c>
      <c r="T39" s="104">
        <f>[35]Julho!$E$23</f>
        <v>63.291666666666664</v>
      </c>
      <c r="U39" s="104">
        <f>[35]Julho!$E$24</f>
        <v>68.958333333333329</v>
      </c>
      <c r="V39" s="104">
        <f>[35]Julho!$E$25</f>
        <v>72.833333333333329</v>
      </c>
      <c r="W39" s="104">
        <f>[35]Julho!$E$26</f>
        <v>77.041666666666671</v>
      </c>
      <c r="X39" s="104">
        <f>[35]Julho!$E$27</f>
        <v>65.916666666666671</v>
      </c>
      <c r="Y39" s="104">
        <f>[35]Julho!$E$28</f>
        <v>71.166666666666671</v>
      </c>
      <c r="Z39" s="104">
        <f>[35]Julho!$E$29</f>
        <v>68.541666666666671</v>
      </c>
      <c r="AA39" s="104">
        <f>[35]Julho!$E$30</f>
        <v>71.541666666666671</v>
      </c>
      <c r="AB39" s="104">
        <f>[35]Julho!$E$31</f>
        <v>75.5</v>
      </c>
      <c r="AC39" s="104">
        <f>[35]Julho!$E$32</f>
        <v>80.083333333333329</v>
      </c>
      <c r="AD39" s="104">
        <f>[35]Julho!$E$33</f>
        <v>66.958333333333329</v>
      </c>
      <c r="AE39" s="104">
        <f>[35]Julho!$E$34</f>
        <v>60.75</v>
      </c>
      <c r="AF39" s="104">
        <f>[35]Julho!$E$35</f>
        <v>55.25</v>
      </c>
      <c r="AG39" s="110">
        <f t="shared" si="1"/>
        <v>65.66801075268819</v>
      </c>
    </row>
    <row r="40" spans="1:37" x14ac:dyDescent="0.2">
      <c r="A40" s="47" t="s">
        <v>13</v>
      </c>
      <c r="B40" s="104">
        <f>[36]Julho!$E$5</f>
        <v>71</v>
      </c>
      <c r="C40" s="104">
        <f>[36]Julho!$E$6</f>
        <v>72.458333333333329</v>
      </c>
      <c r="D40" s="104">
        <f>[36]Julho!$E$7</f>
        <v>72.083333333333329</v>
      </c>
      <c r="E40" s="104">
        <f>[36]Julho!$E$8</f>
        <v>77.5</v>
      </c>
      <c r="F40" s="104">
        <f>[36]Julho!$E$9</f>
        <v>76.5</v>
      </c>
      <c r="G40" s="104">
        <f>[36]Julho!$E$10</f>
        <v>71.166666666666671</v>
      </c>
      <c r="H40" s="104">
        <f>[36]Julho!$E$11</f>
        <v>67.625</v>
      </c>
      <c r="I40" s="104">
        <f>[36]Julho!$E$12</f>
        <v>68.458333333333329</v>
      </c>
      <c r="J40" s="104">
        <f>[36]Julho!$E$13</f>
        <v>69.458333333333329</v>
      </c>
      <c r="K40" s="104">
        <f>[36]Julho!$E$14</f>
        <v>70.833333333333329</v>
      </c>
      <c r="L40" s="104">
        <f>[36]Julho!$E$15</f>
        <v>69.708333333333329</v>
      </c>
      <c r="M40" s="104">
        <f>[36]Julho!$E$16</f>
        <v>69</v>
      </c>
      <c r="N40" s="104">
        <f>[36]Julho!$E$17</f>
        <v>67.125</v>
      </c>
      <c r="O40" s="104">
        <f>[36]Julho!$E$18</f>
        <v>67.833333333333329</v>
      </c>
      <c r="P40" s="104">
        <f>[36]Julho!$E$19</f>
        <v>66.541666666666671</v>
      </c>
      <c r="Q40" s="104">
        <f>[36]Julho!$E$20</f>
        <v>64.083333333333329</v>
      </c>
      <c r="R40" s="104">
        <f>[36]Julho!$E$21</f>
        <v>76.083333333333329</v>
      </c>
      <c r="S40" s="104">
        <f>[36]Julho!$E$22</f>
        <v>64.333333333333329</v>
      </c>
      <c r="T40" s="104">
        <f>[36]Julho!$E$23</f>
        <v>70.5</v>
      </c>
      <c r="U40" s="104">
        <f>[36]Julho!$E$24</f>
        <v>68.375</v>
      </c>
      <c r="V40" s="104">
        <f>[36]Julho!$E$25</f>
        <v>65.208333333333329</v>
      </c>
      <c r="W40" s="104">
        <f>[36]Julho!$E$26</f>
        <v>66.791666666666671</v>
      </c>
      <c r="X40" s="104">
        <f>[36]Julho!$E$27</f>
        <v>65.416666666666671</v>
      </c>
      <c r="Y40" s="104">
        <f>[36]Julho!$E$28</f>
        <v>65.166666666666671</v>
      </c>
      <c r="Z40" s="104">
        <f>[36]Julho!$E$29</f>
        <v>66.708333333333329</v>
      </c>
      <c r="AA40" s="104">
        <f>[36]Julho!$E$30</f>
        <v>63.5</v>
      </c>
      <c r="AB40" s="104">
        <f>[36]Julho!$E$31</f>
        <v>61.833333333333336</v>
      </c>
      <c r="AC40" s="104">
        <f>[36]Julho!$E$32</f>
        <v>76.125</v>
      </c>
      <c r="AD40" s="104">
        <f>[36]Julho!$E$33</f>
        <v>69.416666666666671</v>
      </c>
      <c r="AE40" s="104">
        <f>[36]Julho!$E$34</f>
        <v>66.875</v>
      </c>
      <c r="AF40" s="104">
        <f>[36]Julho!$E$35</f>
        <v>60.916666666666664</v>
      </c>
      <c r="AG40" s="110">
        <f t="shared" si="1"/>
        <v>68.665322580645153</v>
      </c>
      <c r="AJ40" t="s">
        <v>35</v>
      </c>
    </row>
    <row r="41" spans="1:37" x14ac:dyDescent="0.2">
      <c r="A41" s="47" t="s">
        <v>144</v>
      </c>
      <c r="B41" s="104">
        <f>[37]Julho!$E$5</f>
        <v>72.708333333333329</v>
      </c>
      <c r="C41" s="104">
        <f>[37]Julho!$E$6</f>
        <v>72.375</v>
      </c>
      <c r="D41" s="104">
        <f>[37]Julho!$E$7</f>
        <v>79.956521739130437</v>
      </c>
      <c r="E41" s="104">
        <f>[37]Julho!$E$8</f>
        <v>75.458333333333329</v>
      </c>
      <c r="F41" s="104">
        <f>[37]Julho!$E$9</f>
        <v>74.666666666666671</v>
      </c>
      <c r="G41" s="104">
        <f>[37]Julho!$E$10</f>
        <v>63.666666666666664</v>
      </c>
      <c r="H41" s="104">
        <f>[37]Julho!$E$11</f>
        <v>66.416666666666671</v>
      </c>
      <c r="I41" s="104">
        <f>[37]Julho!$E$12</f>
        <v>66.583333333333329</v>
      </c>
      <c r="J41" s="104">
        <f>[37]Julho!$E$13</f>
        <v>58.458333333333336</v>
      </c>
      <c r="K41" s="104">
        <f>[37]Julho!$E$14</f>
        <v>61.083333333333336</v>
      </c>
      <c r="L41" s="104">
        <f>[37]Julho!$E$15</f>
        <v>64.833333333333329</v>
      </c>
      <c r="M41" s="104">
        <f>[37]Julho!$E$16</f>
        <v>54.375</v>
      </c>
      <c r="N41" s="104">
        <f>[37]Julho!$E$17</f>
        <v>59.125</v>
      </c>
      <c r="O41" s="104">
        <f>[37]Julho!$E$18</f>
        <v>61.916666666666664</v>
      </c>
      <c r="P41" s="104">
        <f>[37]Julho!$E$19</f>
        <v>59.125</v>
      </c>
      <c r="Q41" s="104">
        <f>[37]Julho!$E$20</f>
        <v>52.458333333333336</v>
      </c>
      <c r="R41" s="104">
        <f>[37]Julho!$E$21</f>
        <v>59.375</v>
      </c>
      <c r="S41" s="104">
        <f>[37]Julho!$E$22</f>
        <v>67.916666666666671</v>
      </c>
      <c r="T41" s="104">
        <f>[37]Julho!$E$23</f>
        <v>72.916666666666671</v>
      </c>
      <c r="U41" s="104">
        <f>[37]Julho!$E$24</f>
        <v>66.625</v>
      </c>
      <c r="V41" s="104">
        <f>[37]Julho!$E$25</f>
        <v>54.083333333333336</v>
      </c>
      <c r="W41" s="104">
        <f>[37]Julho!$E$26</f>
        <v>59.916666666666664</v>
      </c>
      <c r="X41" s="104">
        <f>[37]Julho!$E$27</f>
        <v>62.375</v>
      </c>
      <c r="Y41" s="104">
        <f>[37]Julho!$E$28</f>
        <v>54.625</v>
      </c>
      <c r="Z41" s="104">
        <f>[37]Julho!$E$29</f>
        <v>67.916666666666671</v>
      </c>
      <c r="AA41" s="104">
        <f>[37]Julho!$E$30</f>
        <v>58.333333333333336</v>
      </c>
      <c r="AB41" s="104">
        <f>[37]Julho!$E$31</f>
        <v>52.166666666666664</v>
      </c>
      <c r="AC41" s="104">
        <f>[37]Julho!$E$32</f>
        <v>84.958333333333329</v>
      </c>
      <c r="AD41" s="104">
        <f>[37]Julho!$E$33</f>
        <v>71.708333333333329</v>
      </c>
      <c r="AE41" s="104">
        <f>[37]Julho!$E$34</f>
        <v>65.916666666666671</v>
      </c>
      <c r="AF41" s="104">
        <f>[37]Julho!$E$35</f>
        <v>53.5</v>
      </c>
      <c r="AG41" s="110">
        <f t="shared" si="1"/>
        <v>64.37225338943432</v>
      </c>
      <c r="AK41" t="s">
        <v>35</v>
      </c>
    </row>
    <row r="42" spans="1:37" x14ac:dyDescent="0.2">
      <c r="A42" s="47" t="s">
        <v>117</v>
      </c>
      <c r="B42" s="104">
        <f>[38]Julho!$E$5</f>
        <v>78.666666666666671</v>
      </c>
      <c r="C42" s="104">
        <f>[38]Julho!$E$6</f>
        <v>79.625</v>
      </c>
      <c r="D42" s="104">
        <f>[38]Julho!$E$7</f>
        <v>80.333333333333329</v>
      </c>
      <c r="E42" s="104">
        <f>[38]Julho!$E$8</f>
        <v>78.583333333333329</v>
      </c>
      <c r="F42" s="104">
        <f>[38]Julho!$E$9</f>
        <v>69.375</v>
      </c>
      <c r="G42" s="104">
        <f>[38]Julho!$E$10</f>
        <v>53.958333333333336</v>
      </c>
      <c r="H42" s="104">
        <f>[38]Julho!$E$11</f>
        <v>61.541666666666664</v>
      </c>
      <c r="I42" s="104">
        <f>[38]Julho!$E$12</f>
        <v>61.708333333333336</v>
      </c>
      <c r="J42" s="104">
        <f>[38]Julho!$E$13</f>
        <v>57.416666666666664</v>
      </c>
      <c r="K42" s="104">
        <f>[38]Julho!$E$14</f>
        <v>64.125</v>
      </c>
      <c r="L42" s="104">
        <f>[38]Julho!$E$15</f>
        <v>59.375</v>
      </c>
      <c r="M42" s="104">
        <f>[38]Julho!$E$16</f>
        <v>54.208333333333336</v>
      </c>
      <c r="N42" s="104">
        <f>[38]Julho!$E$17</f>
        <v>52.5</v>
      </c>
      <c r="O42" s="104">
        <f>[38]Julho!$E$18</f>
        <v>61.583333333333336</v>
      </c>
      <c r="P42" s="104">
        <f>[38]Julho!$E$19</f>
        <v>52.833333333333336</v>
      </c>
      <c r="Q42" s="104">
        <f>[38]Julho!$E$20</f>
        <v>44.375</v>
      </c>
      <c r="R42" s="104">
        <f>[38]Julho!$E$21</f>
        <v>51.291666666666664</v>
      </c>
      <c r="S42" s="104">
        <f>[38]Julho!$E$22</f>
        <v>68.416666666666671</v>
      </c>
      <c r="T42" s="104">
        <f>[38]Julho!$E$23</f>
        <v>68.166666666666671</v>
      </c>
      <c r="U42" s="104">
        <f>[38]Julho!$E$24</f>
        <v>51.875</v>
      </c>
      <c r="V42" s="104">
        <f>[38]Julho!$E$25</f>
        <v>54.416666666666664</v>
      </c>
      <c r="W42" s="104">
        <f>[38]Julho!$E$26</f>
        <v>56.375</v>
      </c>
      <c r="X42" s="104">
        <f>[38]Julho!$E$27</f>
        <v>49.25</v>
      </c>
      <c r="Y42" s="104">
        <f>[38]Julho!$E$28</f>
        <v>49.916666666666664</v>
      </c>
      <c r="Z42" s="104">
        <f>[38]Julho!$E$29</f>
        <v>66.583333333333329</v>
      </c>
      <c r="AA42" s="104">
        <f>[38]Julho!$E$30</f>
        <v>53.458333333333336</v>
      </c>
      <c r="AB42" s="104">
        <f>[38]Julho!$E$31</f>
        <v>45.75</v>
      </c>
      <c r="AC42" s="104">
        <f>[38]Julho!$E$32</f>
        <v>87.791666666666671</v>
      </c>
      <c r="AD42" s="104">
        <f>[38]Julho!$E$33</f>
        <v>76.833333333333329</v>
      </c>
      <c r="AE42" s="104">
        <f>[38]Julho!$E$34</f>
        <v>65.208333333333329</v>
      </c>
      <c r="AF42" s="104">
        <f>[38]Julho!$E$35</f>
        <v>49.666666666666664</v>
      </c>
      <c r="AG42" s="110">
        <f t="shared" si="1"/>
        <v>61.458333333333336</v>
      </c>
      <c r="AK42" t="s">
        <v>35</v>
      </c>
    </row>
    <row r="43" spans="1:37" x14ac:dyDescent="0.2">
      <c r="A43" s="47" t="s">
        <v>212</v>
      </c>
      <c r="B43" s="104">
        <f>[39]Julho!$E$5</f>
        <v>82.625</v>
      </c>
      <c r="C43" s="104">
        <f>[39]Julho!$E$6</f>
        <v>77.5</v>
      </c>
      <c r="D43" s="104">
        <f>[39]Julho!$E$7</f>
        <v>76.916666666666671</v>
      </c>
      <c r="E43" s="104">
        <f>[39]Julho!$E$8</f>
        <v>76.916666666666671</v>
      </c>
      <c r="F43" s="104">
        <f>[39]Julho!$E$9</f>
        <v>67.166666666666671</v>
      </c>
      <c r="G43" s="104">
        <f>[39]Julho!$E$10</f>
        <v>64.625</v>
      </c>
      <c r="H43" s="104">
        <f>[39]Julho!$E$11</f>
        <v>61.041666666666664</v>
      </c>
      <c r="I43" s="104">
        <f>[39]Julho!$E$12</f>
        <v>67.625</v>
      </c>
      <c r="J43" s="104">
        <f>[39]Julho!$E$13</f>
        <v>63.791666666666664</v>
      </c>
      <c r="K43" s="104">
        <f>[39]Julho!$E$14</f>
        <v>63.041666666666664</v>
      </c>
      <c r="L43" s="104">
        <f>[39]Julho!$E$15</f>
        <v>47.708333333333336</v>
      </c>
      <c r="M43" s="104">
        <f>[39]Julho!$E$16</f>
        <v>56.208333333333336</v>
      </c>
      <c r="N43" s="104">
        <f>[39]Julho!$E$17</f>
        <v>55.583333333333336</v>
      </c>
      <c r="O43" s="104">
        <f>[39]Julho!$E$18</f>
        <v>67.416666666666671</v>
      </c>
      <c r="P43" s="104">
        <f>[39]Julho!$E$19</f>
        <v>61.083333333333336</v>
      </c>
      <c r="Q43" s="104">
        <f>[39]Julho!$E$20</f>
        <v>50.041666666666664</v>
      </c>
      <c r="R43" s="104">
        <f>[39]Julho!$E$21</f>
        <v>60.166666666666664</v>
      </c>
      <c r="S43" s="104">
        <f>[39]Julho!$E$22</f>
        <v>65.833333333333329</v>
      </c>
      <c r="T43" s="104">
        <f>[39]Julho!$E$23</f>
        <v>64.166666666666671</v>
      </c>
      <c r="U43" s="104">
        <f>[39]Julho!$E$24</f>
        <v>65.916666666666671</v>
      </c>
      <c r="V43" s="104">
        <f>[39]Julho!$E$25</f>
        <v>62.583333333333336</v>
      </c>
      <c r="W43" s="104">
        <f>[39]Julho!$E$26</f>
        <v>64</v>
      </c>
      <c r="X43" s="104">
        <f>[39]Julho!$E$27</f>
        <v>64.166666666666671</v>
      </c>
      <c r="Y43" s="104">
        <f>[39]Julho!$E$28</f>
        <v>59.5</v>
      </c>
      <c r="Z43" s="104">
        <f>[39]Julho!$E$29</f>
        <v>61.5</v>
      </c>
      <c r="AA43" s="104">
        <f>[39]Julho!$E$30</f>
        <v>54.583333333333336</v>
      </c>
      <c r="AB43" s="104">
        <f>[39]Julho!$E$31</f>
        <v>52.416666666666664</v>
      </c>
      <c r="AC43" s="104">
        <f>[39]Julho!$E$32</f>
        <v>66.125</v>
      </c>
      <c r="AD43" s="104">
        <f>[39]Julho!$E$33</f>
        <v>72.875</v>
      </c>
      <c r="AE43" s="104">
        <f>[39]Julho!$E$34</f>
        <v>63.166666666666664</v>
      </c>
      <c r="AF43" s="104">
        <f>[39]Julho!$E$35</f>
        <v>40.666666666666664</v>
      </c>
      <c r="AG43" s="110">
        <f t="shared" si="1"/>
        <v>63.127688172043023</v>
      </c>
    </row>
    <row r="44" spans="1:37" x14ac:dyDescent="0.2">
      <c r="A44" s="47" t="s">
        <v>14</v>
      </c>
      <c r="B44" s="104">
        <f>[40]Julho!$E$5</f>
        <v>83.25</v>
      </c>
      <c r="C44" s="104">
        <f>[40]Julho!$E$6</f>
        <v>83.166666666666671</v>
      </c>
      <c r="D44" s="104">
        <f>[40]Julho!$E$7</f>
        <v>79.086956521739125</v>
      </c>
      <c r="E44" s="104">
        <f>[40]Julho!$E$8</f>
        <v>73.541666666666671</v>
      </c>
      <c r="F44" s="104">
        <f>[40]Julho!$E$9</f>
        <v>66.875</v>
      </c>
      <c r="G44" s="104">
        <f>[40]Julho!$E$10</f>
        <v>64.666666666666671</v>
      </c>
      <c r="H44" s="104">
        <f>[40]Julho!$E$11</f>
        <v>65.75</v>
      </c>
      <c r="I44" s="104">
        <f>[40]Julho!$E$12</f>
        <v>66.625</v>
      </c>
      <c r="J44" s="104">
        <f>[40]Julho!$E$13</f>
        <v>63.25</v>
      </c>
      <c r="K44" s="104">
        <f>[40]Julho!$E$14</f>
        <v>59.25</v>
      </c>
      <c r="L44" s="104">
        <f>[40]Julho!$E$15</f>
        <v>58.333333333333336</v>
      </c>
      <c r="M44" s="104">
        <f>[40]Julho!$E$16</f>
        <v>60.083333333333336</v>
      </c>
      <c r="N44" s="104">
        <f>[40]Julho!$E$17</f>
        <v>62.375</v>
      </c>
      <c r="O44" s="104">
        <f>[40]Julho!$E$18</f>
        <v>58.782608695652172</v>
      </c>
      <c r="P44" s="104">
        <f>[40]Julho!$E$19</f>
        <v>56.458333333333336</v>
      </c>
      <c r="Q44" s="104">
        <f>[40]Julho!$E$20</f>
        <v>56.916666666666664</v>
      </c>
      <c r="R44" s="104">
        <f>[40]Julho!$E$21</f>
        <v>52.458333333333336</v>
      </c>
      <c r="S44" s="104">
        <f>[40]Julho!$E$22</f>
        <v>63.782608695652172</v>
      </c>
      <c r="T44" s="104">
        <f>[40]Julho!$E$23</f>
        <v>63.958333333333336</v>
      </c>
      <c r="U44" s="104">
        <f>[40]Julho!$E$24</f>
        <v>61.166666666666664</v>
      </c>
      <c r="V44" s="104">
        <f>[40]Julho!$E$25</f>
        <v>57.75</v>
      </c>
      <c r="W44" s="104">
        <f>[40]Julho!$E$26</f>
        <v>57.541666666666664</v>
      </c>
      <c r="X44" s="104">
        <f>[40]Julho!$E$27</f>
        <v>55.375</v>
      </c>
      <c r="Y44" s="104">
        <f>[40]Julho!$E$28</f>
        <v>55.75</v>
      </c>
      <c r="Z44" s="104">
        <f>[40]Julho!$E$29</f>
        <v>51.125</v>
      </c>
      <c r="AA44" s="104">
        <f>[40]Julho!$E$30</f>
        <v>55.25</v>
      </c>
      <c r="AB44" s="104">
        <f>[40]Julho!$E$31</f>
        <v>48.25</v>
      </c>
      <c r="AC44" s="104">
        <f>[40]Julho!$E$32</f>
        <v>60.291666666666664</v>
      </c>
      <c r="AD44" s="104">
        <f>[40]Julho!$E$33</f>
        <v>67.25</v>
      </c>
      <c r="AE44" s="104">
        <f>[40]Julho!$E$34</f>
        <v>58.875</v>
      </c>
      <c r="AF44" s="104">
        <f>[40]Julho!$E$35</f>
        <v>48.043478260869563</v>
      </c>
      <c r="AG44" s="110">
        <f t="shared" si="1"/>
        <v>61.783193080878924</v>
      </c>
      <c r="AI44" t="s">
        <v>35</v>
      </c>
      <c r="AK44" t="s">
        <v>35</v>
      </c>
    </row>
    <row r="45" spans="1:37" x14ac:dyDescent="0.2">
      <c r="A45" s="47" t="s">
        <v>145</v>
      </c>
      <c r="B45" s="104">
        <f>[41]Julho!$E$5</f>
        <v>87.958333333333329</v>
      </c>
      <c r="C45" s="104">
        <f>[41]Julho!$E$6</f>
        <v>87.375</v>
      </c>
      <c r="D45" s="104">
        <f>[41]Julho!$E$7</f>
        <v>85.739130434782609</v>
      </c>
      <c r="E45" s="104">
        <f>[41]Julho!$E$8</f>
        <v>87.454545454545453</v>
      </c>
      <c r="F45" s="104">
        <f>[41]Julho!$E$9</f>
        <v>81.681818181818187</v>
      </c>
      <c r="G45" s="104">
        <f>[41]Julho!$E$10</f>
        <v>88.10526315789474</v>
      </c>
      <c r="H45" s="104">
        <f>[41]Julho!$E$11</f>
        <v>80.545454545454547</v>
      </c>
      <c r="I45" s="104">
        <f>[41]Julho!$E$12</f>
        <v>85.2</v>
      </c>
      <c r="J45" s="104">
        <f>[41]Julho!$E$13</f>
        <v>84.238095238095241</v>
      </c>
      <c r="K45" s="104">
        <f>[41]Julho!$E$14</f>
        <v>83.095238095238102</v>
      </c>
      <c r="L45" s="104">
        <f>[41]Julho!$E$15</f>
        <v>85.05</v>
      </c>
      <c r="M45" s="104">
        <f>[41]Julho!$E$16</f>
        <v>80.650000000000006</v>
      </c>
      <c r="N45" s="104">
        <f>[41]Julho!$E$17</f>
        <v>89.473684210526315</v>
      </c>
      <c r="O45" s="104">
        <f>[41]Julho!$E$18</f>
        <v>81.772727272727266</v>
      </c>
      <c r="P45" s="104">
        <f>[41]Julho!$E$19</f>
        <v>83.05</v>
      </c>
      <c r="Q45" s="104">
        <f>[41]Julho!$E$20</f>
        <v>83.631578947368425</v>
      </c>
      <c r="R45" s="104">
        <f>[41]Julho!$E$21</f>
        <v>79.181818181818187</v>
      </c>
      <c r="S45" s="104">
        <f>[41]Julho!$E$22</f>
        <v>79</v>
      </c>
      <c r="T45" s="104">
        <f>[41]Julho!$E$23</f>
        <v>79.909090909090907</v>
      </c>
      <c r="U45" s="104">
        <f>[41]Julho!$E$24</f>
        <v>79.13636363636364</v>
      </c>
      <c r="V45" s="104">
        <f>[41]Julho!$E$25</f>
        <v>82.15</v>
      </c>
      <c r="W45" s="104">
        <f>[41]Julho!$E$26</f>
        <v>74.458333333333329</v>
      </c>
      <c r="X45" s="104">
        <f>[41]Julho!$E$27</f>
        <v>79.857142857142861</v>
      </c>
      <c r="Y45" s="104">
        <f>[41]Julho!$E$28</f>
        <v>76.761904761904759</v>
      </c>
      <c r="Z45" s="104">
        <f>[41]Julho!$E$29</f>
        <v>72.739130434782609</v>
      </c>
      <c r="AA45" s="104">
        <f>[41]Julho!$E$30</f>
        <v>73.304347826086953</v>
      </c>
      <c r="AB45" s="104">
        <f>[41]Julho!$E$31</f>
        <v>73.409090909090907</v>
      </c>
      <c r="AC45" s="104">
        <f>[41]Julho!$E$32</f>
        <v>79.772727272727266</v>
      </c>
      <c r="AD45" s="104">
        <f>[41]Julho!$E$33</f>
        <v>73.739130434782609</v>
      </c>
      <c r="AE45" s="104">
        <f>[41]Julho!$E$34</f>
        <v>72.909090909090907</v>
      </c>
      <c r="AF45" s="104">
        <f>[41]Julho!$E$35</f>
        <v>73.315789473684205</v>
      </c>
      <c r="AG45" s="110">
        <f t="shared" si="1"/>
        <v>80.795639671344645</v>
      </c>
      <c r="AI45" t="s">
        <v>35</v>
      </c>
      <c r="AJ45" t="s">
        <v>35</v>
      </c>
      <c r="AK45" s="12" t="s">
        <v>35</v>
      </c>
    </row>
    <row r="46" spans="1:37" x14ac:dyDescent="0.2">
      <c r="A46" s="47" t="s">
        <v>15</v>
      </c>
      <c r="B46" s="104">
        <f>[42]Julho!$E$5</f>
        <v>81.916666666666671</v>
      </c>
      <c r="C46" s="104">
        <f>[42]Julho!$E$6</f>
        <v>58.833333333333336</v>
      </c>
      <c r="D46" s="104">
        <f>[42]Julho!$E$7</f>
        <v>54.956521739130437</v>
      </c>
      <c r="E46" s="104">
        <f>[42]Julho!$E$8</f>
        <v>74.625</v>
      </c>
      <c r="F46" s="104">
        <f>[42]Julho!$E$9</f>
        <v>71.25</v>
      </c>
      <c r="G46" s="104">
        <f>[42]Julho!$E$10</f>
        <v>62.958333333333336</v>
      </c>
      <c r="H46" s="104">
        <f>[42]Julho!$E$11</f>
        <v>55.583333333333336</v>
      </c>
      <c r="I46" s="104">
        <f>[42]Julho!$E$12</f>
        <v>56.666666666666664</v>
      </c>
      <c r="J46" s="104">
        <f>[42]Julho!$E$13</f>
        <v>55.208333333333336</v>
      </c>
      <c r="K46" s="104">
        <f>[42]Julho!$E$14</f>
        <v>54.291666666666664</v>
      </c>
      <c r="L46" s="104">
        <f>[42]Julho!$E$15</f>
        <v>56.791666666666664</v>
      </c>
      <c r="M46" s="104">
        <f>[42]Julho!$E$16</f>
        <v>49.666666666666664</v>
      </c>
      <c r="N46" s="104">
        <f>[42]Julho!$E$17</f>
        <v>45.541666666666664</v>
      </c>
      <c r="O46" s="104">
        <f>[42]Julho!$E$18</f>
        <v>53.041666666666664</v>
      </c>
      <c r="P46" s="104">
        <f>[42]Julho!$E$19</f>
        <v>53.625</v>
      </c>
      <c r="Q46" s="104">
        <f>[42]Julho!$E$20</f>
        <v>49.25</v>
      </c>
      <c r="R46" s="104">
        <f>[42]Julho!$E$21</f>
        <v>67.458333333333329</v>
      </c>
      <c r="S46" s="104">
        <f>[42]Julho!$E$22</f>
        <v>63.625</v>
      </c>
      <c r="T46" s="104">
        <f>[42]Julho!$E$23</f>
        <v>56.217391304347828</v>
      </c>
      <c r="U46" s="104">
        <f>[42]Julho!$E$24</f>
        <v>46.375</v>
      </c>
      <c r="V46" s="104">
        <f>[42]Julho!$E$25</f>
        <v>53.125</v>
      </c>
      <c r="W46" s="104">
        <f>[42]Julho!$E$26</f>
        <v>49.041666666666664</v>
      </c>
      <c r="X46" s="104">
        <f>[42]Julho!$E$27</f>
        <v>48</v>
      </c>
      <c r="Y46" s="104">
        <f>[42]Julho!$E$28</f>
        <v>57.375</v>
      </c>
      <c r="Z46" s="104">
        <f>[42]Julho!$E$29</f>
        <v>66.5</v>
      </c>
      <c r="AA46" s="104">
        <f>[42]Julho!$E$30</f>
        <v>59.583333333333336</v>
      </c>
      <c r="AB46" s="104">
        <f>[42]Julho!$E$31</f>
        <v>64.916666666666671</v>
      </c>
      <c r="AC46" s="104">
        <f>[42]Julho!$E$32</f>
        <v>94.958333333333329</v>
      </c>
      <c r="AD46" s="104">
        <f>[42]Julho!$E$33</f>
        <v>70.291666666666671</v>
      </c>
      <c r="AE46" s="104">
        <f>[42]Julho!$E$34</f>
        <v>57.375</v>
      </c>
      <c r="AF46" s="104">
        <f>[42]Julho!$E$35</f>
        <v>48.208333333333336</v>
      </c>
      <c r="AG46" s="110">
        <f t="shared" si="1"/>
        <v>59.266362786348751</v>
      </c>
      <c r="AH46" s="12" t="s">
        <v>35</v>
      </c>
      <c r="AI46" t="s">
        <v>35</v>
      </c>
      <c r="AK46" t="s">
        <v>35</v>
      </c>
    </row>
    <row r="47" spans="1:37" x14ac:dyDescent="0.2">
      <c r="A47" s="47" t="s">
        <v>16</v>
      </c>
      <c r="B47" s="104">
        <f>[43]Julho!$E$5</f>
        <v>64.791666666666671</v>
      </c>
      <c r="C47" s="104">
        <f>[43]Julho!$E$6</f>
        <v>59</v>
      </c>
      <c r="D47" s="104">
        <f>[43]Julho!$E$7</f>
        <v>59.5</v>
      </c>
      <c r="E47" s="104">
        <f>[43]Julho!$E$8</f>
        <v>63.25</v>
      </c>
      <c r="F47" s="104">
        <f>[43]Julho!$E$9</f>
        <v>65.375</v>
      </c>
      <c r="G47" s="104">
        <f>[43]Julho!$E$10</f>
        <v>62.916666666666664</v>
      </c>
      <c r="H47" s="104">
        <f>[43]Julho!$E$11</f>
        <v>53.083333333333336</v>
      </c>
      <c r="I47" s="104">
        <f>[43]Julho!$E$12</f>
        <v>54.583333333333336</v>
      </c>
      <c r="J47" s="104">
        <f>[43]Julho!$E$13</f>
        <v>55.791666666666664</v>
      </c>
      <c r="K47" s="104">
        <f>[43]Julho!$E$14</f>
        <v>54.583333333333336</v>
      </c>
      <c r="L47" s="104">
        <f>[43]Julho!$E$15</f>
        <v>58.333333333333336</v>
      </c>
      <c r="M47" s="104">
        <f>[43]Julho!$E$16</f>
        <v>58.166666666666664</v>
      </c>
      <c r="N47" s="104">
        <f>[43]Julho!$E$17</f>
        <v>54.041666666666664</v>
      </c>
      <c r="O47" s="104">
        <f>[43]Julho!$E$18</f>
        <v>54.958333333333336</v>
      </c>
      <c r="P47" s="104">
        <f>[43]Julho!$E$19</f>
        <v>54</v>
      </c>
      <c r="Q47" s="104">
        <f>[43]Julho!$E$20</f>
        <v>44.958333333333336</v>
      </c>
      <c r="R47" s="104">
        <f>[43]Julho!$E$21</f>
        <v>61.666666666666664</v>
      </c>
      <c r="S47" s="104">
        <f>[43]Julho!$E$22</f>
        <v>63.041666666666664</v>
      </c>
      <c r="T47" s="104">
        <f>[43]Julho!$E$23</f>
        <v>60.25</v>
      </c>
      <c r="U47" s="104">
        <f>[43]Julho!$E$24</f>
        <v>58.166666666666664</v>
      </c>
      <c r="V47" s="104">
        <f>[43]Julho!$E$25</f>
        <v>57.333333333333336</v>
      </c>
      <c r="W47" s="104">
        <f>[43]Julho!$E$26</f>
        <v>56.708333333333336</v>
      </c>
      <c r="X47" s="104">
        <f>[43]Julho!$E$27</f>
        <v>51.208333333333336</v>
      </c>
      <c r="Y47" s="104">
        <f>[43]Julho!$E$28</f>
        <v>55.041666666666664</v>
      </c>
      <c r="Z47" s="104">
        <f>[43]Julho!$E$29</f>
        <v>58.666666666666664</v>
      </c>
      <c r="AA47" s="104">
        <f>[43]Julho!$E$30</f>
        <v>48.25</v>
      </c>
      <c r="AB47" s="104">
        <f>[43]Julho!$E$31</f>
        <v>66.291666666666671</v>
      </c>
      <c r="AC47" s="104">
        <f>[43]Julho!$E$32</f>
        <v>83.25</v>
      </c>
      <c r="AD47" s="104">
        <f>[43]Julho!$E$33</f>
        <v>70.666666666666671</v>
      </c>
      <c r="AE47" s="104">
        <f>[43]Julho!$E$34</f>
        <v>57.333333333333336</v>
      </c>
      <c r="AF47" s="104">
        <f>[43]Julho!$E$35</f>
        <v>39.958333333333336</v>
      </c>
      <c r="AG47" s="110">
        <f t="shared" si="1"/>
        <v>58.231182795698928</v>
      </c>
      <c r="AJ47" t="s">
        <v>35</v>
      </c>
      <c r="AK47" t="s">
        <v>35</v>
      </c>
    </row>
    <row r="48" spans="1:37" x14ac:dyDescent="0.2">
      <c r="A48" s="47" t="s">
        <v>209</v>
      </c>
      <c r="B48" s="104">
        <f>[44]Julho!$E$5</f>
        <v>68.791666666666671</v>
      </c>
      <c r="C48" s="104">
        <f>[44]Julho!$E$6</f>
        <v>59.583333333333336</v>
      </c>
      <c r="D48" s="104">
        <f>[44]Julho!$E$7</f>
        <v>58.916666666666664</v>
      </c>
      <c r="E48" s="104">
        <f>[44]Julho!$E$8</f>
        <v>67.208333333333329</v>
      </c>
      <c r="F48" s="104">
        <f>[44]Julho!$E$9</f>
        <v>59.583333333333336</v>
      </c>
      <c r="G48" s="104">
        <f>[44]Julho!$E$10</f>
        <v>50.625</v>
      </c>
      <c r="H48" s="104">
        <f>[44]Julho!$E$11</f>
        <v>41.291666666666664</v>
      </c>
      <c r="I48" s="104">
        <f>[44]Julho!$E$12</f>
        <v>53.416666666666664</v>
      </c>
      <c r="J48" s="104">
        <f>[44]Julho!$E$13</f>
        <v>50.958333333333336</v>
      </c>
      <c r="K48" s="104">
        <f>[44]Julho!$E$14</f>
        <v>48.916666666666664</v>
      </c>
      <c r="L48" s="104">
        <f>[44]Julho!$E$15</f>
        <v>52.166666666666664</v>
      </c>
      <c r="M48" s="104">
        <f>[44]Julho!$E$16</f>
        <v>52.875</v>
      </c>
      <c r="N48" s="104">
        <f>[44]Julho!$E$17</f>
        <v>45.458333333333336</v>
      </c>
      <c r="O48" s="104">
        <f>[44]Julho!$E$18</f>
        <v>50.708333333333336</v>
      </c>
      <c r="P48" s="104">
        <f>[44]Julho!$E$19</f>
        <v>41.125</v>
      </c>
      <c r="Q48" s="104">
        <f>[44]Julho!$E$20</f>
        <v>42.375</v>
      </c>
      <c r="R48" s="104">
        <f>[44]Julho!$E$21</f>
        <v>57.333333333333336</v>
      </c>
      <c r="S48" s="104">
        <f>[44]Julho!$E$22</f>
        <v>56.75</v>
      </c>
      <c r="T48" s="104">
        <f>[44]Julho!$E$23</f>
        <v>60.208333333333336</v>
      </c>
      <c r="U48" s="104">
        <f>[44]Julho!$E$24</f>
        <v>53.625</v>
      </c>
      <c r="V48" s="104">
        <f>[44]Julho!$E$25</f>
        <v>40.916666666666664</v>
      </c>
      <c r="W48" s="104">
        <f>[44]Julho!$E$26</f>
        <v>40.916666666666664</v>
      </c>
      <c r="X48" s="104">
        <f>[44]Julho!$E$27</f>
        <v>51.375</v>
      </c>
      <c r="Y48" s="104">
        <f>[44]Julho!$E$28</f>
        <v>42.375</v>
      </c>
      <c r="Z48" s="104">
        <f>[44]Julho!$E$29</f>
        <v>42.208333333333336</v>
      </c>
      <c r="AA48" s="104">
        <f>[44]Julho!$E$30</f>
        <v>38.583333333333336</v>
      </c>
      <c r="AB48" s="104">
        <f>[44]Julho!$E$31</f>
        <v>53.458333333333336</v>
      </c>
      <c r="AC48" s="104">
        <f>[44]Julho!$E$32</f>
        <v>85.583333333333329</v>
      </c>
      <c r="AD48" s="104">
        <f>[44]Julho!$E$33</f>
        <v>67.5</v>
      </c>
      <c r="AE48" s="104">
        <f>[44]Julho!$E$34</f>
        <v>53.625</v>
      </c>
      <c r="AF48" s="104">
        <f>[44]Julho!$E$35</f>
        <v>26.791666666666668</v>
      </c>
      <c r="AG48" s="110">
        <f t="shared" si="1"/>
        <v>52.104838709677416</v>
      </c>
    </row>
    <row r="49" spans="1:38" x14ac:dyDescent="0.2">
      <c r="A49" s="47" t="s">
        <v>146</v>
      </c>
      <c r="B49" s="104">
        <f>[45]Julho!$E$5</f>
        <v>73.666666666666671</v>
      </c>
      <c r="C49" s="104">
        <f>[45]Julho!$E$6</f>
        <v>82.916666666666671</v>
      </c>
      <c r="D49" s="104">
        <f>[45]Julho!$E$7</f>
        <v>78.434782608695656</v>
      </c>
      <c r="E49" s="104">
        <f>[45]Julho!$E$8</f>
        <v>79.041666666666671</v>
      </c>
      <c r="F49" s="104">
        <f>[45]Julho!$E$9</f>
        <v>78.291666666666671</v>
      </c>
      <c r="G49" s="104">
        <f>[45]Julho!$E$10</f>
        <v>76.291666666666671</v>
      </c>
      <c r="H49" s="104">
        <f>[45]Julho!$E$11</f>
        <v>75.833333333333329</v>
      </c>
      <c r="I49" s="104">
        <f>[45]Julho!$E$12</f>
        <v>70.041666666666671</v>
      </c>
      <c r="J49" s="104">
        <f>[45]Julho!$E$13</f>
        <v>68.041666666666671</v>
      </c>
      <c r="K49" s="104">
        <f>[45]Julho!$E$14</f>
        <v>69.666666666666671</v>
      </c>
      <c r="L49" s="104">
        <f>[45]Julho!$E$15</f>
        <v>66.666666666666671</v>
      </c>
      <c r="M49" s="104">
        <f>[45]Julho!$E$16</f>
        <v>60.166666666666664</v>
      </c>
      <c r="N49" s="104">
        <f>[45]Julho!$E$17</f>
        <v>63.166666666666664</v>
      </c>
      <c r="O49" s="104">
        <f>[45]Julho!$E$18</f>
        <v>65.833333333333329</v>
      </c>
      <c r="P49" s="104">
        <f>[45]Julho!$E$19</f>
        <v>69.541666666666671</v>
      </c>
      <c r="Q49" s="104">
        <f>[45]Julho!$E$20</f>
        <v>60.291666666666664</v>
      </c>
      <c r="R49" s="104">
        <f>[45]Julho!$E$21</f>
        <v>60.166666666666664</v>
      </c>
      <c r="S49" s="104">
        <f>[45]Julho!$E$22</f>
        <v>61.125</v>
      </c>
      <c r="T49" s="104">
        <f>[45]Julho!$E$23</f>
        <v>68.541666666666671</v>
      </c>
      <c r="U49" s="104">
        <f>[45]Julho!$E$24</f>
        <v>69.541666666666671</v>
      </c>
      <c r="V49" s="104">
        <f>[45]Julho!$E$25</f>
        <v>66.25</v>
      </c>
      <c r="W49" s="104">
        <f>[45]Julho!$E$26</f>
        <v>67.333333333333329</v>
      </c>
      <c r="X49" s="104">
        <f>[45]Julho!$E$27</f>
        <v>66.25</v>
      </c>
      <c r="Y49" s="104">
        <f>[45]Julho!$E$28</f>
        <v>60.5</v>
      </c>
      <c r="Z49" s="104">
        <f>[45]Julho!$E$29</f>
        <v>61.916666666666664</v>
      </c>
      <c r="AA49" s="104">
        <f>[45]Julho!$E$30</f>
        <v>63.583333333333336</v>
      </c>
      <c r="AB49" s="104">
        <f>[45]Julho!$E$31</f>
        <v>57.583333333333336</v>
      </c>
      <c r="AC49" s="104">
        <f>[45]Julho!$E$32</f>
        <v>74.458333333333329</v>
      </c>
      <c r="AD49" s="104">
        <f>[45]Julho!$E$33</f>
        <v>70.75</v>
      </c>
      <c r="AE49" s="104">
        <f>[45]Julho!$E$34</f>
        <v>65.208333333333329</v>
      </c>
      <c r="AF49" s="104">
        <f>[45]Julho!$E$35</f>
        <v>55.75</v>
      </c>
      <c r="AG49" s="110">
        <f t="shared" si="1"/>
        <v>67.9629499766246</v>
      </c>
      <c r="AI49" t="s">
        <v>35</v>
      </c>
      <c r="AJ49" t="s">
        <v>35</v>
      </c>
    </row>
    <row r="50" spans="1:38" hidden="1" x14ac:dyDescent="0.2">
      <c r="A50" s="47" t="s">
        <v>281</v>
      </c>
      <c r="B50" s="104" t="str">
        <f>[46]Julho!$E$5</f>
        <v>*</v>
      </c>
      <c r="C50" s="104" t="str">
        <f>[46]Julho!$E$6</f>
        <v>*</v>
      </c>
      <c r="D50" s="104" t="str">
        <f>[46]Julho!$E$7</f>
        <v>*</v>
      </c>
      <c r="E50" s="104" t="str">
        <f>[46]Julho!$E$8</f>
        <v>*</v>
      </c>
      <c r="F50" s="104" t="str">
        <f>[46]Julho!$E$9</f>
        <v>*</v>
      </c>
      <c r="G50" s="104" t="str">
        <f>[46]Julho!$E$10</f>
        <v>*</v>
      </c>
      <c r="H50" s="104" t="str">
        <f>[46]Julho!$E$11</f>
        <v>*</v>
      </c>
      <c r="I50" s="104" t="str">
        <f>[46]Julho!$E$12</f>
        <v>*</v>
      </c>
      <c r="J50" s="104" t="str">
        <f>[46]Julho!$E$13</f>
        <v>*</v>
      </c>
      <c r="K50" s="104" t="str">
        <f>[46]Julho!$E$14</f>
        <v>*</v>
      </c>
      <c r="L50" s="104" t="str">
        <f>[46]Julho!$E$15</f>
        <v>*</v>
      </c>
      <c r="M50" s="104" t="str">
        <f>[46]Julho!$E$16</f>
        <v>*</v>
      </c>
      <c r="N50" s="104" t="str">
        <f>[46]Julho!$E$17</f>
        <v>*</v>
      </c>
      <c r="O50" s="104" t="str">
        <f>[46]Julho!$E$18</f>
        <v>*</v>
      </c>
      <c r="P50" s="104" t="str">
        <f>[46]Julho!$E$19</f>
        <v>*</v>
      </c>
      <c r="Q50" s="104" t="str">
        <f>[46]Julho!$E$20</f>
        <v>*</v>
      </c>
      <c r="R50" s="104" t="str">
        <f>[46]Julho!$E$21</f>
        <v>*</v>
      </c>
      <c r="S50" s="104" t="str">
        <f>[46]Julho!$E$22</f>
        <v>*</v>
      </c>
      <c r="T50" s="104" t="str">
        <f>[46]Julho!$E$23</f>
        <v>*</v>
      </c>
      <c r="U50" s="104" t="str">
        <f>[46]Julho!$E$24</f>
        <v>*</v>
      </c>
      <c r="V50" s="104" t="str">
        <f>[46]Julho!$E$25</f>
        <v>*</v>
      </c>
      <c r="W50" s="104" t="str">
        <f>[46]Julho!$E$26</f>
        <v>*</v>
      </c>
      <c r="X50" s="104" t="str">
        <f>[46]Julho!$E$27</f>
        <v>*</v>
      </c>
      <c r="Y50" s="104" t="str">
        <f>[46]Julho!$E$28</f>
        <v>*</v>
      </c>
      <c r="Z50" s="104" t="str">
        <f>[46]Julho!$E$29</f>
        <v>*</v>
      </c>
      <c r="AA50" s="104" t="str">
        <f>[46]Julho!$E$30</f>
        <v>*</v>
      </c>
      <c r="AB50" s="104" t="str">
        <f>[46]Julho!$E$31</f>
        <v>*</v>
      </c>
      <c r="AC50" s="104" t="str">
        <f>[46]Julho!$E$32</f>
        <v>*</v>
      </c>
      <c r="AD50" s="104" t="str">
        <f>[46]Julho!$E$33</f>
        <v>*</v>
      </c>
      <c r="AE50" s="104" t="str">
        <f>[46]Julho!$E$34</f>
        <v>*</v>
      </c>
      <c r="AF50" s="104" t="str">
        <f>[46]Julho!$E$35</f>
        <v>*</v>
      </c>
      <c r="AG50" s="110" t="s">
        <v>154</v>
      </c>
    </row>
    <row r="51" spans="1:38" x14ac:dyDescent="0.2">
      <c r="A51" s="47" t="s">
        <v>17</v>
      </c>
      <c r="B51" s="104">
        <f>[47]Julho!$E$5</f>
        <v>72.166666666666671</v>
      </c>
      <c r="C51" s="104">
        <f>[47]Julho!$E$6</f>
        <v>68.416666666666671</v>
      </c>
      <c r="D51" s="104">
        <f>[47]Julho!$E$7</f>
        <v>72.375</v>
      </c>
      <c r="E51" s="104">
        <f>[47]Julho!$E$8</f>
        <v>81.416666666666671</v>
      </c>
      <c r="F51" s="104">
        <f>[47]Julho!$E$9</f>
        <v>79.416666666666671</v>
      </c>
      <c r="G51" s="104">
        <f>[47]Julho!$E$10</f>
        <v>71.625</v>
      </c>
      <c r="H51" s="104">
        <f>[47]Julho!$E$11</f>
        <v>70.666666666666671</v>
      </c>
      <c r="I51" s="104">
        <f>[47]Julho!$E$12</f>
        <v>73.333333333333329</v>
      </c>
      <c r="J51" s="104">
        <f>[47]Julho!$E$13</f>
        <v>73.666666666666671</v>
      </c>
      <c r="K51" s="104">
        <f>[47]Julho!$E$14</f>
        <v>71.958333333333329</v>
      </c>
      <c r="L51" s="104">
        <f>[47]Julho!$E$15</f>
        <v>69.416666666666671</v>
      </c>
      <c r="M51" s="104">
        <f>[47]Julho!$E$16</f>
        <v>60.375</v>
      </c>
      <c r="N51" s="104">
        <f>[47]Julho!$E$17</f>
        <v>63.125</v>
      </c>
      <c r="O51" s="104">
        <f>[47]Julho!$E$18</f>
        <v>70.25</v>
      </c>
      <c r="P51" s="104">
        <f>[47]Julho!$E$19</f>
        <v>62.916666666666664</v>
      </c>
      <c r="Q51" s="104">
        <f>[47]Julho!$E$20</f>
        <v>56.208333333333336</v>
      </c>
      <c r="R51" s="104">
        <f>[47]Julho!$E$21</f>
        <v>72.458333333333329</v>
      </c>
      <c r="S51" s="104">
        <f>[47]Julho!$E$22</f>
        <v>66.75</v>
      </c>
      <c r="T51" s="104">
        <f>[47]Julho!$E$23</f>
        <v>75.041666666666671</v>
      </c>
      <c r="U51" s="104">
        <f>[47]Julho!$E$24</f>
        <v>70</v>
      </c>
      <c r="V51" s="104">
        <f>[47]Julho!$E$25</f>
        <v>67.916666666666671</v>
      </c>
      <c r="W51" s="104">
        <f>[47]Julho!$E$26</f>
        <v>63.375</v>
      </c>
      <c r="X51" s="104">
        <f>[47]Julho!$E$27</f>
        <v>65.75</v>
      </c>
      <c r="Y51" s="104">
        <f>[47]Julho!$E$28</f>
        <v>61.625</v>
      </c>
      <c r="Z51" s="104">
        <f>[47]Julho!$E$29</f>
        <v>69.5</v>
      </c>
      <c r="AA51" s="104">
        <f>[47]Julho!$E$30</f>
        <v>59.708333333333336</v>
      </c>
      <c r="AB51" s="104">
        <f>[47]Julho!$E$31</f>
        <v>59.916666666666664</v>
      </c>
      <c r="AC51" s="104">
        <f>[47]Julho!$E$32</f>
        <v>85</v>
      </c>
      <c r="AD51" s="104">
        <f>[47]Julho!$E$33</f>
        <v>71.625</v>
      </c>
      <c r="AE51" s="104">
        <f>[47]Julho!$E$34</f>
        <v>69.125</v>
      </c>
      <c r="AF51" s="104">
        <f>[47]Julho!$E$35</f>
        <v>56.541666666666664</v>
      </c>
      <c r="AG51" s="110">
        <f t="shared" si="1"/>
        <v>68.763440860215056</v>
      </c>
      <c r="AJ51" t="s">
        <v>35</v>
      </c>
      <c r="AK51" t="s">
        <v>35</v>
      </c>
    </row>
    <row r="52" spans="1:38" x14ac:dyDescent="0.2">
      <c r="A52" s="47" t="s">
        <v>130</v>
      </c>
      <c r="B52" s="104">
        <f>[48]Julho!$E$5</f>
        <v>80</v>
      </c>
      <c r="C52" s="104">
        <f>[48]Julho!$E$6</f>
        <v>88.791666666666671</v>
      </c>
      <c r="D52" s="104">
        <f>[48]Julho!$E$7</f>
        <v>82.458333333333329</v>
      </c>
      <c r="E52" s="104">
        <f>[48]Julho!$E$8</f>
        <v>81.541666666666671</v>
      </c>
      <c r="F52" s="104">
        <f>[48]Julho!$E$9</f>
        <v>76.416666666666671</v>
      </c>
      <c r="G52" s="104">
        <f>[48]Julho!$E$10</f>
        <v>78.541666666666671</v>
      </c>
      <c r="H52" s="104">
        <f>[48]Julho!$E$11</f>
        <v>75</v>
      </c>
      <c r="I52" s="104">
        <f>[48]Julho!$E$12</f>
        <v>78.333333333333329</v>
      </c>
      <c r="J52" s="104">
        <f>[48]Julho!$E$13</f>
        <v>74.333333333333329</v>
      </c>
      <c r="K52" s="104">
        <f>[48]Julho!$E$14</f>
        <v>77.625</v>
      </c>
      <c r="L52" s="104">
        <f>[48]Julho!$E$15</f>
        <v>72.416666666666671</v>
      </c>
      <c r="M52" s="104">
        <f>[48]Julho!$E$16</f>
        <v>70.041666666666671</v>
      </c>
      <c r="N52" s="104">
        <f>[48]Julho!$E$17</f>
        <v>63.833333333333336</v>
      </c>
      <c r="O52" s="104">
        <f>[48]Julho!$E$18</f>
        <v>71.916666666666671</v>
      </c>
      <c r="P52" s="104">
        <f>[48]Julho!$E$19</f>
        <v>59.625</v>
      </c>
      <c r="Q52" s="104">
        <f>[48]Julho!$E$20</f>
        <v>48.333333333333336</v>
      </c>
      <c r="R52" s="104">
        <f>[48]Julho!$E$21</f>
        <v>56.625</v>
      </c>
      <c r="S52" s="104">
        <f>[48]Julho!$E$22</f>
        <v>63.833333333333336</v>
      </c>
      <c r="T52" s="104">
        <f>[48]Julho!$E$23</f>
        <v>75.25</v>
      </c>
      <c r="U52" s="104">
        <f>[48]Julho!$E$24</f>
        <v>69.708333333333329</v>
      </c>
      <c r="V52" s="104">
        <f>[48]Julho!$E$25</f>
        <v>61.125</v>
      </c>
      <c r="W52" s="104">
        <f>[48]Julho!$E$26</f>
        <v>64.916666666666671</v>
      </c>
      <c r="X52" s="104">
        <f>[48]Julho!$E$27</f>
        <v>63.625</v>
      </c>
      <c r="Y52" s="104">
        <f>[48]Julho!$E$28</f>
        <v>62.625</v>
      </c>
      <c r="Z52" s="104">
        <f>[48]Julho!$E$29</f>
        <v>67.916666666666671</v>
      </c>
      <c r="AA52" s="104">
        <f>[48]Julho!$E$30</f>
        <v>57.916666666666664</v>
      </c>
      <c r="AB52" s="104">
        <f>[48]Julho!$E$31</f>
        <v>47.291666666666664</v>
      </c>
      <c r="AC52" s="104">
        <f>[48]Julho!$E$32</f>
        <v>81.208333333333329</v>
      </c>
      <c r="AD52" s="104">
        <f>[48]Julho!$E$33</f>
        <v>76.625</v>
      </c>
      <c r="AE52" s="104">
        <f>[48]Julho!$E$34</f>
        <v>67.458333333333329</v>
      </c>
      <c r="AF52" s="104">
        <f>[48]Julho!$E$35</f>
        <v>59.666666666666664</v>
      </c>
      <c r="AG52" s="110">
        <f t="shared" si="1"/>
        <v>69.516129032258064</v>
      </c>
      <c r="AK52" t="s">
        <v>35</v>
      </c>
    </row>
    <row r="53" spans="1:38" x14ac:dyDescent="0.2">
      <c r="A53" s="47" t="s">
        <v>18</v>
      </c>
      <c r="B53" s="104">
        <f>[49]Julho!$E$5</f>
        <v>87.958333333333329</v>
      </c>
      <c r="C53" s="104">
        <f>[49]Julho!$E$6</f>
        <v>83.791666666666671</v>
      </c>
      <c r="D53" s="104">
        <f>[49]Julho!$E$7</f>
        <v>79.5</v>
      </c>
      <c r="E53" s="104">
        <f>[49]Julho!$E$8</f>
        <v>77.166666666666671</v>
      </c>
      <c r="F53" s="104">
        <f>[49]Julho!$E$9</f>
        <v>72.375</v>
      </c>
      <c r="G53" s="104">
        <f>[49]Julho!$E$10</f>
        <v>63.375</v>
      </c>
      <c r="H53" s="104">
        <f>[49]Julho!$E$11</f>
        <v>61.958333333333336</v>
      </c>
      <c r="I53" s="104">
        <f>[49]Julho!$E$12</f>
        <v>66.166666666666671</v>
      </c>
      <c r="J53" s="104">
        <f>[49]Julho!$E$13</f>
        <v>61.291666666666664</v>
      </c>
      <c r="K53" s="104">
        <f>[49]Julho!$E$14</f>
        <v>60.375</v>
      </c>
      <c r="L53" s="104">
        <f>[49]Julho!$E$15</f>
        <v>56.083333333333336</v>
      </c>
      <c r="M53" s="104">
        <f>[49]Julho!$E$16</f>
        <v>51.833333333333336</v>
      </c>
      <c r="N53" s="104">
        <f>[49]Julho!$E$17</f>
        <v>53.208333333333336</v>
      </c>
      <c r="O53" s="104">
        <f>[49]Julho!$E$18</f>
        <v>59.833333333333336</v>
      </c>
      <c r="P53" s="104">
        <f>[49]Julho!$E$19</f>
        <v>55.833333333333336</v>
      </c>
      <c r="Q53" s="104">
        <f>[49]Julho!$E$20</f>
        <v>50.833333333333336</v>
      </c>
      <c r="R53" s="104">
        <f>[49]Julho!$E$21</f>
        <v>59.958333333333336</v>
      </c>
      <c r="S53" s="104">
        <f>[49]Julho!$E$22</f>
        <v>69.708333333333329</v>
      </c>
      <c r="T53" s="104">
        <f>[49]Julho!$E$23</f>
        <v>60.083333333333336</v>
      </c>
      <c r="U53" s="104">
        <f>[49]Julho!$E$24</f>
        <v>60.375</v>
      </c>
      <c r="V53" s="104">
        <f>[49]Julho!$E$25</f>
        <v>56</v>
      </c>
      <c r="W53" s="104">
        <f>[49]Julho!$E$26</f>
        <v>57.875</v>
      </c>
      <c r="X53" s="104">
        <f>[49]Julho!$E$27</f>
        <v>55.416666666666664</v>
      </c>
      <c r="Y53" s="104">
        <f>[49]Julho!$E$28</f>
        <v>53.625</v>
      </c>
      <c r="Z53" s="104">
        <f>[49]Julho!$E$29</f>
        <v>54.291666666666664</v>
      </c>
      <c r="AA53" s="104">
        <f>[49]Julho!$E$30</f>
        <v>50.208333333333336</v>
      </c>
      <c r="AB53" s="104">
        <f>[49]Julho!$E$31</f>
        <v>50.791666666666664</v>
      </c>
      <c r="AC53" s="104">
        <f>[49]Julho!$E$32</f>
        <v>71.791666666666671</v>
      </c>
      <c r="AD53" s="104">
        <f>[49]Julho!$E$33</f>
        <v>71.041666666666671</v>
      </c>
      <c r="AE53" s="104">
        <f>[49]Julho!$E$34</f>
        <v>54.083333333333336</v>
      </c>
      <c r="AF53" s="104">
        <f>[49]Julho!$E$35</f>
        <v>40.208333333333336</v>
      </c>
      <c r="AG53" s="110">
        <f t="shared" si="1"/>
        <v>61.517473118279575</v>
      </c>
      <c r="AI53" s="12" t="s">
        <v>35</v>
      </c>
      <c r="AK53" t="s">
        <v>35</v>
      </c>
    </row>
    <row r="54" spans="1:38" x14ac:dyDescent="0.2">
      <c r="A54" s="47" t="s">
        <v>19</v>
      </c>
      <c r="B54" s="104">
        <f>[50]Julho!$E$5</f>
        <v>76.541666666666671</v>
      </c>
      <c r="C54" s="104">
        <f>[50]Julho!$E$6</f>
        <v>63.833333333333336</v>
      </c>
      <c r="D54" s="104">
        <f>[50]Julho!$E$7</f>
        <v>69.166666666666671</v>
      </c>
      <c r="E54" s="104">
        <f>[50]Julho!$E$8</f>
        <v>82.25</v>
      </c>
      <c r="F54" s="104">
        <f>[50]Julho!$E$9</f>
        <v>77.25</v>
      </c>
      <c r="G54" s="104">
        <f>[50]Julho!$E$10</f>
        <v>71.208333333333329</v>
      </c>
      <c r="H54" s="104">
        <f>[50]Julho!$E$11</f>
        <v>68.041666666666671</v>
      </c>
      <c r="I54" s="104">
        <f>[50]Julho!$E$12</f>
        <v>70.625</v>
      </c>
      <c r="J54" s="104">
        <f>[50]Julho!$E$13</f>
        <v>67.666666666666671</v>
      </c>
      <c r="K54" s="104">
        <f>[50]Julho!$E$14</f>
        <v>69.791666666666671</v>
      </c>
      <c r="L54" s="104">
        <f>[50]Julho!$E$15</f>
        <v>70.041666666666671</v>
      </c>
      <c r="M54" s="104">
        <f>[50]Julho!$E$16</f>
        <v>56.25</v>
      </c>
      <c r="N54" s="104">
        <f>[50]Julho!$E$17</f>
        <v>56.25</v>
      </c>
      <c r="O54" s="104">
        <f>[50]Julho!$E$18</f>
        <v>65.125</v>
      </c>
      <c r="P54" s="104">
        <f>[50]Julho!$E$19</f>
        <v>63.833333333333336</v>
      </c>
      <c r="Q54" s="104">
        <f>[50]Julho!$E$20</f>
        <v>58.5</v>
      </c>
      <c r="R54" s="104">
        <f>[50]Julho!$E$21</f>
        <v>74.541666666666671</v>
      </c>
      <c r="S54" s="104">
        <f>[50]Julho!$E$22</f>
        <v>75.5</v>
      </c>
      <c r="T54" s="104">
        <f>[50]Julho!$E$23</f>
        <v>72.75</v>
      </c>
      <c r="U54" s="104">
        <f>[50]Julho!$E$24</f>
        <v>63.541666666666664</v>
      </c>
      <c r="V54" s="104">
        <f>[50]Julho!$E$25</f>
        <v>63.541666666666664</v>
      </c>
      <c r="W54" s="104">
        <f>[50]Julho!$E$26</f>
        <v>63.458333333333336</v>
      </c>
      <c r="X54" s="104">
        <f>[50]Julho!$E$27</f>
        <v>56.041666666666664</v>
      </c>
      <c r="Y54" s="104">
        <f>[50]Julho!$E$28</f>
        <v>80.375</v>
      </c>
      <c r="Z54" s="104">
        <f>[50]Julho!$E$29</f>
        <v>77.291666666666671</v>
      </c>
      <c r="AA54" s="104">
        <f>[50]Julho!$E$30</f>
        <v>68.208333333333329</v>
      </c>
      <c r="AB54" s="104">
        <f>[50]Julho!$E$31</f>
        <v>75.333333333333329</v>
      </c>
      <c r="AC54" s="104">
        <f>[50]Julho!$E$32</f>
        <v>93.333333333333329</v>
      </c>
      <c r="AD54" s="104">
        <f>[50]Julho!$E$33</f>
        <v>85.583333333333329</v>
      </c>
      <c r="AE54" s="104">
        <f>[50]Julho!$E$34</f>
        <v>67.5</v>
      </c>
      <c r="AF54" s="104">
        <f>[50]Julho!$E$35</f>
        <v>55.75</v>
      </c>
      <c r="AG54" s="110">
        <f t="shared" si="1"/>
        <v>69.649193548387103</v>
      </c>
      <c r="AH54" s="12" t="s">
        <v>35</v>
      </c>
      <c r="AJ54" t="s">
        <v>35</v>
      </c>
      <c r="AK54" t="s">
        <v>35</v>
      </c>
      <c r="AL54" t="s">
        <v>35</v>
      </c>
    </row>
    <row r="55" spans="1:38" x14ac:dyDescent="0.2">
      <c r="A55" s="47" t="s">
        <v>23</v>
      </c>
      <c r="B55" s="104">
        <f>[51]Julho!$E$5</f>
        <v>68.708333333333329</v>
      </c>
      <c r="C55" s="104">
        <f>[51]Julho!$E$6</f>
        <v>64.708333333333329</v>
      </c>
      <c r="D55" s="104">
        <f>[51]Julho!$E$7</f>
        <v>66.916666666666671</v>
      </c>
      <c r="E55" s="104">
        <f>[51]Julho!$E$8</f>
        <v>73.583333333333329</v>
      </c>
      <c r="F55" s="104">
        <f>[51]Julho!$E$9</f>
        <v>67.166666666666671</v>
      </c>
      <c r="G55" s="104">
        <f>[51]Julho!$E$10</f>
        <v>58.666666666666664</v>
      </c>
      <c r="H55" s="104">
        <f>[51]Julho!$E$11</f>
        <v>53.666666666666664</v>
      </c>
      <c r="I55" s="104">
        <f>[51]Julho!$E$12</f>
        <v>58.25</v>
      </c>
      <c r="J55" s="104">
        <f>[51]Julho!$E$13</f>
        <v>57.375</v>
      </c>
      <c r="K55" s="104">
        <f>[51]Julho!$E$14</f>
        <v>53.458333333333336</v>
      </c>
      <c r="L55" s="104">
        <f>[51]Julho!$E$15</f>
        <v>54.916666666666664</v>
      </c>
      <c r="M55" s="104">
        <f>[51]Julho!$E$16</f>
        <v>48.791666666666664</v>
      </c>
      <c r="N55" s="104">
        <f>[51]Julho!$E$17</f>
        <v>50.75</v>
      </c>
      <c r="O55" s="104">
        <f>[51]Julho!$E$18</f>
        <v>54.166666666666664</v>
      </c>
      <c r="P55" s="104">
        <f>[51]Julho!$E$19</f>
        <v>47.041666666666664</v>
      </c>
      <c r="Q55" s="104">
        <f>[51]Julho!$E$20</f>
        <v>37.583333333333336</v>
      </c>
      <c r="R55" s="104">
        <f>[51]Julho!$E$21</f>
        <v>50.208333333333336</v>
      </c>
      <c r="S55" s="104">
        <f>[51]Julho!$E$22</f>
        <v>56.875</v>
      </c>
      <c r="T55" s="104">
        <f>[51]Julho!$E$23</f>
        <v>62.041666666666664</v>
      </c>
      <c r="U55" s="104">
        <f>[51]Julho!$E$24</f>
        <v>55.958333333333336</v>
      </c>
      <c r="V55" s="104">
        <f>[51]Julho!$E$25</f>
        <v>46.875</v>
      </c>
      <c r="W55" s="104">
        <f>[51]Julho!$E$26</f>
        <v>49.708333333333336</v>
      </c>
      <c r="X55" s="104">
        <f>[51]Julho!$E$27</f>
        <v>47.416666666666664</v>
      </c>
      <c r="Y55" s="104">
        <f>[51]Julho!$E$28</f>
        <v>43.166666666666664</v>
      </c>
      <c r="Z55" s="104">
        <f>[51]Julho!$E$29</f>
        <v>59.708333333333336</v>
      </c>
      <c r="AA55" s="104">
        <f>[51]Julho!$E$30</f>
        <v>44.5</v>
      </c>
      <c r="AB55" s="104">
        <f>[51]Julho!$E$31</f>
        <v>43.333333333333336</v>
      </c>
      <c r="AC55" s="104">
        <f>[51]Julho!$E$32</f>
        <v>76.416666666666671</v>
      </c>
      <c r="AD55" s="104">
        <f>[51]Julho!$E$33</f>
        <v>65.458333333333329</v>
      </c>
      <c r="AE55" s="104">
        <f>[51]Julho!$E$34</f>
        <v>55.833333333333336</v>
      </c>
      <c r="AF55" s="104">
        <f>[51]Julho!$E$35</f>
        <v>34.125</v>
      </c>
      <c r="AG55" s="110">
        <f t="shared" si="1"/>
        <v>55.076612903225801</v>
      </c>
      <c r="AK55" t="s">
        <v>35</v>
      </c>
    </row>
    <row r="56" spans="1:38" x14ac:dyDescent="0.2">
      <c r="A56" s="47" t="s">
        <v>34</v>
      </c>
      <c r="B56" s="104">
        <f>[52]Julho!$E$5</f>
        <v>84</v>
      </c>
      <c r="C56" s="104">
        <f>[52]Julho!$E$6</f>
        <v>78.727272727272734</v>
      </c>
      <c r="D56" s="104">
        <f>[52]Julho!$E$7</f>
        <v>78.764705882352942</v>
      </c>
      <c r="E56" s="104">
        <f>[52]Julho!$E$8</f>
        <v>75</v>
      </c>
      <c r="F56" s="104">
        <f>[52]Julho!$E$9</f>
        <v>64.875</v>
      </c>
      <c r="G56" s="104">
        <f>[52]Julho!$E$10</f>
        <v>53.875</v>
      </c>
      <c r="H56" s="104">
        <f>[52]Julho!$E$11</f>
        <v>53.875</v>
      </c>
      <c r="I56" s="104">
        <f>[52]Julho!$E$12</f>
        <v>54.791666666666664</v>
      </c>
      <c r="J56" s="104">
        <f>[52]Julho!$E$13</f>
        <v>56.708333333333336</v>
      </c>
      <c r="K56" s="104">
        <f>[52]Julho!$E$14</f>
        <v>52.5</v>
      </c>
      <c r="L56" s="104">
        <f>[52]Julho!$E$15</f>
        <v>45.583333333333336</v>
      </c>
      <c r="M56" s="104">
        <f>[52]Julho!$E$16</f>
        <v>46.958333333333336</v>
      </c>
      <c r="N56" s="104">
        <f>[52]Julho!$E$17</f>
        <v>45.541666666666664</v>
      </c>
      <c r="O56" s="104">
        <f>[52]Julho!$E$18</f>
        <v>47.541666666666664</v>
      </c>
      <c r="P56" s="104">
        <f>[52]Julho!$E$19</f>
        <v>47.375</v>
      </c>
      <c r="Q56" s="104">
        <f>[52]Julho!$E$20</f>
        <v>44.416666666666664</v>
      </c>
      <c r="R56" s="104">
        <f>[52]Julho!$E$21</f>
        <v>51.708333333333336</v>
      </c>
      <c r="S56" s="104">
        <f>[52]Julho!$E$22</f>
        <v>71.125</v>
      </c>
      <c r="T56" s="104">
        <f>[52]Julho!$E$23</f>
        <v>59.541666666666664</v>
      </c>
      <c r="U56" s="104">
        <f>[52]Julho!$E$24</f>
        <v>51.458333333333336</v>
      </c>
      <c r="V56" s="104">
        <f>[52]Julho!$E$25</f>
        <v>48.041666666666664</v>
      </c>
      <c r="W56" s="104">
        <f>[52]Julho!$E$26</f>
        <v>44.041666666666664</v>
      </c>
      <c r="X56" s="104">
        <f>[52]Julho!$E$27</f>
        <v>46.458333333333336</v>
      </c>
      <c r="Y56" s="104">
        <f>[52]Julho!$E$28</f>
        <v>45.75</v>
      </c>
      <c r="Z56" s="104">
        <f>[52]Julho!$E$29</f>
        <v>41.291666666666664</v>
      </c>
      <c r="AA56" s="104">
        <f>[52]Julho!$E$30</f>
        <v>39.958333333333336</v>
      </c>
      <c r="AB56" s="104">
        <f>[52]Julho!$E$31</f>
        <v>39.875</v>
      </c>
      <c r="AC56" s="104">
        <f>[52]Julho!$E$32</f>
        <v>57.583333333333336</v>
      </c>
      <c r="AD56" s="104">
        <f>[52]Julho!$E$33</f>
        <v>73.772727272727266</v>
      </c>
      <c r="AE56" s="104">
        <f>[52]Julho!$E$34</f>
        <v>55.208333333333336</v>
      </c>
      <c r="AF56" s="104">
        <f>[52]Julho!$E$35</f>
        <v>32.125</v>
      </c>
      <c r="AG56" s="110">
        <f t="shared" si="1"/>
        <v>54.466872232764068</v>
      </c>
      <c r="AH56" s="12" t="s">
        <v>35</v>
      </c>
      <c r="AJ56" t="s">
        <v>35</v>
      </c>
      <c r="AK56" t="s">
        <v>35</v>
      </c>
    </row>
    <row r="57" spans="1:38" x14ac:dyDescent="0.2">
      <c r="A57" s="47" t="s">
        <v>20</v>
      </c>
      <c r="B57" s="104">
        <f>[53]Julho!$E$5</f>
        <v>75.041666666666671</v>
      </c>
      <c r="C57" s="104">
        <f>[53]Julho!$E$6</f>
        <v>76.708333333333329</v>
      </c>
      <c r="D57" s="104">
        <f>[53]Julho!$E$7</f>
        <v>71.739130434782609</v>
      </c>
      <c r="E57" s="104">
        <f>[53]Julho!$E$8</f>
        <v>68.083333333333329</v>
      </c>
      <c r="F57" s="104">
        <f>[53]Julho!$E$9</f>
        <v>66.708333333333329</v>
      </c>
      <c r="G57" s="104">
        <f>[53]Julho!$E$10</f>
        <v>63</v>
      </c>
      <c r="H57" s="104">
        <f>[53]Julho!$E$11</f>
        <v>61.958333333333336</v>
      </c>
      <c r="I57" s="104">
        <f>[53]Julho!$E$12</f>
        <v>62.833333333333336</v>
      </c>
      <c r="J57" s="104">
        <f>[53]Julho!$E$13</f>
        <v>60.708333333333336</v>
      </c>
      <c r="K57" s="104">
        <f>[53]Julho!$E$14</f>
        <v>60.625</v>
      </c>
      <c r="L57" s="104">
        <f>[53]Julho!$E$15</f>
        <v>54.75</v>
      </c>
      <c r="M57" s="104">
        <f>[53]Julho!$E$16</f>
        <v>50.583333333333336</v>
      </c>
      <c r="N57" s="104">
        <f>[53]Julho!$E$17</f>
        <v>51.916666666666664</v>
      </c>
      <c r="O57" s="104">
        <f>[53]Julho!$E$18</f>
        <v>60.416666666666664</v>
      </c>
      <c r="P57" s="104">
        <f>[53]Julho!$E$19</f>
        <v>55.75</v>
      </c>
      <c r="Q57" s="104">
        <f>[53]Julho!$E$20</f>
        <v>50.291666666666664</v>
      </c>
      <c r="R57" s="104">
        <f>[53]Julho!$E$21</f>
        <v>49.333333333333336</v>
      </c>
      <c r="S57" s="104">
        <f>[53]Julho!$E$22</f>
        <v>57.083333333333336</v>
      </c>
      <c r="T57" s="104">
        <f>[53]Julho!$E$23</f>
        <v>58.583333333333336</v>
      </c>
      <c r="U57" s="104">
        <f>[53]Julho!$E$24</f>
        <v>55.5</v>
      </c>
      <c r="V57" s="104">
        <f>[53]Julho!$E$25</f>
        <v>51.333333333333336</v>
      </c>
      <c r="W57" s="104">
        <f>[53]Julho!$E$26</f>
        <v>54.083333333333336</v>
      </c>
      <c r="X57" s="104">
        <f>[53]Julho!$E$27</f>
        <v>53.208333333333336</v>
      </c>
      <c r="Y57" s="104">
        <f>[53]Julho!$E$28</f>
        <v>52.583333333333336</v>
      </c>
      <c r="Z57" s="104">
        <f>[53]Julho!$E$29</f>
        <v>56.25</v>
      </c>
      <c r="AA57" s="104">
        <f>[53]Julho!$E$30</f>
        <v>53.833333333333336</v>
      </c>
      <c r="AB57" s="104">
        <f>[53]Julho!$E$31</f>
        <v>47.666666666666664</v>
      </c>
      <c r="AC57" s="104">
        <f>[53]Julho!$E$32</f>
        <v>71.666666666666671</v>
      </c>
      <c r="AD57" s="104">
        <f>[53]Julho!$E$33</f>
        <v>66.625</v>
      </c>
      <c r="AE57" s="104">
        <f>[53]Julho!$E$34</f>
        <v>61.125</v>
      </c>
      <c r="AF57" s="104">
        <f>[53]Julho!$E$35</f>
        <v>54.708333333333336</v>
      </c>
      <c r="AG57" s="110">
        <f t="shared" si="1"/>
        <v>59.183789153810174</v>
      </c>
      <c r="AI57" t="s">
        <v>35</v>
      </c>
      <c r="AJ57" t="s">
        <v>35</v>
      </c>
      <c r="AK57" t="s">
        <v>35</v>
      </c>
    </row>
    <row r="58" spans="1:38" s="5" customFormat="1" ht="17.100000000000001" customHeight="1" x14ac:dyDescent="0.2">
      <c r="A58" s="48" t="s">
        <v>155</v>
      </c>
      <c r="B58" s="105">
        <f t="shared" ref="B58:AE58" si="2">AVERAGE(B5:B57)</f>
        <v>74.966363501922501</v>
      </c>
      <c r="C58" s="105">
        <f t="shared" si="2"/>
        <v>70.947817595937906</v>
      </c>
      <c r="D58" s="105">
        <f t="shared" si="2"/>
        <v>71.499758281867813</v>
      </c>
      <c r="E58" s="105">
        <f t="shared" si="2"/>
        <v>74.532341812323011</v>
      </c>
      <c r="F58" s="105">
        <f t="shared" si="2"/>
        <v>70.889053224784803</v>
      </c>
      <c r="G58" s="105">
        <f t="shared" si="2"/>
        <v>65.069720598275239</v>
      </c>
      <c r="H58" s="105">
        <f t="shared" si="2"/>
        <v>63.115582201259954</v>
      </c>
      <c r="I58" s="105">
        <f t="shared" si="2"/>
        <v>64.98949158610813</v>
      </c>
      <c r="J58" s="105">
        <f t="shared" si="2"/>
        <v>62.805840122610306</v>
      </c>
      <c r="K58" s="105">
        <f t="shared" si="2"/>
        <v>62.608992863096681</v>
      </c>
      <c r="L58" s="105">
        <f t="shared" si="2"/>
        <v>61.575554569653946</v>
      </c>
      <c r="M58" s="105">
        <f t="shared" si="2"/>
        <v>56.210544217687072</v>
      </c>
      <c r="N58" s="105">
        <f t="shared" si="2"/>
        <v>56.870211242391683</v>
      </c>
      <c r="O58" s="105">
        <f t="shared" si="2"/>
        <v>60.893136108198227</v>
      </c>
      <c r="P58" s="105">
        <f t="shared" si="2"/>
        <v>58.643581780538298</v>
      </c>
      <c r="Q58" s="105">
        <f t="shared" si="2"/>
        <v>53.869181883279637</v>
      </c>
      <c r="R58" s="105">
        <f t="shared" si="2"/>
        <v>62.640615337043918</v>
      </c>
      <c r="S58" s="105">
        <f t="shared" si="2"/>
        <v>64.786622723623609</v>
      </c>
      <c r="T58" s="105">
        <f t="shared" si="2"/>
        <v>64.687936278243569</v>
      </c>
      <c r="U58" s="105">
        <f t="shared" si="2"/>
        <v>61.348884810841319</v>
      </c>
      <c r="V58" s="105">
        <f t="shared" si="2"/>
        <v>58.991156462585032</v>
      </c>
      <c r="W58" s="105">
        <f t="shared" si="2"/>
        <v>58.55956078083409</v>
      </c>
      <c r="X58" s="105">
        <f t="shared" si="2"/>
        <v>57.474642962775178</v>
      </c>
      <c r="Y58" s="105">
        <f t="shared" si="2"/>
        <v>58.275934653929326</v>
      </c>
      <c r="Z58" s="105">
        <f t="shared" si="2"/>
        <v>61.335459183673457</v>
      </c>
      <c r="AA58" s="105">
        <f t="shared" si="2"/>
        <v>56.377746376811608</v>
      </c>
      <c r="AB58" s="105">
        <f t="shared" si="2"/>
        <v>56.309703557312247</v>
      </c>
      <c r="AC58" s="105">
        <f t="shared" si="2"/>
        <v>77.595051561183936</v>
      </c>
      <c r="AD58" s="105">
        <f t="shared" si="2"/>
        <v>69.760114015639076</v>
      </c>
      <c r="AE58" s="105">
        <f t="shared" si="2"/>
        <v>60.557552507168886</v>
      </c>
      <c r="AF58" s="105">
        <f t="shared" ref="AF58" si="3">AVERAGE(AF5:AF57)</f>
        <v>47.921224630202957</v>
      </c>
      <c r="AG58" s="106">
        <f>AVERAGE(AG5:AG57)</f>
        <v>62.810883793775936</v>
      </c>
      <c r="AI58" s="5" t="s">
        <v>35</v>
      </c>
    </row>
    <row r="59" spans="1:38" x14ac:dyDescent="0.2">
      <c r="A59" s="99" t="s">
        <v>179</v>
      </c>
      <c r="B59" s="38"/>
      <c r="C59" s="38"/>
      <c r="D59" s="38"/>
      <c r="E59" s="38"/>
      <c r="F59" s="38"/>
      <c r="G59" s="3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44"/>
      <c r="AE59" s="49" t="s">
        <v>35</v>
      </c>
      <c r="AF59" s="49"/>
      <c r="AG59" s="66"/>
    </row>
    <row r="60" spans="1:38" x14ac:dyDescent="0.2">
      <c r="A60" s="99" t="s">
        <v>180</v>
      </c>
      <c r="B60" s="39"/>
      <c r="C60" s="39"/>
      <c r="D60" s="39"/>
      <c r="E60" s="39"/>
      <c r="F60" s="39"/>
      <c r="G60" s="39"/>
      <c r="H60" s="39"/>
      <c r="I60" s="39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3"/>
      <c r="U60" s="93"/>
      <c r="V60" s="93"/>
      <c r="W60" s="93"/>
      <c r="X60" s="93"/>
      <c r="Y60" s="91"/>
      <c r="Z60" s="91"/>
      <c r="AA60" s="91"/>
      <c r="AB60" s="91"/>
      <c r="AC60" s="91"/>
      <c r="AD60" s="91"/>
      <c r="AE60" s="68"/>
      <c r="AF60" s="76"/>
      <c r="AG60" s="66"/>
      <c r="AK60" t="s">
        <v>35</v>
      </c>
    </row>
    <row r="61" spans="1:38" x14ac:dyDescent="0.2">
      <c r="A61" s="40"/>
      <c r="B61" s="91"/>
      <c r="C61" s="91"/>
      <c r="D61" s="91"/>
      <c r="E61" s="91"/>
      <c r="F61" s="91"/>
      <c r="G61" s="91"/>
      <c r="H61" s="91"/>
      <c r="I61" s="91"/>
      <c r="J61" s="92"/>
      <c r="K61" s="92"/>
      <c r="L61" s="92"/>
      <c r="M61" s="92"/>
      <c r="N61" s="92"/>
      <c r="O61" s="92"/>
      <c r="P61" s="92"/>
      <c r="Q61" s="91"/>
      <c r="R61" s="91"/>
      <c r="S61" s="91"/>
      <c r="T61" s="94"/>
      <c r="U61" s="94"/>
      <c r="V61" s="94"/>
      <c r="W61" s="94"/>
      <c r="X61" s="94"/>
      <c r="Y61" s="91"/>
      <c r="Z61" s="91"/>
      <c r="AA61" s="91"/>
      <c r="AB61" s="91"/>
      <c r="AC61" s="91"/>
      <c r="AD61" s="44"/>
      <c r="AE61" s="44"/>
      <c r="AF61" s="44"/>
      <c r="AG61" s="66"/>
    </row>
    <row r="62" spans="1:38" x14ac:dyDescent="0.2">
      <c r="A62" s="91"/>
      <c r="B62" s="91"/>
      <c r="C62" s="91"/>
      <c r="D62" s="91"/>
      <c r="E62" s="91"/>
      <c r="F62" s="38"/>
      <c r="G62" s="38"/>
      <c r="H62" s="38"/>
      <c r="I62" s="38"/>
      <c r="J62" s="38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44"/>
      <c r="AE62" s="44"/>
      <c r="AF62" s="44"/>
      <c r="AG62" s="66"/>
    </row>
    <row r="63" spans="1:38" x14ac:dyDescent="0.2">
      <c r="A63" s="4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44"/>
      <c r="AF63" s="44"/>
      <c r="AG63" s="66"/>
    </row>
    <row r="64" spans="1:38" x14ac:dyDescent="0.2">
      <c r="A64" s="4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45"/>
      <c r="AF64" s="45"/>
      <c r="AG64" s="66"/>
      <c r="AK64" s="12" t="s">
        <v>35</v>
      </c>
    </row>
    <row r="65" spans="1:37" ht="13.5" thickBot="1" x14ac:dyDescent="0.25">
      <c r="A65" s="50"/>
      <c r="B65" s="51"/>
      <c r="C65" s="51"/>
      <c r="D65" s="51"/>
      <c r="E65" s="51"/>
      <c r="F65" s="51"/>
      <c r="G65" s="51" t="s">
        <v>35</v>
      </c>
      <c r="H65" s="51"/>
      <c r="I65" s="51"/>
      <c r="J65" s="51"/>
      <c r="K65" s="51"/>
      <c r="L65" s="51" t="s">
        <v>35</v>
      </c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67"/>
      <c r="AI65" t="s">
        <v>35</v>
      </c>
    </row>
    <row r="67" spans="1:37" x14ac:dyDescent="0.2">
      <c r="AI67" t="s">
        <v>35</v>
      </c>
    </row>
    <row r="68" spans="1:37" x14ac:dyDescent="0.2">
      <c r="K68" s="2" t="s">
        <v>35</v>
      </c>
      <c r="AE68" s="2" t="s">
        <v>35</v>
      </c>
      <c r="AK68" s="12" t="s">
        <v>35</v>
      </c>
    </row>
    <row r="70" spans="1:37" x14ac:dyDescent="0.2">
      <c r="M70" s="2" t="s">
        <v>35</v>
      </c>
      <c r="T70" s="2" t="s">
        <v>35</v>
      </c>
    </row>
    <row r="71" spans="1:37" x14ac:dyDescent="0.2">
      <c r="AB71" s="2" t="s">
        <v>35</v>
      </c>
      <c r="AC71" s="2" t="s">
        <v>35</v>
      </c>
      <c r="AG71" s="7" t="s">
        <v>35</v>
      </c>
    </row>
    <row r="72" spans="1:37" x14ac:dyDescent="0.2">
      <c r="P72" s="2" t="s">
        <v>35</v>
      </c>
      <c r="R72" s="2" t="s">
        <v>35</v>
      </c>
    </row>
    <row r="74" spans="1:37" x14ac:dyDescent="0.2">
      <c r="AH74" t="s">
        <v>35</v>
      </c>
    </row>
    <row r="77" spans="1:37" x14ac:dyDescent="0.2">
      <c r="T77" s="2" t="s">
        <v>35</v>
      </c>
    </row>
    <row r="80" spans="1:37" x14ac:dyDescent="0.2">
      <c r="K80" s="2" t="s">
        <v>35</v>
      </c>
    </row>
  </sheetData>
  <mergeCells count="35">
    <mergeCell ref="Y3:Y4"/>
    <mergeCell ref="X3:X4"/>
    <mergeCell ref="T3:T4"/>
    <mergeCell ref="U3:U4"/>
    <mergeCell ref="V3:V4"/>
    <mergeCell ref="W3:W4"/>
    <mergeCell ref="AG3:AG4"/>
    <mergeCell ref="Z3:Z4"/>
    <mergeCell ref="AE3:AE4"/>
    <mergeCell ref="AA3:AA4"/>
    <mergeCell ref="AB3:AB4"/>
    <mergeCell ref="AC3:AC4"/>
    <mergeCell ref="AD3:AD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topLeftCell="A22" zoomScale="90" zoomScaleNormal="90" workbookViewId="0">
      <selection activeCell="AI40" sqref="AI40"/>
    </sheetView>
  </sheetViews>
  <sheetFormatPr defaultRowHeight="12.75" x14ac:dyDescent="0.2"/>
  <cols>
    <col min="1" max="1" width="43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" style="2" customWidth="1"/>
    <col min="30" max="32" width="6.42578125" style="2" bestFit="1" customWidth="1"/>
    <col min="33" max="33" width="7.5703125" style="7" bestFit="1" customWidth="1"/>
    <col min="34" max="34" width="7.7109375" style="1" customWidth="1"/>
    <col min="37" max="37" width="15.5703125" bestFit="1" customWidth="1"/>
  </cols>
  <sheetData>
    <row r="1" spans="1:36" ht="20.100000000000001" customHeight="1" x14ac:dyDescent="0.2">
      <c r="A1" s="136" t="s">
        <v>163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s="4" customFormat="1" ht="20.100000000000001" customHeight="1" x14ac:dyDescent="0.2">
      <c r="A2" s="139" t="s">
        <v>21</v>
      </c>
      <c r="B2" s="134" t="s">
        <v>217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6">
        <v>31</v>
      </c>
      <c r="AG3" s="95" t="s">
        <v>27</v>
      </c>
      <c r="AH3" s="96" t="s">
        <v>26</v>
      </c>
    </row>
    <row r="4" spans="1:36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7"/>
      <c r="AG4" s="95" t="s">
        <v>25</v>
      </c>
      <c r="AH4" s="96" t="s">
        <v>25</v>
      </c>
    </row>
    <row r="5" spans="1:36" s="5" customFormat="1" x14ac:dyDescent="0.2">
      <c r="A5" s="47" t="s">
        <v>30</v>
      </c>
      <c r="B5" s="102">
        <f>[1]Julho!$F$5</f>
        <v>87</v>
      </c>
      <c r="C5" s="102">
        <f>[1]Julho!$F$6</f>
        <v>100</v>
      </c>
      <c r="D5" s="102">
        <f>[1]Julho!$F$7</f>
        <v>100</v>
      </c>
      <c r="E5" s="102">
        <f>[1]Julho!$F$8</f>
        <v>100</v>
      </c>
      <c r="F5" s="102">
        <f>[1]Julho!$F$9</f>
        <v>100</v>
      </c>
      <c r="G5" s="102">
        <f>[1]Julho!$F$10</f>
        <v>100</v>
      </c>
      <c r="H5" s="102">
        <f>[1]Julho!$F$11</f>
        <v>100</v>
      </c>
      <c r="I5" s="102">
        <f>[1]Julho!$F$12</f>
        <v>100</v>
      </c>
      <c r="J5" s="102">
        <f>[1]Julho!$F$13</f>
        <v>100</v>
      </c>
      <c r="K5" s="102">
        <f>[1]Julho!$F$14</f>
        <v>100</v>
      </c>
      <c r="L5" s="102">
        <f>[1]Julho!$F$15</f>
        <v>98</v>
      </c>
      <c r="M5" s="102">
        <f>[1]Julho!$F$16</f>
        <v>100</v>
      </c>
      <c r="N5" s="102">
        <f>[1]Julho!$F$17</f>
        <v>94</v>
      </c>
      <c r="O5" s="102">
        <f>[1]Julho!$F$18</f>
        <v>100</v>
      </c>
      <c r="P5" s="102">
        <f>[1]Julho!$F$19</f>
        <v>100</v>
      </c>
      <c r="Q5" s="102">
        <f>[1]Julho!$F$20</f>
        <v>99</v>
      </c>
      <c r="R5" s="102">
        <f>[1]Julho!$F$21</f>
        <v>98</v>
      </c>
      <c r="S5" s="102">
        <f>[1]Julho!$F$22</f>
        <v>79</v>
      </c>
      <c r="T5" s="102">
        <f>[1]Julho!$F$23</f>
        <v>100</v>
      </c>
      <c r="U5" s="102">
        <f>[1]Julho!$F$24</f>
        <v>100</v>
      </c>
      <c r="V5" s="102">
        <f>[1]Julho!$F$25</f>
        <v>99</v>
      </c>
      <c r="W5" s="102">
        <f>[1]Julho!$F$26</f>
        <v>100</v>
      </c>
      <c r="X5" s="102">
        <f>[1]Julho!$F$27</f>
        <v>98</v>
      </c>
      <c r="Y5" s="102">
        <f>[1]Julho!$F$28</f>
        <v>100</v>
      </c>
      <c r="Z5" s="102">
        <f>[1]Julho!$F$29</f>
        <v>94</v>
      </c>
      <c r="AA5" s="102">
        <f>[1]Julho!$F$30</f>
        <v>97</v>
      </c>
      <c r="AB5" s="102">
        <f>[1]Julho!$F$31</f>
        <v>97</v>
      </c>
      <c r="AC5" s="102">
        <f>[1]Julho!$F$32</f>
        <v>92</v>
      </c>
      <c r="AD5" s="102">
        <f>[1]Julho!$F$33</f>
        <v>99</v>
      </c>
      <c r="AE5" s="102">
        <f>[1]Julho!$F$34</f>
        <v>100</v>
      </c>
      <c r="AF5" s="102">
        <f>[1]Julho!$F$35</f>
        <v>100</v>
      </c>
      <c r="AG5" s="109">
        <f>MAX(B5:AF5)</f>
        <v>100</v>
      </c>
      <c r="AH5" s="108">
        <f t="shared" ref="AH5:AH57" si="1">AVERAGE(B5:AF5)</f>
        <v>97.774193548387103</v>
      </c>
    </row>
    <row r="6" spans="1:36" x14ac:dyDescent="0.2">
      <c r="A6" s="47" t="s">
        <v>0</v>
      </c>
      <c r="B6" s="104">
        <f>[2]Julho!$F$5</f>
        <v>81</v>
      </c>
      <c r="C6" s="104">
        <f>[2]Julho!$F$6</f>
        <v>88</v>
      </c>
      <c r="D6" s="104">
        <f>[2]Julho!$F$7</f>
        <v>88</v>
      </c>
      <c r="E6" s="104">
        <f>[2]Julho!$F$8</f>
        <v>100</v>
      </c>
      <c r="F6" s="104">
        <f>[2]Julho!$F$9</f>
        <v>100</v>
      </c>
      <c r="G6" s="104">
        <f>[2]Julho!$F$10</f>
        <v>98</v>
      </c>
      <c r="H6" s="104">
        <f>[2]Julho!$F$11</f>
        <v>93</v>
      </c>
      <c r="I6" s="104">
        <f>[2]Julho!$F$12</f>
        <v>93</v>
      </c>
      <c r="J6" s="104">
        <f>[2]Julho!$F$13</f>
        <v>92</v>
      </c>
      <c r="K6" s="104">
        <f>[2]Julho!$F$14</f>
        <v>92</v>
      </c>
      <c r="L6" s="104">
        <f>[2]Julho!$F$15</f>
        <v>92</v>
      </c>
      <c r="M6" s="104">
        <f>[2]Julho!$F$16</f>
        <v>85</v>
      </c>
      <c r="N6" s="104">
        <f>[2]Julho!$F$17</f>
        <v>88</v>
      </c>
      <c r="O6" s="104">
        <f>[2]Julho!$F$18</f>
        <v>88</v>
      </c>
      <c r="P6" s="104">
        <f>[2]Julho!$F$19</f>
        <v>92</v>
      </c>
      <c r="Q6" s="104">
        <f>[2]Julho!$F$20</f>
        <v>86</v>
      </c>
      <c r="R6" s="104">
        <f>[2]Julho!$F$21</f>
        <v>92</v>
      </c>
      <c r="S6" s="104">
        <f>[2]Julho!$F$22</f>
        <v>94</v>
      </c>
      <c r="T6" s="104">
        <f>[2]Julho!$F$23</f>
        <v>88</v>
      </c>
      <c r="U6" s="104">
        <f>[2]Julho!$F$24</f>
        <v>90</v>
      </c>
      <c r="V6" s="104">
        <f>[2]Julho!$F$25</f>
        <v>92</v>
      </c>
      <c r="W6" s="104">
        <f>[2]Julho!$F$26</f>
        <v>91</v>
      </c>
      <c r="X6" s="104">
        <f>[2]Julho!$F$27</f>
        <v>87</v>
      </c>
      <c r="Y6" s="104">
        <f>[2]Julho!$F$28</f>
        <v>83</v>
      </c>
      <c r="Z6" s="104">
        <f>[2]Julho!$F$29</f>
        <v>97</v>
      </c>
      <c r="AA6" s="104">
        <f>[2]Julho!$F$30</f>
        <v>91</v>
      </c>
      <c r="AB6" s="104">
        <f>[2]Julho!$F$31</f>
        <v>98</v>
      </c>
      <c r="AC6" s="104">
        <f>[2]Julho!$F$32</f>
        <v>96</v>
      </c>
      <c r="AD6" s="104">
        <f>[2]Julho!$F$33</f>
        <v>95</v>
      </c>
      <c r="AE6" s="104">
        <f>[2]Julho!$F$34</f>
        <v>97</v>
      </c>
      <c r="AF6" s="104">
        <f>[2]Julho!$F$35</f>
        <v>84</v>
      </c>
      <c r="AG6" s="109">
        <f t="shared" ref="AG6:AG57" si="2">MAX(B6:AF6)</f>
        <v>100</v>
      </c>
      <c r="AH6" s="108">
        <f t="shared" si="1"/>
        <v>91.322580645161295</v>
      </c>
    </row>
    <row r="7" spans="1:36" x14ac:dyDescent="0.2">
      <c r="A7" s="47" t="s">
        <v>81</v>
      </c>
      <c r="B7" s="104">
        <f>[3]Julho!$F$5</f>
        <v>80</v>
      </c>
      <c r="C7" s="104">
        <f>[3]Julho!$F$6</f>
        <v>80</v>
      </c>
      <c r="D7" s="104">
        <f>[3]Julho!$F$7</f>
        <v>89</v>
      </c>
      <c r="E7" s="104">
        <f>[3]Julho!$F$8</f>
        <v>96</v>
      </c>
      <c r="F7" s="104">
        <f>[3]Julho!$F$9</f>
        <v>91</v>
      </c>
      <c r="G7" s="104">
        <f>[3]Julho!$F$10</f>
        <v>92</v>
      </c>
      <c r="H7" s="104">
        <f>[3]Julho!$F$11</f>
        <v>85</v>
      </c>
      <c r="I7" s="104">
        <f>[3]Julho!$F$12</f>
        <v>88</v>
      </c>
      <c r="J7" s="104">
        <f>[3]Julho!$F$13</f>
        <v>85</v>
      </c>
      <c r="K7" s="104">
        <f>[3]Julho!$F$14</f>
        <v>90</v>
      </c>
      <c r="L7" s="104">
        <f>[3]Julho!$F$15</f>
        <v>85</v>
      </c>
      <c r="M7" s="104">
        <f>[3]Julho!$F$16</f>
        <v>77</v>
      </c>
      <c r="N7" s="104">
        <f>[3]Julho!$F$17</f>
        <v>71</v>
      </c>
      <c r="O7" s="104">
        <f>[3]Julho!$F$18</f>
        <v>81</v>
      </c>
      <c r="P7" s="104">
        <f>[3]Julho!$F$19</f>
        <v>82</v>
      </c>
      <c r="Q7" s="104">
        <f>[3]Julho!$F$20</f>
        <v>75</v>
      </c>
      <c r="R7" s="104">
        <f>[3]Julho!$F$21</f>
        <v>71</v>
      </c>
      <c r="S7" s="104">
        <f>[3]Julho!$F$22</f>
        <v>88</v>
      </c>
      <c r="T7" s="104">
        <f>[3]Julho!$F$23</f>
        <v>94</v>
      </c>
      <c r="U7" s="104">
        <f>[3]Julho!$F$24</f>
        <v>87</v>
      </c>
      <c r="V7" s="104">
        <f>[3]Julho!$F$25</f>
        <v>84</v>
      </c>
      <c r="W7" s="104">
        <f>[3]Julho!$F$26</f>
        <v>84</v>
      </c>
      <c r="X7" s="104">
        <f>[3]Julho!$F$27</f>
        <v>66</v>
      </c>
      <c r="Y7" s="104">
        <f>[3]Julho!$F$28</f>
        <v>72</v>
      </c>
      <c r="Z7" s="104">
        <f>[3]Julho!$F$29</f>
        <v>90</v>
      </c>
      <c r="AA7" s="104">
        <f>[3]Julho!$F$30</f>
        <v>80</v>
      </c>
      <c r="AB7" s="104">
        <f>[3]Julho!$F$31</f>
        <v>87</v>
      </c>
      <c r="AC7" s="104">
        <f>[3]Julho!$F$32</f>
        <v>97</v>
      </c>
      <c r="AD7" s="104">
        <f>[3]Julho!$F$33</f>
        <v>95</v>
      </c>
      <c r="AE7" s="104">
        <f>[3]Julho!$F$34</f>
        <v>90</v>
      </c>
      <c r="AF7" s="104">
        <f>[3]Julho!$F$35</f>
        <v>76</v>
      </c>
      <c r="AG7" s="109">
        <f t="shared" si="2"/>
        <v>97</v>
      </c>
      <c r="AH7" s="108">
        <f t="shared" si="1"/>
        <v>84.129032258064512</v>
      </c>
    </row>
    <row r="8" spans="1:36" x14ac:dyDescent="0.2">
      <c r="A8" s="47" t="s">
        <v>1</v>
      </c>
      <c r="B8" s="104">
        <f>[4]Julho!$F$5</f>
        <v>80</v>
      </c>
      <c r="C8" s="104">
        <f>[4]Julho!$F$6</f>
        <v>84</v>
      </c>
      <c r="D8" s="104">
        <f>[4]Julho!$F$7</f>
        <v>81</v>
      </c>
      <c r="E8" s="104">
        <f>[4]Julho!$F$8</f>
        <v>89</v>
      </c>
      <c r="F8" s="104">
        <f>[4]Julho!$F$9</f>
        <v>87</v>
      </c>
      <c r="G8" s="104">
        <f>[4]Julho!$F$10</f>
        <v>93</v>
      </c>
      <c r="H8" s="104">
        <f>[4]Julho!$F$11</f>
        <v>87</v>
      </c>
      <c r="I8" s="104">
        <f>[4]Julho!$F$12</f>
        <v>88</v>
      </c>
      <c r="J8" s="104">
        <f>[4]Julho!$F$13</f>
        <v>86</v>
      </c>
      <c r="K8" s="104">
        <f>[4]Julho!$F$14</f>
        <v>80</v>
      </c>
      <c r="L8" s="104">
        <f>[4]Julho!$F$15</f>
        <v>88</v>
      </c>
      <c r="M8" s="104">
        <f>[4]Julho!$F$16</f>
        <v>85</v>
      </c>
      <c r="N8" s="104">
        <f>[4]Julho!$F$17</f>
        <v>89</v>
      </c>
      <c r="O8" s="104">
        <f>[4]Julho!$F$18</f>
        <v>85</v>
      </c>
      <c r="P8" s="104">
        <f>[4]Julho!$F$19</f>
        <v>89</v>
      </c>
      <c r="Q8" s="104">
        <f>[4]Julho!$F$20</f>
        <v>87</v>
      </c>
      <c r="R8" s="104">
        <f>[4]Julho!$F$21</f>
        <v>84</v>
      </c>
      <c r="S8" s="104">
        <f>[4]Julho!$F$22</f>
        <v>83</v>
      </c>
      <c r="T8" s="104">
        <f>[4]Julho!$F$23</f>
        <v>82</v>
      </c>
      <c r="U8" s="104">
        <f>[4]Julho!$F$24</f>
        <v>87</v>
      </c>
      <c r="V8" s="104">
        <f>[4]Julho!$F$25</f>
        <v>90</v>
      </c>
      <c r="W8" s="104">
        <f>[4]Julho!$F$26</f>
        <v>89</v>
      </c>
      <c r="X8" s="104">
        <f>[4]Julho!$F$27</f>
        <v>88</v>
      </c>
      <c r="Y8" s="104">
        <f>[4]Julho!$F$28</f>
        <v>92</v>
      </c>
      <c r="Z8" s="104">
        <f>[4]Julho!$F$29</f>
        <v>73</v>
      </c>
      <c r="AA8" s="104">
        <f>[4]Julho!$F$30</f>
        <v>80</v>
      </c>
      <c r="AB8" s="104">
        <f>[4]Julho!$F$31</f>
        <v>87</v>
      </c>
      <c r="AC8" s="104">
        <f>[4]Julho!$F$32</f>
        <v>92</v>
      </c>
      <c r="AD8" s="104">
        <f>[4]Julho!$F$33</f>
        <v>92</v>
      </c>
      <c r="AE8" s="104">
        <f>[4]Julho!$F$34</f>
        <v>77</v>
      </c>
      <c r="AF8" s="104">
        <f>[4]Julho!$F$35</f>
        <v>73</v>
      </c>
      <c r="AG8" s="109">
        <f t="shared" si="2"/>
        <v>93</v>
      </c>
      <c r="AH8" s="108">
        <f t="shared" si="1"/>
        <v>85.387096774193552</v>
      </c>
    </row>
    <row r="9" spans="1:36" x14ac:dyDescent="0.2">
      <c r="A9" s="47" t="s">
        <v>138</v>
      </c>
      <c r="B9" s="104">
        <f>[5]Julho!$F$5</f>
        <v>92</v>
      </c>
      <c r="C9" s="104">
        <f>[5]Julho!$F$6</f>
        <v>81</v>
      </c>
      <c r="D9" s="104">
        <f>[5]Julho!$F$7</f>
        <v>83</v>
      </c>
      <c r="E9" s="104">
        <f>[5]Julho!$F$8</f>
        <v>99</v>
      </c>
      <c r="F9" s="104">
        <f>[5]Julho!$F$9</f>
        <v>94</v>
      </c>
      <c r="G9" s="104">
        <f>[5]Julho!$F$10</f>
        <v>84</v>
      </c>
      <c r="H9" s="104">
        <f>[5]Julho!$F$11</f>
        <v>82</v>
      </c>
      <c r="I9" s="104">
        <f>[5]Julho!$F$12</f>
        <v>84</v>
      </c>
      <c r="J9" s="104">
        <f>[5]Julho!$F$13</f>
        <v>82</v>
      </c>
      <c r="K9" s="104">
        <f>[5]Julho!$F$14</f>
        <v>72</v>
      </c>
      <c r="L9" s="104">
        <f>[5]Julho!$F$15</f>
        <v>78</v>
      </c>
      <c r="M9" s="104">
        <f>[5]Julho!$F$16</f>
        <v>67</v>
      </c>
      <c r="N9" s="104">
        <f>[5]Julho!$F$17</f>
        <v>62</v>
      </c>
      <c r="O9" s="104">
        <f>[5]Julho!$F$18</f>
        <v>79</v>
      </c>
      <c r="P9" s="104">
        <f>[5]Julho!$F$19</f>
        <v>79</v>
      </c>
      <c r="Q9" s="104">
        <f>[5]Julho!$F$20</f>
        <v>69</v>
      </c>
      <c r="R9" s="104">
        <f>[5]Julho!$F$21</f>
        <v>99</v>
      </c>
      <c r="S9" s="104">
        <f>[5]Julho!$F$22</f>
        <v>82</v>
      </c>
      <c r="T9" s="104">
        <f>[5]Julho!$F$23</f>
        <v>95</v>
      </c>
      <c r="U9" s="104">
        <f>[5]Julho!$F$24</f>
        <v>63</v>
      </c>
      <c r="V9" s="104">
        <f>[5]Julho!$F$25</f>
        <v>76</v>
      </c>
      <c r="W9" s="104">
        <f>[5]Julho!$F$26</f>
        <v>63</v>
      </c>
      <c r="X9" s="104">
        <f>[5]Julho!$F$27</f>
        <v>70</v>
      </c>
      <c r="Y9" s="104">
        <f>[5]Julho!$F$28</f>
        <v>87</v>
      </c>
      <c r="Z9" s="104">
        <f>[5]Julho!$F$29</f>
        <v>95</v>
      </c>
      <c r="AA9" s="104">
        <f>[5]Julho!$F$30</f>
        <v>78</v>
      </c>
      <c r="AB9" s="104">
        <f>[5]Julho!$F$31</f>
        <v>99</v>
      </c>
      <c r="AC9" s="104">
        <f>[5]Julho!$F$32</f>
        <v>100</v>
      </c>
      <c r="AD9" s="104">
        <f>[5]Julho!$F$33</f>
        <v>100</v>
      </c>
      <c r="AE9" s="104">
        <f>[5]Julho!$F$34</f>
        <v>87</v>
      </c>
      <c r="AF9" s="104">
        <f>[5]Julho!$F$35</f>
        <v>63</v>
      </c>
      <c r="AG9" s="109">
        <f t="shared" si="2"/>
        <v>100</v>
      </c>
      <c r="AH9" s="108">
        <f t="shared" si="1"/>
        <v>82.064516129032256</v>
      </c>
    </row>
    <row r="10" spans="1:36" x14ac:dyDescent="0.2">
      <c r="A10" s="47" t="s">
        <v>87</v>
      </c>
      <c r="B10" s="104">
        <f>[6]Julho!$F$5</f>
        <v>97</v>
      </c>
      <c r="C10" s="104">
        <f>[6]Julho!$F$6</f>
        <v>100</v>
      </c>
      <c r="D10" s="104">
        <f>[6]Julho!$F$7</f>
        <v>100</v>
      </c>
      <c r="E10" s="104">
        <f>[6]Julho!$F$8</f>
        <v>100</v>
      </c>
      <c r="F10" s="104">
        <f>[6]Julho!$F$9</f>
        <v>100</v>
      </c>
      <c r="G10" s="104">
        <f>[6]Julho!$F$10</f>
        <v>100</v>
      </c>
      <c r="H10" s="104">
        <f>[6]Julho!$F$11</f>
        <v>98</v>
      </c>
      <c r="I10" s="104">
        <f>[6]Julho!$F$12</f>
        <v>100</v>
      </c>
      <c r="J10" s="104">
        <f>[6]Julho!$F$13</f>
        <v>99</v>
      </c>
      <c r="K10" s="104">
        <f>[6]Julho!$F$14</f>
        <v>100</v>
      </c>
      <c r="L10" s="104">
        <f>[6]Julho!$F$15</f>
        <v>100</v>
      </c>
      <c r="M10" s="104">
        <f>[6]Julho!$F$16</f>
        <v>95</v>
      </c>
      <c r="N10" s="104">
        <f>[6]Julho!$F$17</f>
        <v>95</v>
      </c>
      <c r="O10" s="104">
        <f>[6]Julho!$F$18</f>
        <v>99</v>
      </c>
      <c r="P10" s="104">
        <f>[6]Julho!$F$19</f>
        <v>84</v>
      </c>
      <c r="Q10" s="104">
        <f>[6]Julho!$F$20</f>
        <v>88</v>
      </c>
      <c r="R10" s="104">
        <f>[6]Julho!$F$21</f>
        <v>82</v>
      </c>
      <c r="S10" s="104">
        <f>[6]Julho!$F$22</f>
        <v>100</v>
      </c>
      <c r="T10" s="104">
        <f>[6]Julho!$F$23</f>
        <v>98</v>
      </c>
      <c r="U10" s="104">
        <f>[6]Julho!$F$24</f>
        <v>97</v>
      </c>
      <c r="V10" s="104">
        <f>[6]Julho!$F$25</f>
        <v>96</v>
      </c>
      <c r="W10" s="104">
        <f>[6]Julho!$F$26</f>
        <v>87</v>
      </c>
      <c r="X10" s="104">
        <f>[6]Julho!$F$27</f>
        <v>92</v>
      </c>
      <c r="Y10" s="104">
        <f>[6]Julho!$F$28</f>
        <v>85</v>
      </c>
      <c r="Z10" s="104">
        <f>[6]Julho!$F$29</f>
        <v>96</v>
      </c>
      <c r="AA10" s="104">
        <f>[6]Julho!$F$30</f>
        <v>94</v>
      </c>
      <c r="AB10" s="104">
        <f>[6]Julho!$F$31</f>
        <v>68</v>
      </c>
      <c r="AC10" s="104">
        <f>[6]Julho!$F$32</f>
        <v>100</v>
      </c>
      <c r="AD10" s="104">
        <f>[6]Julho!$F$33</f>
        <v>99</v>
      </c>
      <c r="AE10" s="104">
        <f>[6]Julho!$F$34</f>
        <v>100</v>
      </c>
      <c r="AF10" s="104">
        <f>[6]Julho!$F$35</f>
        <v>82</v>
      </c>
      <c r="AG10" s="109">
        <f t="shared" si="2"/>
        <v>100</v>
      </c>
      <c r="AH10" s="108">
        <f t="shared" si="1"/>
        <v>94.548387096774192</v>
      </c>
    </row>
    <row r="11" spans="1:36" x14ac:dyDescent="0.2">
      <c r="A11" s="47" t="s">
        <v>47</v>
      </c>
      <c r="B11" s="104">
        <f>[7]Julho!$F$5</f>
        <v>100</v>
      </c>
      <c r="C11" s="104">
        <f>[7]Julho!$F$6</f>
        <v>95</v>
      </c>
      <c r="D11" s="104">
        <f>[7]Julho!$F$7</f>
        <v>100</v>
      </c>
      <c r="E11" s="104">
        <f>[7]Julho!$F$8</f>
        <v>100</v>
      </c>
      <c r="F11" s="104">
        <f>[7]Julho!$F$9</f>
        <v>100</v>
      </c>
      <c r="G11" s="104">
        <f>[7]Julho!$F$10</f>
        <v>100</v>
      </c>
      <c r="H11" s="104">
        <f>[7]Julho!$F$11</f>
        <v>91</v>
      </c>
      <c r="I11" s="104">
        <f>[7]Julho!$F$12</f>
        <v>100</v>
      </c>
      <c r="J11" s="104">
        <f>[7]Julho!$F$13</f>
        <v>81</v>
      </c>
      <c r="K11" s="104">
        <f>[7]Julho!$F$14</f>
        <v>100</v>
      </c>
      <c r="L11" s="104">
        <f>[7]Julho!$F$15</f>
        <v>84</v>
      </c>
      <c r="M11" s="104">
        <f>[7]Julho!$F$16</f>
        <v>83</v>
      </c>
      <c r="N11" s="104">
        <f>[7]Julho!$F$17</f>
        <v>71</v>
      </c>
      <c r="O11" s="104">
        <f>[7]Julho!$F$18</f>
        <v>83</v>
      </c>
      <c r="P11" s="104">
        <f>[7]Julho!$F$19</f>
        <v>80</v>
      </c>
      <c r="Q11" s="104">
        <f>[7]Julho!$F$20</f>
        <v>66</v>
      </c>
      <c r="R11" s="104">
        <f>[7]Julho!$F$21</f>
        <v>79</v>
      </c>
      <c r="S11" s="104">
        <f>[7]Julho!$F$22</f>
        <v>87</v>
      </c>
      <c r="T11" s="104">
        <f>[7]Julho!$F$23</f>
        <v>100</v>
      </c>
      <c r="U11" s="104">
        <f>[7]Julho!$F$24</f>
        <v>82</v>
      </c>
      <c r="V11" s="104">
        <f>[7]Julho!$F$25</f>
        <v>88</v>
      </c>
      <c r="W11" s="104">
        <f>[7]Julho!$F$26</f>
        <v>80</v>
      </c>
      <c r="X11" s="104">
        <f>[7]Julho!$F$27</f>
        <v>76</v>
      </c>
      <c r="Y11" s="104">
        <f>[7]Julho!$F$28</f>
        <v>72</v>
      </c>
      <c r="Z11" s="104">
        <f>[7]Julho!$F$29</f>
        <v>85</v>
      </c>
      <c r="AA11" s="104">
        <f>[7]Julho!$F$30</f>
        <v>77</v>
      </c>
      <c r="AB11" s="104">
        <f>[7]Julho!$F$31</f>
        <v>67</v>
      </c>
      <c r="AC11" s="104">
        <f>[7]Julho!$F$32</f>
        <v>100</v>
      </c>
      <c r="AD11" s="104">
        <f>[7]Julho!$F$33</f>
        <v>100</v>
      </c>
      <c r="AE11" s="104">
        <f>[7]Julho!$F$34</f>
        <v>87</v>
      </c>
      <c r="AF11" s="104">
        <f>[7]Julho!$F$35</f>
        <v>75</v>
      </c>
      <c r="AG11" s="109">
        <f t="shared" si="2"/>
        <v>100</v>
      </c>
      <c r="AH11" s="108">
        <f t="shared" si="1"/>
        <v>86.741935483870961</v>
      </c>
      <c r="AJ11" t="s">
        <v>35</v>
      </c>
    </row>
    <row r="12" spans="1:36" x14ac:dyDescent="0.2">
      <c r="A12" s="47" t="s">
        <v>90</v>
      </c>
      <c r="B12" s="104">
        <f>[8]Julho!$F$5</f>
        <v>87</v>
      </c>
      <c r="C12" s="104">
        <f>[8]Julho!$F$6</f>
        <v>92</v>
      </c>
      <c r="D12" s="104">
        <f>[8]Julho!$F$7</f>
        <v>88</v>
      </c>
      <c r="E12" s="104">
        <f>[8]Julho!$F$8</f>
        <v>99</v>
      </c>
      <c r="F12" s="104">
        <f>[8]Julho!$F$9</f>
        <v>100</v>
      </c>
      <c r="G12" s="104">
        <f>[8]Julho!$F$10</f>
        <v>100</v>
      </c>
      <c r="H12" s="104">
        <f>[8]Julho!$F$11</f>
        <v>99</v>
      </c>
      <c r="I12" s="104">
        <f>[8]Julho!$F$12</f>
        <v>96</v>
      </c>
      <c r="J12" s="104">
        <f>[8]Julho!$F$13</f>
        <v>97</v>
      </c>
      <c r="K12" s="104">
        <f>[8]Julho!$F$14</f>
        <v>93</v>
      </c>
      <c r="L12" s="104">
        <f>[8]Julho!$F$15</f>
        <v>91</v>
      </c>
      <c r="M12" s="104">
        <f>[8]Julho!$F$16</f>
        <v>89</v>
      </c>
      <c r="N12" s="104">
        <f>[8]Julho!$F$17</f>
        <v>95</v>
      </c>
      <c r="O12" s="104">
        <f>[8]Julho!$F$18</f>
        <v>95</v>
      </c>
      <c r="P12" s="104">
        <f>[8]Julho!$F$19</f>
        <v>97</v>
      </c>
      <c r="Q12" s="104">
        <f>[8]Julho!$F$20</f>
        <v>94</v>
      </c>
      <c r="R12" s="104">
        <f>[8]Julho!$F$21</f>
        <v>98</v>
      </c>
      <c r="S12" s="104">
        <f>[8]Julho!$F$22</f>
        <v>94</v>
      </c>
      <c r="T12" s="104">
        <f>[8]Julho!$F$23</f>
        <v>96</v>
      </c>
      <c r="U12" s="104">
        <f>[8]Julho!$F$24</f>
        <v>96</v>
      </c>
      <c r="V12" s="104">
        <f>[8]Julho!$F$25</f>
        <v>98</v>
      </c>
      <c r="W12" s="104">
        <f>[8]Julho!$F$26</f>
        <v>96</v>
      </c>
      <c r="X12" s="104">
        <f>[8]Julho!$F$27</f>
        <v>98</v>
      </c>
      <c r="Y12" s="104">
        <f>[8]Julho!$F$28</f>
        <v>95</v>
      </c>
      <c r="Z12" s="104">
        <f>[8]Julho!$F$29</f>
        <v>97</v>
      </c>
      <c r="AA12" s="104">
        <f>[8]Julho!$F$30</f>
        <v>88</v>
      </c>
      <c r="AB12" s="104">
        <f>[8]Julho!$F$31</f>
        <v>91</v>
      </c>
      <c r="AC12" s="104">
        <f>[8]Julho!$F$32</f>
        <v>100</v>
      </c>
      <c r="AD12" s="104">
        <f>[8]Julho!$F$33</f>
        <v>97</v>
      </c>
      <c r="AE12" s="104">
        <f>[8]Julho!$F$34</f>
        <v>95</v>
      </c>
      <c r="AF12" s="104">
        <f>[8]Julho!$F$35</f>
        <v>72</v>
      </c>
      <c r="AG12" s="109">
        <f t="shared" si="2"/>
        <v>100</v>
      </c>
      <c r="AH12" s="108">
        <f t="shared" si="1"/>
        <v>94.290322580645167</v>
      </c>
    </row>
    <row r="13" spans="1:36" x14ac:dyDescent="0.2">
      <c r="A13" s="47" t="s">
        <v>95</v>
      </c>
      <c r="B13" s="104">
        <f>[9]Julho!$F$5</f>
        <v>83</v>
      </c>
      <c r="C13" s="104">
        <f>[9]Julho!$F$6</f>
        <v>87</v>
      </c>
      <c r="D13" s="104">
        <f>[9]Julho!$F$7</f>
        <v>88</v>
      </c>
      <c r="E13" s="104">
        <f>[9]Julho!$F$8</f>
        <v>94</v>
      </c>
      <c r="F13" s="104">
        <f>[9]Julho!$F$9</f>
        <v>99</v>
      </c>
      <c r="G13" s="104">
        <f>[9]Julho!$F$10</f>
        <v>90</v>
      </c>
      <c r="H13" s="104">
        <f>[9]Julho!$F$11</f>
        <v>93</v>
      </c>
      <c r="I13" s="104">
        <f>[9]Julho!$F$12</f>
        <v>97</v>
      </c>
      <c r="J13" s="104">
        <f>[9]Julho!$F$13</f>
        <v>95</v>
      </c>
      <c r="K13" s="104">
        <f>[9]Julho!$F$14</f>
        <v>96</v>
      </c>
      <c r="L13" s="104">
        <f>[9]Julho!$F$15</f>
        <v>89</v>
      </c>
      <c r="M13" s="104">
        <f>[9]Julho!$F$16</f>
        <v>78</v>
      </c>
      <c r="N13" s="104">
        <f>[9]Julho!$F$17</f>
        <v>83</v>
      </c>
      <c r="O13" s="104">
        <f>[9]Julho!$F$18</f>
        <v>82</v>
      </c>
      <c r="P13" s="104">
        <f>[9]Julho!$F$19</f>
        <v>76</v>
      </c>
      <c r="Q13" s="104">
        <f>[9]Julho!$F$20</f>
        <v>70</v>
      </c>
      <c r="R13" s="104">
        <f>[9]Julho!$F$21</f>
        <v>95</v>
      </c>
      <c r="S13" s="104">
        <f>[9]Julho!$F$22</f>
        <v>97</v>
      </c>
      <c r="T13" s="104">
        <f>[9]Julho!$F$23</f>
        <v>98</v>
      </c>
      <c r="U13" s="104">
        <f>[9]Julho!$F$24</f>
        <v>76</v>
      </c>
      <c r="V13" s="104">
        <f>[9]Julho!$F$25</f>
        <v>90</v>
      </c>
      <c r="W13" s="104">
        <f>[9]Julho!$F$26</f>
        <v>90</v>
      </c>
      <c r="X13" s="104">
        <f>[9]Julho!$F$27</f>
        <v>89</v>
      </c>
      <c r="Y13" s="104">
        <f>[9]Julho!$F$28</f>
        <v>80</v>
      </c>
      <c r="Z13" s="104">
        <f>[9]Julho!$F$29</f>
        <v>93</v>
      </c>
      <c r="AA13" s="104">
        <f>[9]Julho!$F$30</f>
        <v>73</v>
      </c>
      <c r="AB13" s="104">
        <f>[9]Julho!$F$31</f>
        <v>97</v>
      </c>
      <c r="AC13" s="104">
        <f>[9]Julho!$F$32</f>
        <v>98</v>
      </c>
      <c r="AD13" s="104">
        <f>[9]Julho!$F$33</f>
        <v>99</v>
      </c>
      <c r="AE13" s="104">
        <f>[9]Julho!$F$34</f>
        <v>95</v>
      </c>
      <c r="AF13" s="104">
        <f>[9]Julho!$F$35</f>
        <v>61</v>
      </c>
      <c r="AG13" s="109">
        <f t="shared" si="2"/>
        <v>99</v>
      </c>
      <c r="AH13" s="108">
        <f t="shared" si="1"/>
        <v>88.096774193548384</v>
      </c>
      <c r="AJ13" t="s">
        <v>35</v>
      </c>
    </row>
    <row r="14" spans="1:36" x14ac:dyDescent="0.2">
      <c r="A14" s="47" t="s">
        <v>139</v>
      </c>
      <c r="B14" s="104">
        <f>[10]Julho!$F$5</f>
        <v>88</v>
      </c>
      <c r="C14" s="104">
        <f>[10]Julho!$F$6</f>
        <v>92</v>
      </c>
      <c r="D14" s="104">
        <f>[10]Julho!$F$7</f>
        <v>93</v>
      </c>
      <c r="E14" s="104">
        <f>[10]Julho!$F$8</f>
        <v>91</v>
      </c>
      <c r="F14" s="104">
        <f>[10]Julho!$F$9</f>
        <v>87</v>
      </c>
      <c r="G14" s="104">
        <f>[10]Julho!$F$10</f>
        <v>91</v>
      </c>
      <c r="H14" s="104">
        <f>[10]Julho!$F$11</f>
        <v>80</v>
      </c>
      <c r="I14" s="104">
        <f>[10]Julho!$F$12</f>
        <v>90</v>
      </c>
      <c r="J14" s="104">
        <f>[10]Julho!$F$13</f>
        <v>84</v>
      </c>
      <c r="K14" s="104">
        <f>[10]Julho!$F$14</f>
        <v>87</v>
      </c>
      <c r="L14" s="104">
        <f>[10]Julho!$F$15</f>
        <v>83</v>
      </c>
      <c r="M14" s="104">
        <f>[10]Julho!$F$16</f>
        <v>75</v>
      </c>
      <c r="N14" s="104">
        <f>[10]Julho!$F$17</f>
        <v>84</v>
      </c>
      <c r="O14" s="104">
        <f>[10]Julho!$F$18</f>
        <v>87</v>
      </c>
      <c r="P14" s="104">
        <f>[10]Julho!$F$19</f>
        <v>88</v>
      </c>
      <c r="Q14" s="104">
        <f>[10]Julho!$F$20</f>
        <v>87</v>
      </c>
      <c r="R14" s="104">
        <f>[10]Julho!$F$21</f>
        <v>86</v>
      </c>
      <c r="S14" s="104">
        <f>[10]Julho!$F$22</f>
        <v>84</v>
      </c>
      <c r="T14" s="104">
        <f>[10]Julho!$F$23</f>
        <v>86</v>
      </c>
      <c r="U14" s="104">
        <f>[10]Julho!$F$24</f>
        <v>88</v>
      </c>
      <c r="V14" s="104">
        <f>[10]Julho!$F$25</f>
        <v>86</v>
      </c>
      <c r="W14" s="104">
        <f>[10]Julho!$F$26</f>
        <v>88</v>
      </c>
      <c r="X14" s="104">
        <f>[10]Julho!$F$27</f>
        <v>88</v>
      </c>
      <c r="Y14" s="104">
        <f>[10]Julho!$F$28</f>
        <v>84</v>
      </c>
      <c r="Z14" s="104">
        <f>[10]Julho!$F$29</f>
        <v>89</v>
      </c>
      <c r="AA14" s="104">
        <f>[10]Julho!$F$30</f>
        <v>83</v>
      </c>
      <c r="AB14" s="104">
        <f>[10]Julho!$F$31</f>
        <v>87</v>
      </c>
      <c r="AC14" s="104">
        <f>[10]Julho!$F$32</f>
        <v>87</v>
      </c>
      <c r="AD14" s="104">
        <f>[10]Julho!$F$33</f>
        <v>92</v>
      </c>
      <c r="AE14" s="104">
        <f>[10]Julho!$F$34</f>
        <v>90</v>
      </c>
      <c r="AF14" s="104">
        <f>[10]Julho!$F$35</f>
        <v>67</v>
      </c>
      <c r="AG14" s="109">
        <f t="shared" si="2"/>
        <v>93</v>
      </c>
      <c r="AH14" s="108">
        <f t="shared" si="1"/>
        <v>86.193548387096769</v>
      </c>
    </row>
    <row r="15" spans="1:36" x14ac:dyDescent="0.2">
      <c r="A15" s="47" t="s">
        <v>2</v>
      </c>
      <c r="B15" s="104">
        <f>[11]Julho!$F$5</f>
        <v>84</v>
      </c>
      <c r="C15" s="104">
        <f>[11]Julho!$F$6</f>
        <v>83</v>
      </c>
      <c r="D15" s="104">
        <f>[11]Julho!$F$7</f>
        <v>90</v>
      </c>
      <c r="E15" s="104">
        <f>[11]Julho!$F$8</f>
        <v>82</v>
      </c>
      <c r="F15" s="104">
        <f>[11]Julho!$F$9</f>
        <v>75</v>
      </c>
      <c r="G15" s="104">
        <f>[11]Julho!$F$10</f>
        <v>78</v>
      </c>
      <c r="H15" s="104">
        <f>[11]Julho!$F$11</f>
        <v>71</v>
      </c>
      <c r="I15" s="104">
        <f>[11]Julho!$F$12</f>
        <v>79</v>
      </c>
      <c r="J15" s="104">
        <f>[11]Julho!$F$13</f>
        <v>65</v>
      </c>
      <c r="K15" s="104">
        <f>[11]Julho!$F$14</f>
        <v>70</v>
      </c>
      <c r="L15" s="104">
        <f>[11]Julho!$F$15</f>
        <v>67</v>
      </c>
      <c r="M15" s="104">
        <f>[11]Julho!$F$16</f>
        <v>62</v>
      </c>
      <c r="N15" s="104">
        <f>[11]Julho!$F$17</f>
        <v>69</v>
      </c>
      <c r="O15" s="104">
        <f>[11]Julho!$F$18</f>
        <v>69</v>
      </c>
      <c r="P15" s="104">
        <f>[11]Julho!$F$19</f>
        <v>64</v>
      </c>
      <c r="Q15" s="104">
        <f>[11]Julho!$F$20</f>
        <v>55</v>
      </c>
      <c r="R15" s="104">
        <f>[11]Julho!$F$21</f>
        <v>81</v>
      </c>
      <c r="S15" s="104">
        <f>[11]Julho!$F$22</f>
        <v>85</v>
      </c>
      <c r="T15" s="104">
        <f>[11]Julho!$F$23</f>
        <v>68</v>
      </c>
      <c r="U15" s="104">
        <f>[11]Julho!$F$24</f>
        <v>72</v>
      </c>
      <c r="V15" s="104">
        <f>[11]Julho!$F$25</f>
        <v>65</v>
      </c>
      <c r="W15" s="104">
        <f>[11]Julho!$F$26</f>
        <v>73</v>
      </c>
      <c r="X15" s="104">
        <f>[11]Julho!$F$27</f>
        <v>62</v>
      </c>
      <c r="Y15" s="104">
        <f>[11]Julho!$F$28</f>
        <v>61</v>
      </c>
      <c r="Z15" s="104">
        <f>[11]Julho!$F$29</f>
        <v>87</v>
      </c>
      <c r="AA15" s="104">
        <f>[11]Julho!$F$30</f>
        <v>59</v>
      </c>
      <c r="AB15" s="104">
        <f>[11]Julho!$F$31</f>
        <v>61</v>
      </c>
      <c r="AC15" s="104">
        <f>[11]Julho!$F$32</f>
        <v>89</v>
      </c>
      <c r="AD15" s="104">
        <f>[11]Julho!$F$33</f>
        <v>89</v>
      </c>
      <c r="AE15" s="104">
        <f>[11]Julho!$F$34</f>
        <v>74</v>
      </c>
      <c r="AF15" s="104">
        <f>[11]Julho!$F$35</f>
        <v>49</v>
      </c>
      <c r="AG15" s="109">
        <f t="shared" si="2"/>
        <v>90</v>
      </c>
      <c r="AH15" s="108">
        <f t="shared" si="1"/>
        <v>72.193548387096769</v>
      </c>
      <c r="AJ15" s="12" t="s">
        <v>35</v>
      </c>
    </row>
    <row r="16" spans="1:36" x14ac:dyDescent="0.2">
      <c r="A16" s="47" t="s">
        <v>3</v>
      </c>
      <c r="B16" s="116">
        <f>[12]Julho!$F$5</f>
        <v>100</v>
      </c>
      <c r="C16" s="104">
        <f>[12]Julho!$F$6</f>
        <v>100</v>
      </c>
      <c r="D16" s="104">
        <f>[12]Julho!$F$7</f>
        <v>100</v>
      </c>
      <c r="E16" s="104">
        <f>[12]Julho!$F$8</f>
        <v>100</v>
      </c>
      <c r="F16" s="104">
        <f>[12]Julho!$F$9</f>
        <v>100</v>
      </c>
      <c r="G16" s="104">
        <f>[12]Julho!$F$10</f>
        <v>100</v>
      </c>
      <c r="H16" s="104">
        <f>[12]Julho!$F$11</f>
        <v>100</v>
      </c>
      <c r="I16" s="104">
        <f>[12]Julho!$F$12</f>
        <v>100</v>
      </c>
      <c r="J16" s="104">
        <f>[12]Julho!$F$13</f>
        <v>97</v>
      </c>
      <c r="K16" s="104">
        <f>[12]Julho!$F$14</f>
        <v>100</v>
      </c>
      <c r="L16" s="104">
        <f>[12]Julho!$F$15</f>
        <v>100</v>
      </c>
      <c r="M16" s="104">
        <f>[12]Julho!$F$16</f>
        <v>100</v>
      </c>
      <c r="N16" s="104">
        <f>[12]Julho!$F$17</f>
        <v>100</v>
      </c>
      <c r="O16" s="104">
        <f>[12]Julho!$F$18</f>
        <v>100</v>
      </c>
      <c r="P16" s="104">
        <f>[12]Julho!$F$19</f>
        <v>100</v>
      </c>
      <c r="Q16" s="104">
        <f>[12]Julho!$F$20</f>
        <v>96</v>
      </c>
      <c r="R16" s="104">
        <f>[12]Julho!$F$21</f>
        <v>91</v>
      </c>
      <c r="S16" s="104">
        <f>[12]Julho!$F$22</f>
        <v>88</v>
      </c>
      <c r="T16" s="104">
        <f>[12]Julho!$F$23</f>
        <v>100</v>
      </c>
      <c r="U16" s="104">
        <f>[12]Julho!$F$24</f>
        <v>100</v>
      </c>
      <c r="V16" s="104">
        <f>[12]Julho!$F$25</f>
        <v>97</v>
      </c>
      <c r="W16" s="104">
        <f>[12]Julho!$F$26</f>
        <v>100</v>
      </c>
      <c r="X16" s="104">
        <f>[12]Julho!$F$27</f>
        <v>100</v>
      </c>
      <c r="Y16" s="104">
        <f>[12]Julho!$F$28</f>
        <v>95</v>
      </c>
      <c r="Z16" s="104">
        <f>[12]Julho!$F$29</f>
        <v>99</v>
      </c>
      <c r="AA16" s="104">
        <f>[12]Julho!$F$30</f>
        <v>94</v>
      </c>
      <c r="AB16" s="104">
        <f>[12]Julho!$F$31</f>
        <v>88</v>
      </c>
      <c r="AC16" s="104">
        <f>[12]Julho!$F$32</f>
        <v>77</v>
      </c>
      <c r="AD16" s="104">
        <f>[12]Julho!$F$33</f>
        <v>89</v>
      </c>
      <c r="AE16" s="104">
        <f>[12]Julho!$F$34</f>
        <v>100</v>
      </c>
      <c r="AF16" s="104">
        <f>[12]Julho!$F$35</f>
        <v>85</v>
      </c>
      <c r="AG16" s="109">
        <f t="shared" si="2"/>
        <v>100</v>
      </c>
      <c r="AH16" s="108">
        <f t="shared" si="1"/>
        <v>96.645161290322577</v>
      </c>
      <c r="AJ16" s="12"/>
    </row>
    <row r="17" spans="1:37" x14ac:dyDescent="0.2">
      <c r="A17" s="47" t="s">
        <v>4</v>
      </c>
      <c r="B17" s="104">
        <f>[13]Julho!$F$5</f>
        <v>97</v>
      </c>
      <c r="C17" s="104">
        <f>[13]Julho!$F$6</f>
        <v>95</v>
      </c>
      <c r="D17" s="104">
        <f>[13]Julho!$F$7</f>
        <v>95</v>
      </c>
      <c r="E17" s="104">
        <f>[13]Julho!$F$8</f>
        <v>96</v>
      </c>
      <c r="F17" s="104">
        <f>[13]Julho!$F$9</f>
        <v>88</v>
      </c>
      <c r="G17" s="104">
        <f>[13]Julho!$F$10</f>
        <v>76</v>
      </c>
      <c r="H17" s="104">
        <f>[13]Julho!$F$11</f>
        <v>72</v>
      </c>
      <c r="I17" s="104">
        <f>[13]Julho!$F$12</f>
        <v>82</v>
      </c>
      <c r="J17" s="104">
        <f>[13]Julho!$F$13</f>
        <v>83</v>
      </c>
      <c r="K17" s="104">
        <f>[13]Julho!$F$14</f>
        <v>79</v>
      </c>
      <c r="L17" s="104">
        <f>[13]Julho!$F$15</f>
        <v>62</v>
      </c>
      <c r="M17" s="104">
        <f>[13]Julho!$F$16</f>
        <v>66</v>
      </c>
      <c r="N17" s="104">
        <f>[13]Julho!$F$17</f>
        <v>73</v>
      </c>
      <c r="O17" s="104">
        <f>[13]Julho!$F$18</f>
        <v>73</v>
      </c>
      <c r="P17" s="104">
        <f>[13]Julho!$F$19</f>
        <v>65</v>
      </c>
      <c r="Q17" s="104">
        <f>[13]Julho!$F$20</f>
        <v>68</v>
      </c>
      <c r="R17" s="104">
        <f>[13]Julho!$F$21</f>
        <v>65</v>
      </c>
      <c r="S17" s="104">
        <f>[13]Julho!$F$22</f>
        <v>94</v>
      </c>
      <c r="T17" s="104">
        <f>[13]Julho!$F$23</f>
        <v>81</v>
      </c>
      <c r="U17" s="104">
        <f>[13]Julho!$F$24</f>
        <v>83</v>
      </c>
      <c r="V17" s="104">
        <f>[13]Julho!$F$25</f>
        <v>68</v>
      </c>
      <c r="W17" s="104">
        <f>[13]Julho!$F$26</f>
        <v>70</v>
      </c>
      <c r="X17" s="104">
        <f>[13]Julho!$F$27</f>
        <v>67</v>
      </c>
      <c r="Y17" s="104">
        <f>[13]Julho!$F$28</f>
        <v>69</v>
      </c>
      <c r="Z17" s="104">
        <f>[13]Julho!$F$29</f>
        <v>71</v>
      </c>
      <c r="AA17" s="104">
        <f>[13]Julho!$F$30</f>
        <v>63</v>
      </c>
      <c r="AB17" s="104">
        <f>[13]Julho!$F$31</f>
        <v>62</v>
      </c>
      <c r="AC17" s="104">
        <f>[13]Julho!$F$32</f>
        <v>75</v>
      </c>
      <c r="AD17" s="104">
        <f>[13]Julho!$F$33</f>
        <v>94</v>
      </c>
      <c r="AE17" s="104">
        <f>[13]Julho!$F$34</f>
        <v>81</v>
      </c>
      <c r="AF17" s="104">
        <f>[13]Julho!$F$35</f>
        <v>62</v>
      </c>
      <c r="AG17" s="109">
        <f t="shared" si="2"/>
        <v>97</v>
      </c>
      <c r="AH17" s="108">
        <f t="shared" si="1"/>
        <v>76.612903225806448</v>
      </c>
      <c r="AJ17" t="s">
        <v>35</v>
      </c>
    </row>
    <row r="18" spans="1:37" x14ac:dyDescent="0.2">
      <c r="A18" s="47" t="s">
        <v>211</v>
      </c>
      <c r="B18" s="104">
        <f>[14]Julho!$F$5</f>
        <v>95</v>
      </c>
      <c r="C18" s="104">
        <f>[14]Julho!$F$6</f>
        <v>94</v>
      </c>
      <c r="D18" s="104">
        <f>[14]Julho!$F$7</f>
        <v>95</v>
      </c>
      <c r="E18" s="104">
        <f>[14]Julho!$F$8</f>
        <v>88</v>
      </c>
      <c r="F18" s="104">
        <f>[14]Julho!$F$9</f>
        <v>86</v>
      </c>
      <c r="G18" s="104">
        <f>[14]Julho!$F$10</f>
        <v>74</v>
      </c>
      <c r="H18" s="104">
        <f>[14]Julho!$F$11</f>
        <v>73</v>
      </c>
      <c r="I18" s="104">
        <f>[14]Julho!$F$12</f>
        <v>78</v>
      </c>
      <c r="J18" s="104">
        <f>[14]Julho!$F$13</f>
        <v>73</v>
      </c>
      <c r="K18" s="104">
        <f>[14]Julho!$F$14</f>
        <v>74</v>
      </c>
      <c r="L18" s="104">
        <f>[14]Julho!$F$15</f>
        <v>73</v>
      </c>
      <c r="M18" s="104">
        <f>[14]Julho!$F$16</f>
        <v>58</v>
      </c>
      <c r="N18" s="104">
        <f>[14]Julho!$F$17</f>
        <v>59</v>
      </c>
      <c r="O18" s="104">
        <f>[14]Julho!$F$18</f>
        <v>71</v>
      </c>
      <c r="P18" s="104">
        <f>[14]Julho!$F$19</f>
        <v>58</v>
      </c>
      <c r="Q18" s="104">
        <f>[14]Julho!$F$20</f>
        <v>59</v>
      </c>
      <c r="R18" s="104">
        <f>[14]Julho!$F$21</f>
        <v>85</v>
      </c>
      <c r="S18" s="104">
        <f>[14]Julho!$F$22</f>
        <v>85</v>
      </c>
      <c r="T18" s="104">
        <f>[14]Julho!$F$23</f>
        <v>70</v>
      </c>
      <c r="U18" s="104">
        <f>[14]Julho!$F$24</f>
        <v>72</v>
      </c>
      <c r="V18" s="104">
        <f>[14]Julho!$F$25</f>
        <v>65</v>
      </c>
      <c r="W18" s="104">
        <f>[14]Julho!$F$26</f>
        <v>57</v>
      </c>
      <c r="X18" s="104">
        <f>[14]Julho!$F$27</f>
        <v>60</v>
      </c>
      <c r="Y18" s="104">
        <f>[14]Julho!$F$28</f>
        <v>54</v>
      </c>
      <c r="Z18" s="104">
        <f>[14]Julho!$F$29</f>
        <v>68</v>
      </c>
      <c r="AA18" s="104">
        <f>[14]Julho!$F$30</f>
        <v>58</v>
      </c>
      <c r="AB18" s="104">
        <f>[14]Julho!$F$31</f>
        <v>52</v>
      </c>
      <c r="AC18" s="104">
        <f>[14]Julho!$F$32</f>
        <v>97</v>
      </c>
      <c r="AD18" s="104">
        <f>[14]Julho!$F$33</f>
        <v>99</v>
      </c>
      <c r="AE18" s="104">
        <f>[14]Julho!$F$34</f>
        <v>69</v>
      </c>
      <c r="AF18" s="104">
        <f>[14]Julho!$F$35</f>
        <v>59</v>
      </c>
      <c r="AG18" s="109">
        <f t="shared" si="2"/>
        <v>99</v>
      </c>
      <c r="AH18" s="108">
        <f t="shared" si="1"/>
        <v>72.838709677419359</v>
      </c>
    </row>
    <row r="19" spans="1:37" x14ac:dyDescent="0.2">
      <c r="A19" s="47" t="s">
        <v>5</v>
      </c>
      <c r="B19" s="104">
        <f>[15]Julho!$F$5</f>
        <v>73</v>
      </c>
      <c r="C19" s="104">
        <f>[15]Julho!$F$6</f>
        <v>78</v>
      </c>
      <c r="D19" s="104">
        <f>[15]Julho!$F$7</f>
        <v>64</v>
      </c>
      <c r="E19" s="104">
        <f>[15]Julho!$F$8</f>
        <v>90</v>
      </c>
      <c r="F19" s="104">
        <f>[15]Julho!$F$9</f>
        <v>80</v>
      </c>
      <c r="G19" s="104">
        <f>[15]Julho!$F$10</f>
        <v>87</v>
      </c>
      <c r="H19" s="104">
        <f>[15]Julho!$F$11</f>
        <v>56</v>
      </c>
      <c r="I19" s="104">
        <f>[15]Julho!$F$12</f>
        <v>86</v>
      </c>
      <c r="J19" s="104">
        <f>[15]Julho!$F$13</f>
        <v>72</v>
      </c>
      <c r="K19" s="104">
        <f>[15]Julho!$F$14</f>
        <v>79</v>
      </c>
      <c r="L19" s="104">
        <f>[15]Julho!$F$15</f>
        <v>83</v>
      </c>
      <c r="M19" s="104">
        <f>[15]Julho!$F$16</f>
        <v>83</v>
      </c>
      <c r="N19" s="104">
        <f>[15]Julho!$F$17</f>
        <v>74</v>
      </c>
      <c r="O19" s="104">
        <f>[15]Julho!$F$18</f>
        <v>82</v>
      </c>
      <c r="P19" s="104">
        <f>[15]Julho!$F$19</f>
        <v>75</v>
      </c>
      <c r="Q19" s="104">
        <f>[15]Julho!$F$20</f>
        <v>73</v>
      </c>
      <c r="R19" s="104">
        <f>[15]Julho!$F$21</f>
        <v>66</v>
      </c>
      <c r="S19" s="104">
        <f>[15]Julho!$F$22</f>
        <v>73</v>
      </c>
      <c r="T19" s="104">
        <f>[15]Julho!$F$23</f>
        <v>86</v>
      </c>
      <c r="U19" s="104">
        <f>[15]Julho!$F$24</f>
        <v>89</v>
      </c>
      <c r="V19" s="104">
        <f>[15]Julho!$F$25</f>
        <v>82</v>
      </c>
      <c r="W19" s="104">
        <f>[15]Julho!$F$26</f>
        <v>74</v>
      </c>
      <c r="X19" s="104">
        <f>[15]Julho!$F$27</f>
        <v>69</v>
      </c>
      <c r="Y19" s="104">
        <f>[15]Julho!$F$28</f>
        <v>59</v>
      </c>
      <c r="Z19" s="104">
        <f>[15]Julho!$F$29</f>
        <v>66</v>
      </c>
      <c r="AA19" s="104">
        <f>[15]Julho!$F$30</f>
        <v>82</v>
      </c>
      <c r="AB19" s="104">
        <f>[15]Julho!$F$31</f>
        <v>76</v>
      </c>
      <c r="AC19" s="104">
        <f>[15]Julho!$F$32</f>
        <v>81</v>
      </c>
      <c r="AD19" s="104">
        <f>[15]Julho!$F$33</f>
        <v>73</v>
      </c>
      <c r="AE19" s="104">
        <f>[15]Julho!$F$34</f>
        <v>82</v>
      </c>
      <c r="AF19" s="104">
        <f>[15]Julho!$F$35</f>
        <v>57</v>
      </c>
      <c r="AG19" s="109">
        <f t="shared" si="2"/>
        <v>90</v>
      </c>
      <c r="AH19" s="108">
        <f t="shared" si="1"/>
        <v>75.806451612903231</v>
      </c>
      <c r="AI19" s="12" t="s">
        <v>35</v>
      </c>
      <c r="AK19" s="12"/>
    </row>
    <row r="20" spans="1:37" x14ac:dyDescent="0.2">
      <c r="A20" s="47" t="s">
        <v>279</v>
      </c>
      <c r="B20" s="104" t="str">
        <f>[16]Julho!$F$5</f>
        <v>*</v>
      </c>
      <c r="C20" s="104" t="str">
        <f>[16]Julho!$F$6</f>
        <v>*</v>
      </c>
      <c r="D20" s="104" t="str">
        <f>[16]Julho!$F$7</f>
        <v>*</v>
      </c>
      <c r="E20" s="104" t="str">
        <f>[16]Julho!$F$8</f>
        <v>*</v>
      </c>
      <c r="F20" s="104" t="str">
        <f>[16]Julho!$F$9</f>
        <v>*</v>
      </c>
      <c r="G20" s="104" t="str">
        <f>[16]Julho!$F$10</f>
        <v>*</v>
      </c>
      <c r="H20" s="104" t="str">
        <f>[16]Julho!$F$11</f>
        <v>*</v>
      </c>
      <c r="I20" s="104" t="str">
        <f>[16]Julho!$F$12</f>
        <v>*</v>
      </c>
      <c r="J20" s="104" t="str">
        <f>[16]Julho!$F$13</f>
        <v>*</v>
      </c>
      <c r="K20" s="104" t="str">
        <f>[16]Julho!$F$14</f>
        <v>*</v>
      </c>
      <c r="L20" s="104" t="str">
        <f>[16]Julho!$F$15</f>
        <v>*</v>
      </c>
      <c r="M20" s="104" t="str">
        <f>[16]Julho!$F$16</f>
        <v>*</v>
      </c>
      <c r="N20" s="104" t="str">
        <f>[16]Julho!$F$17</f>
        <v>*</v>
      </c>
      <c r="O20" s="104" t="str">
        <f>[16]Julho!$F$18</f>
        <v>*</v>
      </c>
      <c r="P20" s="104" t="str">
        <f>[16]Julho!$F$19</f>
        <v>*</v>
      </c>
      <c r="Q20" s="104" t="str">
        <f>[16]Julho!$F$20</f>
        <v>*</v>
      </c>
      <c r="R20" s="104" t="str">
        <f>[16]Julho!$F$21</f>
        <v>*</v>
      </c>
      <c r="S20" s="104" t="str">
        <f>[16]Julho!$F$22</f>
        <v>*</v>
      </c>
      <c r="T20" s="104" t="str">
        <f>[16]Julho!$F$23</f>
        <v>*</v>
      </c>
      <c r="U20" s="104" t="str">
        <f>[16]Julho!$F$24</f>
        <v>*</v>
      </c>
      <c r="V20" s="104" t="str">
        <f>[16]Julho!$F$25</f>
        <v>*</v>
      </c>
      <c r="W20" s="104" t="str">
        <f>[16]Julho!$F$26</f>
        <v>*</v>
      </c>
      <c r="X20" s="104" t="str">
        <f>[16]Julho!$F$27</f>
        <v>*</v>
      </c>
      <c r="Y20" s="104" t="str">
        <f>[16]Julho!$F$28</f>
        <v>*</v>
      </c>
      <c r="Z20" s="104" t="str">
        <f>[16]Julho!$F$29</f>
        <v>*</v>
      </c>
      <c r="AA20" s="104">
        <f>[16]Julho!$F$30</f>
        <v>76</v>
      </c>
      <c r="AB20" s="104">
        <f>[16]Julho!$F$31</f>
        <v>93</v>
      </c>
      <c r="AC20" s="104">
        <f>[16]Julho!$F$32</f>
        <v>79</v>
      </c>
      <c r="AD20" s="104">
        <f>[16]Julho!$F$33</f>
        <v>81</v>
      </c>
      <c r="AE20" s="104">
        <f>[16]Julho!$F$34</f>
        <v>87</v>
      </c>
      <c r="AF20" s="104">
        <f>[16]Julho!$F$35</f>
        <v>89</v>
      </c>
      <c r="AG20" s="109">
        <f t="shared" si="2"/>
        <v>93</v>
      </c>
      <c r="AH20" s="108">
        <f t="shared" si="1"/>
        <v>84.166666666666671</v>
      </c>
      <c r="AI20" s="12"/>
      <c r="AK20" s="12"/>
    </row>
    <row r="21" spans="1:37" x14ac:dyDescent="0.2">
      <c r="A21" s="47" t="s">
        <v>280</v>
      </c>
      <c r="B21" s="104" t="str">
        <f>[17]Julho!$F$5</f>
        <v>*</v>
      </c>
      <c r="C21" s="104" t="str">
        <f>[17]Julho!$F$6</f>
        <v>*</v>
      </c>
      <c r="D21" s="104" t="str">
        <f>[17]Julho!$F$7</f>
        <v>*</v>
      </c>
      <c r="E21" s="104" t="str">
        <f>[17]Julho!$F$8</f>
        <v>*</v>
      </c>
      <c r="F21" s="104" t="str">
        <f>[17]Julho!$F$9</f>
        <v>*</v>
      </c>
      <c r="G21" s="104" t="str">
        <f>[17]Julho!$F$10</f>
        <v>*</v>
      </c>
      <c r="H21" s="104" t="str">
        <f>[17]Julho!$F$11</f>
        <v>*</v>
      </c>
      <c r="I21" s="104" t="str">
        <f>[17]Julho!$F$12</f>
        <v>*</v>
      </c>
      <c r="J21" s="104" t="str">
        <f>[17]Julho!$F$13</f>
        <v>*</v>
      </c>
      <c r="K21" s="104" t="str">
        <f>[17]Julho!$F$14</f>
        <v>*</v>
      </c>
      <c r="L21" s="104" t="str">
        <f>[17]Julho!$F$15</f>
        <v>*</v>
      </c>
      <c r="M21" s="104" t="str">
        <f>[17]Julho!$F$16</f>
        <v>*</v>
      </c>
      <c r="N21" s="104" t="str">
        <f>[17]Julho!$F$17</f>
        <v>*</v>
      </c>
      <c r="O21" s="104" t="str">
        <f>[17]Julho!$F$18</f>
        <v>*</v>
      </c>
      <c r="P21" s="104" t="str">
        <f>[17]Julho!$F$19</f>
        <v>*</v>
      </c>
      <c r="Q21" s="104" t="str">
        <f>[17]Julho!$F$20</f>
        <v>*</v>
      </c>
      <c r="R21" s="104" t="str">
        <f>[17]Julho!$F$21</f>
        <v>*</v>
      </c>
      <c r="S21" s="104" t="str">
        <f>[17]Julho!$F$22</f>
        <v>*</v>
      </c>
      <c r="T21" s="104" t="str">
        <f>[17]Julho!$F$23</f>
        <v>*</v>
      </c>
      <c r="U21" s="104" t="str">
        <f>[17]Julho!$F$24</f>
        <v>*</v>
      </c>
      <c r="V21" s="104" t="str">
        <f>[17]Julho!$F$25</f>
        <v>*</v>
      </c>
      <c r="W21" s="104" t="str">
        <f>[17]Julho!$F$26</f>
        <v>*</v>
      </c>
      <c r="X21" s="104" t="str">
        <f>[17]Julho!$F$27</f>
        <v>*</v>
      </c>
      <c r="Y21" s="104" t="str">
        <f>[17]Julho!$F$28</f>
        <v>*</v>
      </c>
      <c r="Z21" s="104" t="str">
        <f>[17]Julho!$F$29</f>
        <v>*</v>
      </c>
      <c r="AA21" s="104" t="str">
        <f>[17]Julho!$F$30</f>
        <v>*</v>
      </c>
      <c r="AB21" s="104" t="str">
        <f>[17]Julho!$F$31</f>
        <v>*</v>
      </c>
      <c r="AC21" s="104" t="str">
        <f>[17]Julho!$F$32</f>
        <v>*</v>
      </c>
      <c r="AD21" s="104">
        <f>[17]Julho!$F$33</f>
        <v>78</v>
      </c>
      <c r="AE21" s="104">
        <f>[17]Julho!$F$34</f>
        <v>98</v>
      </c>
      <c r="AF21" s="104">
        <f>[17]Julho!$F$35</f>
        <v>91</v>
      </c>
      <c r="AG21" s="109">
        <f t="shared" si="2"/>
        <v>98</v>
      </c>
      <c r="AH21" s="108">
        <f t="shared" si="1"/>
        <v>89</v>
      </c>
      <c r="AI21" s="12"/>
      <c r="AK21" s="12"/>
    </row>
    <row r="22" spans="1:37" x14ac:dyDescent="0.2">
      <c r="A22" s="47" t="s">
        <v>210</v>
      </c>
      <c r="B22" s="104">
        <f>[18]Julho!$F$5</f>
        <v>82</v>
      </c>
      <c r="C22" s="104">
        <f>[18]Julho!$F$6</f>
        <v>98</v>
      </c>
      <c r="D22" s="104">
        <f>[18]Julho!$F$7</f>
        <v>97</v>
      </c>
      <c r="E22" s="104">
        <f>[18]Julho!$F$8</f>
        <v>98</v>
      </c>
      <c r="F22" s="104">
        <f>[18]Julho!$F$9</f>
        <v>99</v>
      </c>
      <c r="G22" s="104">
        <f>[18]Julho!$F$10</f>
        <v>98</v>
      </c>
      <c r="H22" s="104">
        <f>[18]Julho!$F$11</f>
        <v>85</v>
      </c>
      <c r="I22" s="104">
        <f>[18]Julho!$F$12</f>
        <v>94</v>
      </c>
      <c r="J22" s="104">
        <f>[18]Julho!$F$13</f>
        <v>96</v>
      </c>
      <c r="K22" s="104">
        <f>[18]Julho!$F$14</f>
        <v>92</v>
      </c>
      <c r="L22" s="104">
        <f>[18]Julho!$F$15</f>
        <v>95</v>
      </c>
      <c r="M22" s="104">
        <f>[18]Julho!$F$16</f>
        <v>98</v>
      </c>
      <c r="N22" s="104">
        <f>[18]Julho!$F$17</f>
        <v>96</v>
      </c>
      <c r="O22" s="104">
        <f>[18]Julho!$F$18</f>
        <v>92</v>
      </c>
      <c r="P22" s="104">
        <f>[18]Julho!$F$19</f>
        <v>89</v>
      </c>
      <c r="Q22" s="104">
        <f>[18]Julho!$F$20</f>
        <v>62</v>
      </c>
      <c r="R22" s="104">
        <f>[18]Julho!$F$21</f>
        <v>84</v>
      </c>
      <c r="S22" s="104">
        <f>[18]Julho!$F$22</f>
        <v>97</v>
      </c>
      <c r="T22" s="104">
        <f>[18]Julho!$F$23</f>
        <v>94</v>
      </c>
      <c r="U22" s="104">
        <f>[18]Julho!$F$24</f>
        <v>95</v>
      </c>
      <c r="V22" s="104">
        <f>[18]Julho!$F$25</f>
        <v>85</v>
      </c>
      <c r="W22" s="104">
        <f>[18]Julho!$F$26</f>
        <v>85</v>
      </c>
      <c r="X22" s="104">
        <f>[18]Julho!$F$27</f>
        <v>92</v>
      </c>
      <c r="Y22" s="104">
        <f>[18]Julho!$F$28</f>
        <v>83</v>
      </c>
      <c r="Z22" s="104">
        <f>[18]Julho!$F$29</f>
        <v>79</v>
      </c>
      <c r="AA22" s="104">
        <f>[18]Julho!$F$30</f>
        <v>75</v>
      </c>
      <c r="AB22" s="104">
        <f>[18]Julho!$F$31</f>
        <v>73</v>
      </c>
      <c r="AC22" s="104">
        <f>[18]Julho!$F$32</f>
        <v>96</v>
      </c>
      <c r="AD22" s="104">
        <f>[18]Julho!$F$33</f>
        <v>96</v>
      </c>
      <c r="AE22" s="104">
        <f>[18]Julho!$F$34</f>
        <v>93</v>
      </c>
      <c r="AF22" s="104">
        <f>[18]Julho!$F$35</f>
        <v>58</v>
      </c>
      <c r="AG22" s="109">
        <f t="shared" si="2"/>
        <v>99</v>
      </c>
      <c r="AH22" s="108">
        <f t="shared" si="1"/>
        <v>88.903225806451616</v>
      </c>
      <c r="AI22" s="12"/>
      <c r="AK22" s="12"/>
    </row>
    <row r="23" spans="1:37" x14ac:dyDescent="0.2">
      <c r="A23" s="47" t="s">
        <v>215</v>
      </c>
      <c r="B23" s="104">
        <f>[19]Julho!$F$5</f>
        <v>88</v>
      </c>
      <c r="C23" s="104">
        <f>[19]Julho!$F$6</f>
        <v>93</v>
      </c>
      <c r="D23" s="104">
        <f>[19]Julho!$F$7</f>
        <v>94</v>
      </c>
      <c r="E23" s="104">
        <f>[19]Julho!$F$8</f>
        <v>98</v>
      </c>
      <c r="F23" s="104">
        <f>[19]Julho!$F$9</f>
        <v>96</v>
      </c>
      <c r="G23" s="104">
        <f>[19]Julho!$F$10</f>
        <v>95</v>
      </c>
      <c r="H23" s="104">
        <f>[19]Julho!$F$11</f>
        <v>92</v>
      </c>
      <c r="I23" s="104">
        <f>[19]Julho!$F$12</f>
        <v>95</v>
      </c>
      <c r="J23" s="104">
        <f>[19]Julho!$F$13</f>
        <v>96</v>
      </c>
      <c r="K23" s="104">
        <f>[19]Julho!$F$14</f>
        <v>96</v>
      </c>
      <c r="L23" s="104">
        <f>[19]Julho!$F$15</f>
        <v>96</v>
      </c>
      <c r="M23" s="104">
        <f>[19]Julho!$F$16</f>
        <v>96</v>
      </c>
      <c r="N23" s="104">
        <f>[19]Julho!$F$17</f>
        <v>93</v>
      </c>
      <c r="O23" s="104">
        <f>[19]Julho!$F$18</f>
        <v>95</v>
      </c>
      <c r="P23" s="104">
        <f>[19]Julho!$F$19</f>
        <v>98</v>
      </c>
      <c r="Q23" s="104">
        <f>[19]Julho!$F$20</f>
        <v>97</v>
      </c>
      <c r="R23" s="104">
        <f>[19]Julho!$F$21</f>
        <v>95</v>
      </c>
      <c r="S23" s="104">
        <f>[19]Julho!$F$22</f>
        <v>88</v>
      </c>
      <c r="T23" s="104">
        <f>[19]Julho!$F$23</f>
        <v>95</v>
      </c>
      <c r="U23" s="104">
        <f>[19]Julho!$F$24</f>
        <v>94</v>
      </c>
      <c r="V23" s="104">
        <f>[19]Julho!$F$25</f>
        <v>95</v>
      </c>
      <c r="W23" s="104">
        <f>[19]Julho!$F$26</f>
        <v>94</v>
      </c>
      <c r="X23" s="104">
        <f>[19]Julho!$F$27</f>
        <v>97</v>
      </c>
      <c r="Y23" s="104">
        <f>[19]Julho!$F$28</f>
        <v>96</v>
      </c>
      <c r="Z23" s="104">
        <f>[19]Julho!$F$29</f>
        <v>95</v>
      </c>
      <c r="AA23" s="104">
        <f>[19]Julho!$F$30</f>
        <v>95</v>
      </c>
      <c r="AB23" s="104">
        <f>[19]Julho!$F$31</f>
        <v>91</v>
      </c>
      <c r="AC23" s="104">
        <f>[19]Julho!$F$32</f>
        <v>91</v>
      </c>
      <c r="AD23" s="104">
        <f>[19]Julho!$F$33</f>
        <v>90</v>
      </c>
      <c r="AE23" s="104">
        <f>[19]Julho!$F$34</f>
        <v>91</v>
      </c>
      <c r="AF23" s="104">
        <f>[19]Julho!$F$35</f>
        <v>85</v>
      </c>
      <c r="AG23" s="109">
        <f t="shared" si="2"/>
        <v>98</v>
      </c>
      <c r="AH23" s="108">
        <f t="shared" si="1"/>
        <v>93.870967741935488</v>
      </c>
      <c r="AI23" s="12"/>
      <c r="AK23" s="12"/>
    </row>
    <row r="24" spans="1:37" x14ac:dyDescent="0.2">
      <c r="A24" s="47" t="s">
        <v>207</v>
      </c>
      <c r="B24" s="104">
        <f>[20]Julho!$F$5</f>
        <v>87</v>
      </c>
      <c r="C24" s="104">
        <f>[20]Julho!$F$6</f>
        <v>94</v>
      </c>
      <c r="D24" s="104">
        <f>[20]Julho!$F$7</f>
        <v>94</v>
      </c>
      <c r="E24" s="104">
        <f>[20]Julho!$F$8</f>
        <v>99</v>
      </c>
      <c r="F24" s="104">
        <f>[20]Julho!$F$9</f>
        <v>98</v>
      </c>
      <c r="G24" s="104">
        <f>[20]Julho!$F$10</f>
        <v>98</v>
      </c>
      <c r="H24" s="104">
        <f>[20]Julho!$F$11</f>
        <v>96</v>
      </c>
      <c r="I24" s="104">
        <f>[20]Julho!$F$12</f>
        <v>94</v>
      </c>
      <c r="J24" s="104">
        <f>[20]Julho!$F$13</f>
        <v>97</v>
      </c>
      <c r="K24" s="104">
        <f>[20]Julho!$F$14</f>
        <v>90</v>
      </c>
      <c r="L24" s="104">
        <f>[20]Julho!$F$15</f>
        <v>97</v>
      </c>
      <c r="M24" s="104">
        <f>[20]Julho!$F$16</f>
        <v>95</v>
      </c>
      <c r="N24" s="104">
        <f>[20]Julho!$F$17</f>
        <v>96</v>
      </c>
      <c r="O24" s="104">
        <f>[20]Julho!$F$18</f>
        <v>96</v>
      </c>
      <c r="P24" s="104">
        <f>[20]Julho!$F$19</f>
        <v>98</v>
      </c>
      <c r="Q24" s="104">
        <f>[20]Julho!$F$20</f>
        <v>91</v>
      </c>
      <c r="R24" s="104">
        <f>[20]Julho!$F$21</f>
        <v>95</v>
      </c>
      <c r="S24" s="104">
        <f>[20]Julho!$F$22</f>
        <v>87</v>
      </c>
      <c r="T24" s="104">
        <f>[20]Julho!$F$23</f>
        <v>97</v>
      </c>
      <c r="U24" s="104">
        <f>[20]Julho!$F$24</f>
        <v>94</v>
      </c>
      <c r="V24" s="104">
        <f>[20]Julho!$F$25</f>
        <v>98</v>
      </c>
      <c r="W24" s="104">
        <f>[20]Julho!$F$26</f>
        <v>94</v>
      </c>
      <c r="X24" s="104">
        <f>[20]Julho!$F$27</f>
        <v>96</v>
      </c>
      <c r="Y24" s="104">
        <f>[20]Julho!$F$28</f>
        <v>95</v>
      </c>
      <c r="Z24" s="104">
        <f>[20]Julho!$F$29</f>
        <v>96</v>
      </c>
      <c r="AA24" s="104">
        <f>[20]Julho!$F$30</f>
        <v>90</v>
      </c>
      <c r="AB24" s="104">
        <f>[20]Julho!$F$31</f>
        <v>92</v>
      </c>
      <c r="AC24" s="104">
        <f>[20]Julho!$F$32</f>
        <v>90</v>
      </c>
      <c r="AD24" s="104">
        <f>[20]Julho!$F$33</f>
        <v>94</v>
      </c>
      <c r="AE24" s="104">
        <f>[20]Julho!$F$34</f>
        <v>97</v>
      </c>
      <c r="AF24" s="104">
        <f>[20]Julho!$F$35</f>
        <v>85</v>
      </c>
      <c r="AG24" s="109">
        <f t="shared" si="2"/>
        <v>99</v>
      </c>
      <c r="AH24" s="108">
        <f t="shared" si="1"/>
        <v>94.193548387096769</v>
      </c>
      <c r="AI24" s="12"/>
    </row>
    <row r="25" spans="1:37" x14ac:dyDescent="0.2">
      <c r="A25" s="47" t="s">
        <v>208</v>
      </c>
      <c r="B25" s="104">
        <f>[21]Julho!$F$5</f>
        <v>84</v>
      </c>
      <c r="C25" s="104">
        <f>[21]Julho!$F$6</f>
        <v>95</v>
      </c>
      <c r="D25" s="104">
        <f>[21]Julho!$F$7</f>
        <v>90</v>
      </c>
      <c r="E25" s="104">
        <f>[21]Julho!$F$8</f>
        <v>95</v>
      </c>
      <c r="F25" s="104">
        <f>[21]Julho!$F$9</f>
        <v>99</v>
      </c>
      <c r="G25" s="104">
        <f>[21]Julho!$F$10</f>
        <v>99</v>
      </c>
      <c r="H25" s="104">
        <f>[21]Julho!$F$11</f>
        <v>96</v>
      </c>
      <c r="I25" s="104">
        <f>[21]Julho!$F$12</f>
        <v>95</v>
      </c>
      <c r="J25" s="104">
        <f>[21]Julho!$F$13</f>
        <v>99</v>
      </c>
      <c r="K25" s="104">
        <f>[21]Julho!$F$14</f>
        <v>96</v>
      </c>
      <c r="L25" s="104">
        <f>[21]Julho!$F$15</f>
        <v>99</v>
      </c>
      <c r="M25" s="104">
        <f>[21]Julho!$F$16</f>
        <v>95</v>
      </c>
      <c r="N25" s="104">
        <f>[21]Julho!$F$17</f>
        <v>98</v>
      </c>
      <c r="O25" s="104">
        <f>[21]Julho!$F$18</f>
        <v>97</v>
      </c>
      <c r="P25" s="104">
        <f>[21]Julho!$F$19</f>
        <v>98</v>
      </c>
      <c r="Q25" s="104">
        <f>[21]Julho!$F$20</f>
        <v>94</v>
      </c>
      <c r="R25" s="104">
        <f>[21]Julho!$F$21</f>
        <v>93</v>
      </c>
      <c r="S25" s="104">
        <f>[21]Julho!$F$22</f>
        <v>97</v>
      </c>
      <c r="T25" s="104">
        <f>[21]Julho!$F$23</f>
        <v>98</v>
      </c>
      <c r="U25" s="104">
        <f>[21]Julho!$F$24</f>
        <v>98</v>
      </c>
      <c r="V25" s="104">
        <f>[21]Julho!$F$25</f>
        <v>98</v>
      </c>
      <c r="W25" s="104">
        <f>[21]Julho!$F$26</f>
        <v>97</v>
      </c>
      <c r="X25" s="104">
        <f>[21]Julho!$F$27</f>
        <v>98</v>
      </c>
      <c r="Y25" s="104">
        <f>[21]Julho!$F$28</f>
        <v>99</v>
      </c>
      <c r="Z25" s="104">
        <f>[21]Julho!$F$29</f>
        <v>88</v>
      </c>
      <c r="AA25" s="104">
        <f>[21]Julho!$F$30</f>
        <v>96</v>
      </c>
      <c r="AB25" s="104">
        <f>[21]Julho!$F$31</f>
        <v>97</v>
      </c>
      <c r="AC25" s="104">
        <f>[21]Julho!$F$32</f>
        <v>91</v>
      </c>
      <c r="AD25" s="104">
        <f>[21]Julho!$F$33</f>
        <v>92</v>
      </c>
      <c r="AE25" s="104">
        <f>[21]Julho!$F$34</f>
        <v>96</v>
      </c>
      <c r="AF25" s="104">
        <f>[21]Julho!$F$35</f>
        <v>91</v>
      </c>
      <c r="AG25" s="109">
        <f t="shared" si="2"/>
        <v>99</v>
      </c>
      <c r="AH25" s="108">
        <f t="shared" si="1"/>
        <v>95.41935483870968</v>
      </c>
      <c r="AI25" s="12"/>
    </row>
    <row r="26" spans="1:37" x14ac:dyDescent="0.2">
      <c r="A26" s="47" t="s">
        <v>33</v>
      </c>
      <c r="B26" s="104">
        <f>[22]Julho!$F$5</f>
        <v>100</v>
      </c>
      <c r="C26" s="104">
        <f>[22]Julho!$F$6</f>
        <v>93</v>
      </c>
      <c r="D26" s="104">
        <f>[22]Julho!$F$7</f>
        <v>96</v>
      </c>
      <c r="E26" s="104">
        <f>[22]Julho!$F$8</f>
        <v>95</v>
      </c>
      <c r="F26" s="104">
        <f>[22]Julho!$F$9</f>
        <v>91</v>
      </c>
      <c r="G26" s="104">
        <f>[22]Julho!$F$10</f>
        <v>87</v>
      </c>
      <c r="H26" s="104">
        <f>[22]Julho!$F$11</f>
        <v>87</v>
      </c>
      <c r="I26" s="104">
        <f>[22]Julho!$F$12</f>
        <v>93</v>
      </c>
      <c r="J26" s="104">
        <f>[22]Julho!$F$13</f>
        <v>91</v>
      </c>
      <c r="K26" s="104">
        <f>[22]Julho!$F$14</f>
        <v>92</v>
      </c>
      <c r="L26" s="104">
        <f>[22]Julho!$F$15</f>
        <v>74</v>
      </c>
      <c r="M26" s="104">
        <f>[22]Julho!$F$16</f>
        <v>78</v>
      </c>
      <c r="N26" s="104">
        <f>[22]Julho!$F$17</f>
        <v>80</v>
      </c>
      <c r="O26" s="104">
        <f>[22]Julho!$F$18</f>
        <v>84</v>
      </c>
      <c r="P26" s="104">
        <f>[22]Julho!$F$19</f>
        <v>83</v>
      </c>
      <c r="Q26" s="104">
        <f>[22]Julho!$F$20</f>
        <v>78</v>
      </c>
      <c r="R26" s="104">
        <f>[22]Julho!$F$21</f>
        <v>76</v>
      </c>
      <c r="S26" s="104">
        <f>[22]Julho!$F$22</f>
        <v>96</v>
      </c>
      <c r="T26" s="104">
        <f>[22]Julho!$F$23</f>
        <v>89</v>
      </c>
      <c r="U26" s="104">
        <f>[22]Julho!$F$24</f>
        <v>88</v>
      </c>
      <c r="V26" s="104">
        <f>[22]Julho!$F$25</f>
        <v>81</v>
      </c>
      <c r="W26" s="104">
        <f>[22]Julho!$F$26</f>
        <v>78</v>
      </c>
      <c r="X26" s="104">
        <f>[22]Julho!$F$27</f>
        <v>76</v>
      </c>
      <c r="Y26" s="104">
        <f>[22]Julho!$F$28</f>
        <v>75</v>
      </c>
      <c r="Z26" s="104">
        <f>[22]Julho!$F$29</f>
        <v>81</v>
      </c>
      <c r="AA26" s="104">
        <f>[22]Julho!$F$30</f>
        <v>70</v>
      </c>
      <c r="AB26" s="104">
        <f>[22]Julho!$F$31</f>
        <v>65</v>
      </c>
      <c r="AC26" s="104">
        <f>[22]Julho!$F$32</f>
        <v>74</v>
      </c>
      <c r="AD26" s="104">
        <f>[22]Julho!$F$33</f>
        <v>96</v>
      </c>
      <c r="AE26" s="104">
        <f>[22]Julho!$F$34</f>
        <v>87</v>
      </c>
      <c r="AF26" s="104">
        <f>[22]Julho!$F$35</f>
        <v>58</v>
      </c>
      <c r="AG26" s="109">
        <f t="shared" si="2"/>
        <v>100</v>
      </c>
      <c r="AH26" s="108">
        <f t="shared" si="1"/>
        <v>83.612903225806448</v>
      </c>
    </row>
    <row r="27" spans="1:37" x14ac:dyDescent="0.2">
      <c r="A27" s="47" t="s">
        <v>6</v>
      </c>
      <c r="B27" s="104">
        <f>[23]Julho!$F$5</f>
        <v>86</v>
      </c>
      <c r="C27" s="104">
        <f>[23]Julho!$F$6</f>
        <v>96</v>
      </c>
      <c r="D27" s="104">
        <f>[23]Julho!$F$7</f>
        <v>97</v>
      </c>
      <c r="E27" s="104">
        <f>[23]Julho!$F$8</f>
        <v>98</v>
      </c>
      <c r="F27" s="104">
        <f>[23]Julho!$F$9</f>
        <v>96</v>
      </c>
      <c r="G27" s="104">
        <f>[23]Julho!$F$10</f>
        <v>99</v>
      </c>
      <c r="H27" s="104">
        <f>[23]Julho!$F$11</f>
        <v>97</v>
      </c>
      <c r="I27" s="104">
        <f>[23]Julho!$F$12</f>
        <v>97</v>
      </c>
      <c r="J27" s="104">
        <f>[23]Julho!$F$13</f>
        <v>98</v>
      </c>
      <c r="K27" s="104">
        <f>[23]Julho!$F$14</f>
        <v>97</v>
      </c>
      <c r="L27" s="104">
        <f>[23]Julho!$F$15</f>
        <v>96</v>
      </c>
      <c r="M27" s="104">
        <f>[23]Julho!$F$16</f>
        <v>97</v>
      </c>
      <c r="N27" s="104">
        <f>[23]Julho!$F$17</f>
        <v>94</v>
      </c>
      <c r="O27" s="104">
        <f>[23]Julho!$F$18</f>
        <v>97</v>
      </c>
      <c r="P27" s="104">
        <f>[23]Julho!$F$19</f>
        <v>98</v>
      </c>
      <c r="Q27" s="104">
        <f>[23]Julho!$F$20</f>
        <v>97</v>
      </c>
      <c r="R27" s="104">
        <f>[23]Julho!$F$21</f>
        <v>96</v>
      </c>
      <c r="S27" s="104">
        <f>[23]Julho!$F$22</f>
        <v>95</v>
      </c>
      <c r="T27" s="104">
        <f>[23]Julho!$F$23</f>
        <v>95</v>
      </c>
      <c r="U27" s="104">
        <f>[23]Julho!$F$24</f>
        <v>95</v>
      </c>
      <c r="V27" s="104">
        <f>[23]Julho!$F$25</f>
        <v>96</v>
      </c>
      <c r="W27" s="104">
        <f>[23]Julho!$F$26</f>
        <v>98</v>
      </c>
      <c r="X27" s="104">
        <f>[23]Julho!$F$27</f>
        <v>98</v>
      </c>
      <c r="Y27" s="104">
        <f>[23]Julho!$F$28</f>
        <v>97</v>
      </c>
      <c r="Z27" s="104">
        <f>[23]Julho!$F$29</f>
        <v>96</v>
      </c>
      <c r="AA27" s="104">
        <f>[23]Julho!$F$30</f>
        <v>94</v>
      </c>
      <c r="AB27" s="104">
        <f>[23]Julho!$F$31</f>
        <v>95</v>
      </c>
      <c r="AC27" s="104">
        <f>[23]Julho!$F$32</f>
        <v>92</v>
      </c>
      <c r="AD27" s="104">
        <f>[23]Julho!$F$33</f>
        <v>73</v>
      </c>
      <c r="AE27" s="104">
        <f>[23]Julho!$F$34</f>
        <v>91</v>
      </c>
      <c r="AF27" s="104">
        <f>[23]Julho!$F$35</f>
        <v>75</v>
      </c>
      <c r="AG27" s="109">
        <f t="shared" si="2"/>
        <v>99</v>
      </c>
      <c r="AH27" s="108">
        <f t="shared" si="1"/>
        <v>94.387096774193552</v>
      </c>
    </row>
    <row r="28" spans="1:37" x14ac:dyDescent="0.2">
      <c r="A28" s="47" t="s">
        <v>7</v>
      </c>
      <c r="B28" s="104">
        <f>[24]Julho!$F$5</f>
        <v>85</v>
      </c>
      <c r="C28" s="104">
        <f>[24]Julho!$F$6</f>
        <v>80</v>
      </c>
      <c r="D28" s="104">
        <f>[24]Julho!$F$7</f>
        <v>79</v>
      </c>
      <c r="E28" s="104">
        <f>[24]Julho!$F$8</f>
        <v>93</v>
      </c>
      <c r="F28" s="104">
        <f>[24]Julho!$F$9</f>
        <v>95</v>
      </c>
      <c r="G28" s="104">
        <f>[24]Julho!$F$10</f>
        <v>88</v>
      </c>
      <c r="H28" s="104">
        <f>[24]Julho!$F$11</f>
        <v>88</v>
      </c>
      <c r="I28" s="104">
        <f>[24]Julho!$F$12</f>
        <v>94</v>
      </c>
      <c r="J28" s="104">
        <f>[24]Julho!$F$13</f>
        <v>80</v>
      </c>
      <c r="K28" s="104">
        <f>[24]Julho!$F$14</f>
        <v>85</v>
      </c>
      <c r="L28" s="104">
        <f>[24]Julho!$F$15</f>
        <v>88</v>
      </c>
      <c r="M28" s="104">
        <f>[24]Julho!$F$16</f>
        <v>71</v>
      </c>
      <c r="N28" s="104">
        <f>[24]Julho!$F$17</f>
        <v>75</v>
      </c>
      <c r="O28" s="104">
        <f>[24]Julho!$F$18</f>
        <v>77</v>
      </c>
      <c r="P28" s="104">
        <f>[24]Julho!$F$19</f>
        <v>77</v>
      </c>
      <c r="Q28" s="104">
        <f>[24]Julho!$F$20</f>
        <v>70</v>
      </c>
      <c r="R28" s="104">
        <f>[24]Julho!$F$21</f>
        <v>92</v>
      </c>
      <c r="S28" s="104">
        <f>[24]Julho!$F$22</f>
        <v>90</v>
      </c>
      <c r="T28" s="104">
        <f>[24]Julho!$F$23</f>
        <v>85</v>
      </c>
      <c r="U28" s="104">
        <f>[24]Julho!$F$24</f>
        <v>68</v>
      </c>
      <c r="V28" s="104">
        <f>[24]Julho!$F$25</f>
        <v>75</v>
      </c>
      <c r="W28" s="104">
        <f>[24]Julho!$F$26</f>
        <v>72</v>
      </c>
      <c r="X28" s="104">
        <f>[24]Julho!$F$27</f>
        <v>77</v>
      </c>
      <c r="Y28" s="104">
        <f>[24]Julho!$F$28</f>
        <v>77</v>
      </c>
      <c r="Z28" s="104">
        <f>[24]Julho!$F$29</f>
        <v>92</v>
      </c>
      <c r="AA28" s="104">
        <f>[24]Julho!$F$30</f>
        <v>76</v>
      </c>
      <c r="AB28" s="104">
        <f>[24]Julho!$F$31</f>
        <v>91</v>
      </c>
      <c r="AC28" s="104">
        <f>[24]Julho!$F$32</f>
        <v>100</v>
      </c>
      <c r="AD28" s="104">
        <f>[24]Julho!$F$33</f>
        <v>100</v>
      </c>
      <c r="AE28" s="104">
        <f>[24]Julho!$F$34</f>
        <v>81</v>
      </c>
      <c r="AF28" s="104">
        <f>[24]Julho!$F$35</f>
        <v>62</v>
      </c>
      <c r="AG28" s="109">
        <f t="shared" si="2"/>
        <v>100</v>
      </c>
      <c r="AH28" s="108">
        <f t="shared" si="1"/>
        <v>82.677419354838705</v>
      </c>
      <c r="AJ28" t="s">
        <v>35</v>
      </c>
    </row>
    <row r="29" spans="1:37" x14ac:dyDescent="0.2">
      <c r="A29" s="47" t="s">
        <v>140</v>
      </c>
      <c r="B29" s="104">
        <f>[25]Julho!$F$5</f>
        <v>77</v>
      </c>
      <c r="C29" s="104">
        <f>[25]Julho!$F$6</f>
        <v>76</v>
      </c>
      <c r="D29" s="104">
        <f>[25]Julho!$F$7</f>
        <v>84</v>
      </c>
      <c r="E29" s="104">
        <f>[25]Julho!$F$8</f>
        <v>90</v>
      </c>
      <c r="F29" s="104">
        <f>[25]Julho!$F$9</f>
        <v>92</v>
      </c>
      <c r="G29" s="104">
        <f>[25]Julho!$F$10</f>
        <v>92</v>
      </c>
      <c r="H29" s="104">
        <f>[25]Julho!$F$11</f>
        <v>90</v>
      </c>
      <c r="I29" s="104">
        <f>[25]Julho!$F$12</f>
        <v>92</v>
      </c>
      <c r="J29" s="104">
        <f>[25]Julho!$F$13</f>
        <v>88</v>
      </c>
      <c r="K29" s="104">
        <f>[25]Julho!$F$14</f>
        <v>89</v>
      </c>
      <c r="L29" s="104">
        <f>[25]Julho!$F$15</f>
        <v>90</v>
      </c>
      <c r="M29" s="104">
        <f>[25]Julho!$F$16</f>
        <v>73</v>
      </c>
      <c r="N29" s="104">
        <f>[25]Julho!$F$17</f>
        <v>78</v>
      </c>
      <c r="O29" s="104">
        <f>[25]Julho!$F$18</f>
        <v>83</v>
      </c>
      <c r="P29" s="104">
        <f>[25]Julho!$F$19</f>
        <v>86</v>
      </c>
      <c r="Q29" s="104">
        <f>[25]Julho!$F$20</f>
        <v>85</v>
      </c>
      <c r="R29" s="104">
        <f>[25]Julho!$F$21</f>
        <v>84</v>
      </c>
      <c r="S29" s="104">
        <f>[25]Julho!$F$22</f>
        <v>93</v>
      </c>
      <c r="T29" s="104">
        <f>[25]Julho!$F$23</f>
        <v>93</v>
      </c>
      <c r="U29" s="104">
        <f>[25]Julho!$F$24</f>
        <v>87</v>
      </c>
      <c r="V29" s="104">
        <f>[25]Julho!$F$25</f>
        <v>87</v>
      </c>
      <c r="W29" s="104">
        <f>[25]Julho!$F$26</f>
        <v>91</v>
      </c>
      <c r="X29" s="104">
        <f>[25]Julho!$F$27</f>
        <v>86</v>
      </c>
      <c r="Y29" s="104">
        <f>[25]Julho!$F$28</f>
        <v>89</v>
      </c>
      <c r="Z29" s="104">
        <f>[25]Julho!$F$29</f>
        <v>81</v>
      </c>
      <c r="AA29" s="104">
        <f>[25]Julho!$F$30</f>
        <v>80</v>
      </c>
      <c r="AB29" s="104">
        <f>[25]Julho!$F$31</f>
        <v>91</v>
      </c>
      <c r="AC29" s="104">
        <f>[25]Julho!$F$32</f>
        <v>93</v>
      </c>
      <c r="AD29" s="104">
        <f>[25]Julho!$F$33</f>
        <v>95</v>
      </c>
      <c r="AE29" s="104">
        <f>[25]Julho!$F$34</f>
        <v>93</v>
      </c>
      <c r="AF29" s="104">
        <f>[25]Julho!$F$35</f>
        <v>73</v>
      </c>
      <c r="AG29" s="109">
        <f t="shared" si="2"/>
        <v>95</v>
      </c>
      <c r="AH29" s="108">
        <f t="shared" si="1"/>
        <v>86.483870967741936</v>
      </c>
    </row>
    <row r="30" spans="1:37" x14ac:dyDescent="0.2">
      <c r="A30" s="47" t="s">
        <v>141</v>
      </c>
      <c r="B30" s="104">
        <f>[26]Julho!$F$5</f>
        <v>83</v>
      </c>
      <c r="C30" s="104">
        <f>[26]Julho!$F$6</f>
        <v>89</v>
      </c>
      <c r="D30" s="104">
        <f>[26]Julho!$F$7</f>
        <v>94</v>
      </c>
      <c r="E30" s="104">
        <f>[26]Julho!$F$8</f>
        <v>99</v>
      </c>
      <c r="F30" s="104">
        <f>[26]Julho!$F$9</f>
        <v>99</v>
      </c>
      <c r="G30" s="104">
        <f>[26]Julho!$F$10</f>
        <v>97</v>
      </c>
      <c r="H30" s="104">
        <f>[26]Julho!$F$11</f>
        <v>91</v>
      </c>
      <c r="I30" s="104">
        <f>[26]Julho!$F$12</f>
        <v>99</v>
      </c>
      <c r="J30" s="104">
        <f>[26]Julho!$F$13</f>
        <v>99</v>
      </c>
      <c r="K30" s="104">
        <f>[26]Julho!$F$14</f>
        <v>97</v>
      </c>
      <c r="L30" s="104">
        <f>[26]Julho!$F$15</f>
        <v>95</v>
      </c>
      <c r="M30" s="104">
        <f>[26]Julho!$F$16</f>
        <v>78</v>
      </c>
      <c r="N30" s="104">
        <f>[26]Julho!$F$17</f>
        <v>89</v>
      </c>
      <c r="O30" s="104">
        <f>[26]Julho!$F$18</f>
        <v>93</v>
      </c>
      <c r="P30" s="104">
        <f>[26]Julho!$F$19</f>
        <v>81</v>
      </c>
      <c r="Q30" s="104">
        <f>[26]Julho!$F$20</f>
        <v>77</v>
      </c>
      <c r="R30" s="104">
        <f>[26]Julho!$F$21</f>
        <v>93</v>
      </c>
      <c r="S30" s="104">
        <f>[26]Julho!$F$22</f>
        <v>98</v>
      </c>
      <c r="T30" s="104">
        <f>[26]Julho!$F$23</f>
        <v>99</v>
      </c>
      <c r="U30" s="104">
        <f>[26]Julho!$F$24</f>
        <v>94</v>
      </c>
      <c r="V30" s="104">
        <f>[26]Julho!$F$25</f>
        <v>95</v>
      </c>
      <c r="W30" s="104">
        <f>[26]Julho!$F$26</f>
        <v>97</v>
      </c>
      <c r="X30" s="104">
        <f>[26]Julho!$F$27</f>
        <v>93</v>
      </c>
      <c r="Y30" s="104">
        <f>[26]Julho!$F$28</f>
        <v>87</v>
      </c>
      <c r="Z30" s="104">
        <f>[26]Julho!$F$29</f>
        <v>94</v>
      </c>
      <c r="AA30" s="104">
        <f>[26]Julho!$F$30</f>
        <v>75</v>
      </c>
      <c r="AB30" s="104">
        <f>[26]Julho!$F$31</f>
        <v>97</v>
      </c>
      <c r="AC30" s="104">
        <f>[26]Julho!$F$32</f>
        <v>96</v>
      </c>
      <c r="AD30" s="104">
        <f>[26]Julho!$F$33</f>
        <v>99</v>
      </c>
      <c r="AE30" s="104">
        <f>[26]Julho!$F$34</f>
        <v>98</v>
      </c>
      <c r="AF30" s="104">
        <f>[26]Julho!$F$35</f>
        <v>77</v>
      </c>
      <c r="AG30" s="109">
        <f t="shared" si="2"/>
        <v>99</v>
      </c>
      <c r="AH30" s="108">
        <f t="shared" si="1"/>
        <v>92</v>
      </c>
      <c r="AI30" s="12" t="s">
        <v>35</v>
      </c>
    </row>
    <row r="31" spans="1:37" x14ac:dyDescent="0.2">
      <c r="A31" s="47" t="s">
        <v>142</v>
      </c>
      <c r="B31" s="104">
        <f>[27]Julho!$F$5</f>
        <v>79</v>
      </c>
      <c r="C31" s="104">
        <f>[27]Julho!$F$6</f>
        <v>70</v>
      </c>
      <c r="D31" s="104">
        <f>[27]Julho!$F$7</f>
        <v>93</v>
      </c>
      <c r="E31" s="104">
        <f>[27]Julho!$F$8</f>
        <v>100</v>
      </c>
      <c r="F31" s="104">
        <f>[27]Julho!$F$9</f>
        <v>100</v>
      </c>
      <c r="G31" s="104">
        <f>[27]Julho!$F$10</f>
        <v>100</v>
      </c>
      <c r="H31" s="104">
        <f>[27]Julho!$F$11</f>
        <v>100</v>
      </c>
      <c r="I31" s="104">
        <f>[27]Julho!$F$12</f>
        <v>100</v>
      </c>
      <c r="J31" s="104">
        <f>[27]Julho!$F$13</f>
        <v>95</v>
      </c>
      <c r="K31" s="104">
        <f>[27]Julho!$F$14</f>
        <v>100</v>
      </c>
      <c r="L31" s="104">
        <f>[27]Julho!$F$15</f>
        <v>100</v>
      </c>
      <c r="M31" s="104">
        <f>[27]Julho!$F$16</f>
        <v>66</v>
      </c>
      <c r="N31" s="104">
        <f>[27]Julho!$F$17</f>
        <v>79</v>
      </c>
      <c r="O31" s="104">
        <f>[27]Julho!$F$18</f>
        <v>95</v>
      </c>
      <c r="P31" s="104">
        <f>[27]Julho!$F$19</f>
        <v>86</v>
      </c>
      <c r="Q31" s="104">
        <f>[27]Julho!$F$20</f>
        <v>83</v>
      </c>
      <c r="R31" s="104">
        <f>[27]Julho!$F$21</f>
        <v>92</v>
      </c>
      <c r="S31" s="104">
        <f>[27]Julho!$F$22</f>
        <v>100</v>
      </c>
      <c r="T31" s="104">
        <f>[27]Julho!$F$23</f>
        <v>100</v>
      </c>
      <c r="U31" s="104">
        <f>[27]Julho!$F$24</f>
        <v>80</v>
      </c>
      <c r="V31" s="104">
        <f>[27]Julho!$F$25</f>
        <v>93</v>
      </c>
      <c r="W31" s="104">
        <f>[27]Julho!$F$26</f>
        <v>80</v>
      </c>
      <c r="X31" s="104">
        <f>[27]Julho!$F$27</f>
        <v>85</v>
      </c>
      <c r="Y31" s="104">
        <f>[27]Julho!$F$28</f>
        <v>81</v>
      </c>
      <c r="Z31" s="104">
        <f>[27]Julho!$F$29</f>
        <v>100</v>
      </c>
      <c r="AA31" s="104">
        <f>[27]Julho!$F$30</f>
        <v>82</v>
      </c>
      <c r="AB31" s="104">
        <f>[27]Julho!$F$31</f>
        <v>100</v>
      </c>
      <c r="AC31" s="104">
        <f>[27]Julho!$F$32</f>
        <v>100</v>
      </c>
      <c r="AD31" s="104">
        <f>[27]Julho!$F$33</f>
        <v>100</v>
      </c>
      <c r="AE31" s="104">
        <f>[27]Julho!$F$34</f>
        <v>100</v>
      </c>
      <c r="AF31" s="104">
        <f>[27]Julho!$F$35</f>
        <v>73</v>
      </c>
      <c r="AG31" s="109">
        <f t="shared" si="2"/>
        <v>100</v>
      </c>
      <c r="AH31" s="108">
        <f t="shared" si="1"/>
        <v>90.709677419354833</v>
      </c>
      <c r="AJ31" t="s">
        <v>35</v>
      </c>
    </row>
    <row r="32" spans="1:37" x14ac:dyDescent="0.2">
      <c r="A32" s="47" t="s">
        <v>8</v>
      </c>
      <c r="B32" s="104">
        <f>[28]Julho!$F$5</f>
        <v>88</v>
      </c>
      <c r="C32" s="104">
        <f>[28]Julho!$F$6</f>
        <v>82</v>
      </c>
      <c r="D32" s="104">
        <f>[28]Julho!$F$7</f>
        <v>95</v>
      </c>
      <c r="E32" s="104">
        <f>[28]Julho!$F$8</f>
        <v>100</v>
      </c>
      <c r="F32" s="104">
        <f>[28]Julho!$F$9</f>
        <v>100</v>
      </c>
      <c r="G32" s="104">
        <f>[28]Julho!$F$10</f>
        <v>100</v>
      </c>
      <c r="H32" s="104">
        <f>[28]Julho!$F$11</f>
        <v>83</v>
      </c>
      <c r="I32" s="104">
        <f>[28]Julho!$F$12</f>
        <v>91</v>
      </c>
      <c r="J32" s="104">
        <f>[28]Julho!$F$13</f>
        <v>100</v>
      </c>
      <c r="K32" s="104">
        <f>[28]Julho!$F$14</f>
        <v>100</v>
      </c>
      <c r="L32" s="104">
        <f>[28]Julho!$F$15</f>
        <v>97</v>
      </c>
      <c r="M32" s="104">
        <f>[28]Julho!$F$16</f>
        <v>76</v>
      </c>
      <c r="N32" s="104">
        <f>[28]Julho!$F$17</f>
        <v>69</v>
      </c>
      <c r="O32" s="104">
        <f>[28]Julho!$F$18</f>
        <v>96</v>
      </c>
      <c r="P32" s="104">
        <f>[28]Julho!$F$19</f>
        <v>79</v>
      </c>
      <c r="Q32" s="104">
        <f>[28]Julho!$F$20</f>
        <v>77</v>
      </c>
      <c r="R32" s="104">
        <f>[28]Julho!$F$21</f>
        <v>94</v>
      </c>
      <c r="S32" s="104">
        <f>[28]Julho!$F$22</f>
        <v>90</v>
      </c>
      <c r="T32" s="104">
        <f>[28]Julho!$F$23</f>
        <v>100</v>
      </c>
      <c r="U32" s="104">
        <f>[28]Julho!$F$24</f>
        <v>100</v>
      </c>
      <c r="V32" s="104">
        <f>[28]Julho!$F$25</f>
        <v>90</v>
      </c>
      <c r="W32" s="104">
        <f>[28]Julho!$F$26</f>
        <v>95</v>
      </c>
      <c r="X32" s="104">
        <f>[28]Julho!$F$27</f>
        <v>97</v>
      </c>
      <c r="Y32" s="104">
        <f>[28]Julho!$F$28</f>
        <v>100</v>
      </c>
      <c r="Z32" s="104">
        <f>[28]Julho!$F$29</f>
        <v>100</v>
      </c>
      <c r="AA32" s="104">
        <f>[28]Julho!$F$30</f>
        <v>91</v>
      </c>
      <c r="AB32" s="104">
        <f>[28]Julho!$F$31</f>
        <v>100</v>
      </c>
      <c r="AC32" s="104">
        <f>[28]Julho!$F$32</f>
        <v>100</v>
      </c>
      <c r="AD32" s="104">
        <f>[28]Julho!$F$33</f>
        <v>100</v>
      </c>
      <c r="AE32" s="104">
        <f>[28]Julho!$F$34</f>
        <v>97</v>
      </c>
      <c r="AF32" s="104">
        <f>[28]Julho!$F$35</f>
        <v>87</v>
      </c>
      <c r="AG32" s="109">
        <f t="shared" si="2"/>
        <v>100</v>
      </c>
      <c r="AH32" s="108">
        <f t="shared" si="1"/>
        <v>92.709677419354833</v>
      </c>
      <c r="AJ32" t="s">
        <v>35</v>
      </c>
    </row>
    <row r="33" spans="1:37" x14ac:dyDescent="0.2">
      <c r="A33" s="47" t="s">
        <v>9</v>
      </c>
      <c r="B33" s="104">
        <f>[29]Julho!$F$5</f>
        <v>79</v>
      </c>
      <c r="C33" s="104">
        <f>[29]Julho!$F$6</f>
        <v>72</v>
      </c>
      <c r="D33" s="104">
        <f>[29]Julho!$F$7</f>
        <v>83</v>
      </c>
      <c r="E33" s="104">
        <f>[29]Julho!$F$8</f>
        <v>91</v>
      </c>
      <c r="F33" s="104">
        <f>[29]Julho!$F$9</f>
        <v>88</v>
      </c>
      <c r="G33" s="104">
        <f>[29]Julho!$F$10</f>
        <v>83</v>
      </c>
      <c r="H33" s="104">
        <f>[29]Julho!$F$11</f>
        <v>81</v>
      </c>
      <c r="I33" s="104">
        <f>[29]Julho!$F$12</f>
        <v>77</v>
      </c>
      <c r="J33" s="104">
        <f>[29]Julho!$F$13</f>
        <v>79</v>
      </c>
      <c r="K33" s="104">
        <f>[29]Julho!$F$14</f>
        <v>87</v>
      </c>
      <c r="L33" s="104">
        <f>[29]Julho!$F$15</f>
        <v>82</v>
      </c>
      <c r="M33" s="104">
        <f>[29]Julho!$F$16</f>
        <v>69</v>
      </c>
      <c r="N33" s="104">
        <f>[29]Julho!$F$17</f>
        <v>68</v>
      </c>
      <c r="O33" s="104">
        <f>[29]Julho!$F$18</f>
        <v>77</v>
      </c>
      <c r="P33" s="104">
        <f>[29]Julho!$F$19</f>
        <v>78</v>
      </c>
      <c r="Q33" s="104">
        <f>[29]Julho!$F$20</f>
        <v>67</v>
      </c>
      <c r="R33" s="104">
        <f>[29]Julho!$F$21</f>
        <v>67</v>
      </c>
      <c r="S33" s="104">
        <f>[29]Julho!$F$22</f>
        <v>88</v>
      </c>
      <c r="T33" s="104">
        <f>[29]Julho!$F$23</f>
        <v>85</v>
      </c>
      <c r="U33" s="104">
        <f>[29]Julho!$F$24</f>
        <v>71</v>
      </c>
      <c r="V33" s="104">
        <f>[29]Julho!$F$25</f>
        <v>76</v>
      </c>
      <c r="W33" s="104">
        <f>[29]Julho!$F$26</f>
        <v>75</v>
      </c>
      <c r="X33" s="104">
        <f>[29]Julho!$F$27</f>
        <v>62</v>
      </c>
      <c r="Y33" s="104">
        <f>[29]Julho!$F$28</f>
        <v>68</v>
      </c>
      <c r="Z33" s="104">
        <f>[29]Julho!$F$29</f>
        <v>85</v>
      </c>
      <c r="AA33" s="104">
        <f>[29]Julho!$F$30</f>
        <v>78</v>
      </c>
      <c r="AB33" s="104">
        <f>[29]Julho!$F$31</f>
        <v>89</v>
      </c>
      <c r="AC33" s="104">
        <f>[29]Julho!$F$32</f>
        <v>93</v>
      </c>
      <c r="AD33" s="104">
        <f>[29]Julho!$F$33</f>
        <v>93</v>
      </c>
      <c r="AE33" s="104">
        <f>[29]Julho!$F$34</f>
        <v>84</v>
      </c>
      <c r="AF33" s="104">
        <f>[29]Julho!$F$35</f>
        <v>73</v>
      </c>
      <c r="AG33" s="109">
        <f t="shared" si="2"/>
        <v>93</v>
      </c>
      <c r="AH33" s="108">
        <f t="shared" si="1"/>
        <v>78.967741935483872</v>
      </c>
      <c r="AJ33" t="s">
        <v>35</v>
      </c>
    </row>
    <row r="34" spans="1:37" x14ac:dyDescent="0.2">
      <c r="A34" s="47" t="s">
        <v>32</v>
      </c>
      <c r="B34" s="104">
        <f>[30]Julho!$F$5</f>
        <v>78</v>
      </c>
      <c r="C34" s="104">
        <f>[30]Julho!$F$6</f>
        <v>76</v>
      </c>
      <c r="D34" s="104">
        <f>[30]Julho!$F$7</f>
        <v>94</v>
      </c>
      <c r="E34" s="104">
        <f>[30]Julho!$F$8</f>
        <v>96</v>
      </c>
      <c r="F34" s="104">
        <f>[30]Julho!$F$9</f>
        <v>95</v>
      </c>
      <c r="G34" s="104">
        <f>[30]Julho!$F$10</f>
        <v>89</v>
      </c>
      <c r="H34" s="104">
        <f>[30]Julho!$F$11</f>
        <v>99</v>
      </c>
      <c r="I34" s="104">
        <f>[30]Julho!$F$12</f>
        <v>94</v>
      </c>
      <c r="J34" s="104">
        <f>[30]Julho!$F$13</f>
        <v>91</v>
      </c>
      <c r="K34" s="104">
        <f>[30]Julho!$F$14</f>
        <v>88</v>
      </c>
      <c r="L34" s="104">
        <f>[30]Julho!$F$15</f>
        <v>84</v>
      </c>
      <c r="M34" s="104">
        <f>[30]Julho!$F$16</f>
        <v>87</v>
      </c>
      <c r="N34" s="104">
        <f>[30]Julho!$F$17</f>
        <v>87</v>
      </c>
      <c r="O34" s="104">
        <f>[30]Julho!$F$18</f>
        <v>90</v>
      </c>
      <c r="P34" s="104">
        <f>[30]Julho!$F$19</f>
        <v>90</v>
      </c>
      <c r="Q34" s="104">
        <f>[30]Julho!$F$20</f>
        <v>87</v>
      </c>
      <c r="R34" s="104">
        <f>[30]Julho!$F$21</f>
        <v>94</v>
      </c>
      <c r="S34" s="104">
        <f>[30]Julho!$F$22</f>
        <v>100</v>
      </c>
      <c r="T34" s="104">
        <f>[30]Julho!$F$23</f>
        <v>87</v>
      </c>
      <c r="U34" s="104">
        <f>[30]Julho!$F$24</f>
        <v>88</v>
      </c>
      <c r="V34" s="104">
        <f>[30]Julho!$F$25</f>
        <v>91</v>
      </c>
      <c r="W34" s="104">
        <f>[30]Julho!$F$26</f>
        <v>95</v>
      </c>
      <c r="X34" s="104">
        <f>[30]Julho!$F$27</f>
        <v>100</v>
      </c>
      <c r="Y34" s="104">
        <f>[30]Julho!$F$28</f>
        <v>89</v>
      </c>
      <c r="Z34" s="104">
        <f>[30]Julho!$F$29</f>
        <v>73</v>
      </c>
      <c r="AA34" s="104">
        <f>[30]Julho!$F$30</f>
        <v>85</v>
      </c>
      <c r="AB34" s="104">
        <f>[30]Julho!$F$31</f>
        <v>99</v>
      </c>
      <c r="AC34" s="104">
        <f>[30]Julho!$F$32</f>
        <v>82</v>
      </c>
      <c r="AD34" s="104">
        <f>[30]Julho!$F$33</f>
        <v>85</v>
      </c>
      <c r="AE34" s="104">
        <f>[30]Julho!$F$34</f>
        <v>89</v>
      </c>
      <c r="AF34" s="104">
        <f>[30]Julho!$F$35</f>
        <v>82</v>
      </c>
      <c r="AG34" s="109">
        <f t="shared" si="2"/>
        <v>100</v>
      </c>
      <c r="AH34" s="108">
        <f t="shared" si="1"/>
        <v>89.161290322580641</v>
      </c>
      <c r="AJ34" t="s">
        <v>35</v>
      </c>
    </row>
    <row r="35" spans="1:37" hidden="1" x14ac:dyDescent="0.2">
      <c r="A35" s="47" t="s">
        <v>10</v>
      </c>
      <c r="B35" s="104" t="str">
        <f>[31]Julho!$F$5</f>
        <v>*</v>
      </c>
      <c r="C35" s="104" t="str">
        <f>[31]Julho!$F$6</f>
        <v>*</v>
      </c>
      <c r="D35" s="104" t="str">
        <f>[31]Julho!$F$7</f>
        <v>*</v>
      </c>
      <c r="E35" s="104" t="str">
        <f>[31]Julho!$F$8</f>
        <v>*</v>
      </c>
      <c r="F35" s="104" t="str">
        <f>[31]Julho!$F$9</f>
        <v>*</v>
      </c>
      <c r="G35" s="104" t="str">
        <f>[31]Julho!$F$10</f>
        <v>*</v>
      </c>
      <c r="H35" s="104" t="str">
        <f>[31]Julho!$F$11</f>
        <v>*</v>
      </c>
      <c r="I35" s="104" t="str">
        <f>[31]Julho!$F$12</f>
        <v>*</v>
      </c>
      <c r="J35" s="104" t="str">
        <f>[31]Julho!$F$13</f>
        <v>*</v>
      </c>
      <c r="K35" s="104" t="str">
        <f>[31]Julho!$F$14</f>
        <v>*</v>
      </c>
      <c r="L35" s="104" t="str">
        <f>[31]Julho!$F$15</f>
        <v>*</v>
      </c>
      <c r="M35" s="104" t="str">
        <f>[31]Julho!$F$16</f>
        <v>*</v>
      </c>
      <c r="N35" s="104" t="str">
        <f>[31]Julho!$F$17</f>
        <v>*</v>
      </c>
      <c r="O35" s="104" t="str">
        <f>[31]Julho!$F$18</f>
        <v>*</v>
      </c>
      <c r="P35" s="104" t="str">
        <f>[31]Julho!$F$19</f>
        <v>*</v>
      </c>
      <c r="Q35" s="104" t="str">
        <f>[31]Julho!$F$20</f>
        <v>*</v>
      </c>
      <c r="R35" s="104" t="str">
        <f>[31]Julho!$F$21</f>
        <v>*</v>
      </c>
      <c r="S35" s="104" t="str">
        <f>[31]Julho!$F$22</f>
        <v>*</v>
      </c>
      <c r="T35" s="104" t="str">
        <f>[31]Julho!$F$23</f>
        <v>*</v>
      </c>
      <c r="U35" s="104" t="str">
        <f>[31]Julho!$F$24</f>
        <v>*</v>
      </c>
      <c r="V35" s="104" t="str">
        <f>[31]Julho!$F$25</f>
        <v>*</v>
      </c>
      <c r="W35" s="104" t="str">
        <f>[31]Julho!$F$26</f>
        <v>*</v>
      </c>
      <c r="X35" s="104" t="str">
        <f>[31]Julho!$F$27</f>
        <v>*</v>
      </c>
      <c r="Y35" s="104" t="str">
        <f>[31]Julho!$F$28</f>
        <v>*</v>
      </c>
      <c r="Z35" s="104" t="str">
        <f>[31]Julho!$F$29</f>
        <v>*</v>
      </c>
      <c r="AA35" s="104" t="str">
        <f>[31]Julho!$F$30</f>
        <v>*</v>
      </c>
      <c r="AB35" s="104" t="str">
        <f>[31]Julho!$F$31</f>
        <v>*</v>
      </c>
      <c r="AC35" s="104" t="str">
        <f>[31]Julho!$F$32</f>
        <v>*</v>
      </c>
      <c r="AD35" s="104" t="str">
        <f>[31]Julho!$F$33</f>
        <v>*</v>
      </c>
      <c r="AE35" s="104" t="str">
        <f>[31]Julho!$F$34</f>
        <v>*</v>
      </c>
      <c r="AF35" s="104" t="str">
        <f>[31]Julho!$F$35</f>
        <v>*</v>
      </c>
      <c r="AG35" s="109">
        <f t="shared" si="2"/>
        <v>0</v>
      </c>
      <c r="AH35" s="108" t="s">
        <v>154</v>
      </c>
      <c r="AJ35" t="s">
        <v>35</v>
      </c>
    </row>
    <row r="36" spans="1:37" x14ac:dyDescent="0.2">
      <c r="A36" s="47" t="s">
        <v>143</v>
      </c>
      <c r="B36" s="104">
        <f>[32]Julho!$F$5</f>
        <v>85</v>
      </c>
      <c r="C36" s="104">
        <f>[32]Julho!$F$6</f>
        <v>77</v>
      </c>
      <c r="D36" s="104">
        <f>[32]Julho!$F$7</f>
        <v>87</v>
      </c>
      <c r="E36" s="104">
        <f>[32]Julho!$F$8</f>
        <v>98</v>
      </c>
      <c r="F36" s="104">
        <f>[32]Julho!$F$9</f>
        <v>97</v>
      </c>
      <c r="G36" s="104">
        <f>[32]Julho!$F$10</f>
        <v>99</v>
      </c>
      <c r="H36" s="104">
        <f>[32]Julho!$F$11</f>
        <v>97</v>
      </c>
      <c r="I36" s="104">
        <f>[32]Julho!$F$12</f>
        <v>99</v>
      </c>
      <c r="J36" s="104">
        <f>[32]Julho!$F$13</f>
        <v>93</v>
      </c>
      <c r="K36" s="104">
        <f>[32]Julho!$F$14</f>
        <v>95</v>
      </c>
      <c r="L36" s="104">
        <f>[32]Julho!$F$15</f>
        <v>92</v>
      </c>
      <c r="M36" s="104">
        <f>[32]Julho!$F$16</f>
        <v>75</v>
      </c>
      <c r="N36" s="104">
        <f>[32]Julho!$F$17</f>
        <v>86</v>
      </c>
      <c r="O36" s="104">
        <f>[32]Julho!$F$18</f>
        <v>93</v>
      </c>
      <c r="P36" s="104">
        <f>[32]Julho!$F$19</f>
        <v>88</v>
      </c>
      <c r="Q36" s="104">
        <f>[32]Julho!$F$20</f>
        <v>87</v>
      </c>
      <c r="R36" s="104">
        <f>[32]Julho!$F$21</f>
        <v>99</v>
      </c>
      <c r="S36" s="104">
        <f>[32]Julho!$F$22</f>
        <v>97</v>
      </c>
      <c r="T36" s="104">
        <f>[32]Julho!$F$23</f>
        <v>97</v>
      </c>
      <c r="U36" s="104">
        <f>[32]Julho!$F$24</f>
        <v>84</v>
      </c>
      <c r="V36" s="104">
        <f>[32]Julho!$F$25</f>
        <v>88</v>
      </c>
      <c r="W36" s="104">
        <f>[32]Julho!$F$26</f>
        <v>92</v>
      </c>
      <c r="X36" s="104">
        <f>[32]Julho!$F$27</f>
        <v>85</v>
      </c>
      <c r="Y36" s="104">
        <f>[32]Julho!$F$28</f>
        <v>83</v>
      </c>
      <c r="Z36" s="104">
        <f>[32]Julho!$F$29</f>
        <v>97</v>
      </c>
      <c r="AA36" s="104">
        <f>[32]Julho!$F$30</f>
        <v>84</v>
      </c>
      <c r="AB36" s="104">
        <f>[32]Julho!$F$31</f>
        <v>95</v>
      </c>
      <c r="AC36" s="104">
        <f>[32]Julho!$F$32</f>
        <v>99</v>
      </c>
      <c r="AD36" s="104">
        <f>[32]Julho!$F$33</f>
        <v>99</v>
      </c>
      <c r="AE36" s="104">
        <f>[32]Julho!$F$34</f>
        <v>93</v>
      </c>
      <c r="AF36" s="104">
        <f>[32]Julho!$F$35</f>
        <v>72</v>
      </c>
      <c r="AG36" s="109">
        <f t="shared" si="2"/>
        <v>99</v>
      </c>
      <c r="AH36" s="108">
        <f t="shared" si="1"/>
        <v>90.709677419354833</v>
      </c>
      <c r="AI36" s="12" t="s">
        <v>35</v>
      </c>
    </row>
    <row r="37" spans="1:37" x14ac:dyDescent="0.2">
      <c r="A37" s="47" t="s">
        <v>11</v>
      </c>
      <c r="B37" s="104">
        <f>[33]Julho!$F$5</f>
        <v>82</v>
      </c>
      <c r="C37" s="104">
        <f>[33]Julho!$F$6</f>
        <v>76</v>
      </c>
      <c r="D37" s="104">
        <f>[33]Julho!$F$7</f>
        <v>82</v>
      </c>
      <c r="E37" s="104">
        <f>[33]Julho!$F$8</f>
        <v>96</v>
      </c>
      <c r="F37" s="104">
        <f>[33]Julho!$F$9</f>
        <v>96</v>
      </c>
      <c r="G37" s="104">
        <f>[33]Julho!$F$10</f>
        <v>96</v>
      </c>
      <c r="H37" s="104">
        <f>[33]Julho!$F$11</f>
        <v>95</v>
      </c>
      <c r="I37" s="104">
        <f>[33]Julho!$F$12</f>
        <v>95</v>
      </c>
      <c r="J37" s="104">
        <f>[33]Julho!$F$13</f>
        <v>94</v>
      </c>
      <c r="K37" s="104">
        <f>[33]Julho!$F$14</f>
        <v>92</v>
      </c>
      <c r="L37" s="104">
        <f>[33]Julho!$F$15</f>
        <v>92</v>
      </c>
      <c r="M37" s="104">
        <f>[33]Julho!$F$16</f>
        <v>89</v>
      </c>
      <c r="N37" s="104">
        <f>[33]Julho!$F$17</f>
        <v>88</v>
      </c>
      <c r="O37" s="104">
        <f>[33]Julho!$F$18</f>
        <v>92</v>
      </c>
      <c r="P37" s="104">
        <f>[33]Julho!$F$19</f>
        <v>94</v>
      </c>
      <c r="Q37" s="104">
        <f>[33]Julho!$F$20</f>
        <v>92</v>
      </c>
      <c r="R37" s="104">
        <f>[33]Julho!$F$21</f>
        <v>88</v>
      </c>
      <c r="S37" s="104">
        <f>[33]Julho!$F$22</f>
        <v>93</v>
      </c>
      <c r="T37" s="104">
        <f>[33]Julho!$F$23</f>
        <v>96</v>
      </c>
      <c r="U37" s="104">
        <f>[33]Julho!$F$24</f>
        <v>92</v>
      </c>
      <c r="V37" s="104">
        <f>[33]Julho!$F$25</f>
        <v>92</v>
      </c>
      <c r="W37" s="104">
        <f>[33]Julho!$F$26</f>
        <v>93</v>
      </c>
      <c r="X37" s="104">
        <f>[33]Julho!$F$27</f>
        <v>91</v>
      </c>
      <c r="Y37" s="104">
        <f>[33]Julho!$F$28</f>
        <v>92</v>
      </c>
      <c r="Z37" s="104">
        <f>[33]Julho!$F$29</f>
        <v>91</v>
      </c>
      <c r="AA37" s="104">
        <f>[33]Julho!$F$30</f>
        <v>93</v>
      </c>
      <c r="AB37" s="104">
        <f>[33]Julho!$F$31</f>
        <v>91</v>
      </c>
      <c r="AC37" s="104">
        <f>[33]Julho!$F$32</f>
        <v>94</v>
      </c>
      <c r="AD37" s="104">
        <f>[33]Julho!$F$33</f>
        <v>94</v>
      </c>
      <c r="AE37" s="104">
        <f>[33]Julho!$F$34</f>
        <v>96</v>
      </c>
      <c r="AF37" s="104">
        <f>[33]Julho!$F$35</f>
        <v>90</v>
      </c>
      <c r="AG37" s="109">
        <f t="shared" si="2"/>
        <v>96</v>
      </c>
      <c r="AH37" s="108">
        <f t="shared" si="1"/>
        <v>91.516129032258064</v>
      </c>
      <c r="AJ37" t="s">
        <v>35</v>
      </c>
      <c r="AK37" t="s">
        <v>35</v>
      </c>
    </row>
    <row r="38" spans="1:37" s="5" customFormat="1" x14ac:dyDescent="0.2">
      <c r="A38" s="47" t="s">
        <v>12</v>
      </c>
      <c r="B38" s="104">
        <f>[34]Julho!$F$5</f>
        <v>78</v>
      </c>
      <c r="C38" s="104">
        <f>[34]Julho!$F$6</f>
        <v>81</v>
      </c>
      <c r="D38" s="104">
        <f>[34]Julho!$F$7</f>
        <v>79</v>
      </c>
      <c r="E38" s="104">
        <f>[34]Julho!$F$8</f>
        <v>90</v>
      </c>
      <c r="F38" s="104">
        <f>[34]Julho!$F$9</f>
        <v>88</v>
      </c>
      <c r="G38" s="104">
        <f>[34]Julho!$F$10</f>
        <v>92</v>
      </c>
      <c r="H38" s="104">
        <f>[34]Julho!$F$11</f>
        <v>92</v>
      </c>
      <c r="I38" s="104">
        <f>[34]Julho!$F$12</f>
        <v>91</v>
      </c>
      <c r="J38" s="104">
        <f>[34]Julho!$F$13</f>
        <v>89</v>
      </c>
      <c r="K38" s="104">
        <f>[34]Julho!$F$14</f>
        <v>85</v>
      </c>
      <c r="L38" s="104">
        <f>[34]Julho!$F$15</f>
        <v>89</v>
      </c>
      <c r="M38" s="104">
        <f>[34]Julho!$F$16</f>
        <v>88</v>
      </c>
      <c r="N38" s="104">
        <f>[34]Julho!$F$17</f>
        <v>87</v>
      </c>
      <c r="O38" s="104">
        <f>[34]Julho!$F$18</f>
        <v>87</v>
      </c>
      <c r="P38" s="104">
        <f>[34]Julho!$F$19</f>
        <v>90</v>
      </c>
      <c r="Q38" s="104">
        <f>[34]Julho!$F$20</f>
        <v>92</v>
      </c>
      <c r="R38" s="104">
        <f>[34]Julho!$F$21</f>
        <v>90</v>
      </c>
      <c r="S38" s="104">
        <f>[34]Julho!$F$22</f>
        <v>85</v>
      </c>
      <c r="T38" s="104">
        <f>[34]Julho!$F$23</f>
        <v>87</v>
      </c>
      <c r="U38" s="104">
        <f>[34]Julho!$F$24</f>
        <v>89</v>
      </c>
      <c r="V38" s="104">
        <f>[34]Julho!$F$25</f>
        <v>90</v>
      </c>
      <c r="W38" s="104">
        <f>[34]Julho!$F$26</f>
        <v>90</v>
      </c>
      <c r="X38" s="104">
        <f>[34]Julho!$F$27</f>
        <v>87</v>
      </c>
      <c r="Y38" s="104">
        <f>[34]Julho!$F$28</f>
        <v>92</v>
      </c>
      <c r="Z38" s="104">
        <f>[34]Julho!$F$29</f>
        <v>80</v>
      </c>
      <c r="AA38" s="104">
        <f>[34]Julho!$F$30</f>
        <v>87</v>
      </c>
      <c r="AB38" s="104">
        <f>[34]Julho!$F$31</f>
        <v>92</v>
      </c>
      <c r="AC38" s="104">
        <f>[34]Julho!$F$32</f>
        <v>82</v>
      </c>
      <c r="AD38" s="104">
        <f>[34]Julho!$F$33</f>
        <v>64</v>
      </c>
      <c r="AE38" s="104">
        <f>[34]Julho!$F$34</f>
        <v>73</v>
      </c>
      <c r="AF38" s="104">
        <f>[34]Julho!$F$35</f>
        <v>79</v>
      </c>
      <c r="AG38" s="109">
        <f t="shared" si="2"/>
        <v>92</v>
      </c>
      <c r="AH38" s="108">
        <f t="shared" si="1"/>
        <v>85.967741935483872</v>
      </c>
    </row>
    <row r="39" spans="1:37" s="5" customFormat="1" x14ac:dyDescent="0.2">
      <c r="A39" s="47" t="s">
        <v>213</v>
      </c>
      <c r="B39" s="104">
        <f>[35]Julho!$F$5</f>
        <v>84</v>
      </c>
      <c r="C39" s="104">
        <f>[35]Julho!$F$6</f>
        <v>91</v>
      </c>
      <c r="D39" s="104">
        <f>[35]Julho!$F$7</f>
        <v>88</v>
      </c>
      <c r="E39" s="104">
        <f>[35]Julho!$F$8</f>
        <v>84</v>
      </c>
      <c r="F39" s="104">
        <f>[35]Julho!$F$9</f>
        <v>96</v>
      </c>
      <c r="G39" s="104">
        <f>[35]Julho!$F$10</f>
        <v>98</v>
      </c>
      <c r="H39" s="104">
        <f>[35]Julho!$F$11</f>
        <v>98</v>
      </c>
      <c r="I39" s="104">
        <f>[35]Julho!$F$12</f>
        <v>98</v>
      </c>
      <c r="J39" s="104">
        <f>[35]Julho!$F$13</f>
        <v>77</v>
      </c>
      <c r="K39" s="104">
        <f>[35]Julho!$F$14</f>
        <v>84</v>
      </c>
      <c r="L39" s="104">
        <f>[35]Julho!$F$15</f>
        <v>92</v>
      </c>
      <c r="M39" s="104">
        <f>[35]Julho!$F$16</f>
        <v>75</v>
      </c>
      <c r="N39" s="104">
        <f>[35]Julho!$F$17</f>
        <v>92</v>
      </c>
      <c r="O39" s="104">
        <f>[35]Julho!$F$18</f>
        <v>77</v>
      </c>
      <c r="P39" s="104">
        <f>[35]Julho!$F$19</f>
        <v>96</v>
      </c>
      <c r="Q39" s="104">
        <f>[35]Julho!$F$20</f>
        <v>93</v>
      </c>
      <c r="R39" s="104">
        <f>[35]Julho!$F$21</f>
        <v>93</v>
      </c>
      <c r="S39" s="104">
        <f>[35]Julho!$F$22</f>
        <v>93</v>
      </c>
      <c r="T39" s="104">
        <f>[35]Julho!$F$23</f>
        <v>88</v>
      </c>
      <c r="U39" s="104">
        <f>[35]Julho!$F$24</f>
        <v>81</v>
      </c>
      <c r="V39" s="104">
        <f>[35]Julho!$F$25</f>
        <v>88</v>
      </c>
      <c r="W39" s="104">
        <f>[35]Julho!$F$26</f>
        <v>91</v>
      </c>
      <c r="X39" s="104">
        <f>[35]Julho!$F$27</f>
        <v>79</v>
      </c>
      <c r="Y39" s="104">
        <f>[35]Julho!$F$28</f>
        <v>81</v>
      </c>
      <c r="Z39" s="104">
        <f>[35]Julho!$F$29</f>
        <v>75</v>
      </c>
      <c r="AA39" s="104">
        <f>[35]Julho!$F$30</f>
        <v>77</v>
      </c>
      <c r="AB39" s="104">
        <f>[35]Julho!$F$31</f>
        <v>83</v>
      </c>
      <c r="AC39" s="104">
        <f>[35]Julho!$F$32</f>
        <v>83</v>
      </c>
      <c r="AD39" s="104">
        <f>[35]Julho!$F$33</f>
        <v>86</v>
      </c>
      <c r="AE39" s="104">
        <f>[35]Julho!$F$34</f>
        <v>74</v>
      </c>
      <c r="AF39" s="104">
        <f>[35]Julho!$F$35</f>
        <v>72</v>
      </c>
      <c r="AG39" s="109">
        <f t="shared" si="2"/>
        <v>98</v>
      </c>
      <c r="AH39" s="108">
        <f t="shared" si="1"/>
        <v>86.032258064516128</v>
      </c>
    </row>
    <row r="40" spans="1:37" x14ac:dyDescent="0.2">
      <c r="A40" s="47" t="s">
        <v>13</v>
      </c>
      <c r="B40" s="104">
        <f>[36]Julho!$F$5</f>
        <v>84</v>
      </c>
      <c r="C40" s="104">
        <f>[36]Julho!$F$6</f>
        <v>93</v>
      </c>
      <c r="D40" s="104">
        <f>[36]Julho!$F$7</f>
        <v>90</v>
      </c>
      <c r="E40" s="104">
        <f>[36]Julho!$F$8</f>
        <v>100</v>
      </c>
      <c r="F40" s="104">
        <f>[36]Julho!$F$9</f>
        <v>100</v>
      </c>
      <c r="G40" s="104">
        <f>[36]Julho!$F$10</f>
        <v>100</v>
      </c>
      <c r="H40" s="104">
        <f>[36]Julho!$F$11</f>
        <v>95</v>
      </c>
      <c r="I40" s="104">
        <f>[36]Julho!$F$12</f>
        <v>96</v>
      </c>
      <c r="J40" s="104">
        <f>[36]Julho!$F$13</f>
        <v>95</v>
      </c>
      <c r="K40" s="104">
        <f>[36]Julho!$F$14</f>
        <v>95</v>
      </c>
      <c r="L40" s="104">
        <f>[36]Julho!$F$15</f>
        <v>95</v>
      </c>
      <c r="M40" s="104">
        <f>[36]Julho!$F$16</f>
        <v>96</v>
      </c>
      <c r="N40" s="104">
        <f>[36]Julho!$F$17</f>
        <v>94</v>
      </c>
      <c r="O40" s="104">
        <f>[36]Julho!$F$18</f>
        <v>95</v>
      </c>
      <c r="P40" s="104">
        <f>[36]Julho!$F$19</f>
        <v>95</v>
      </c>
      <c r="Q40" s="104">
        <f>[36]Julho!$F$20</f>
        <v>92</v>
      </c>
      <c r="R40" s="104">
        <f>[36]Julho!$F$21</f>
        <v>92</v>
      </c>
      <c r="S40" s="104">
        <f>[36]Julho!$F$22</f>
        <v>88</v>
      </c>
      <c r="T40" s="104">
        <f>[36]Julho!$F$23</f>
        <v>95</v>
      </c>
      <c r="U40" s="104">
        <f>[36]Julho!$F$24</f>
        <v>96</v>
      </c>
      <c r="V40" s="104">
        <f>[36]Julho!$F$25</f>
        <v>94</v>
      </c>
      <c r="W40" s="104">
        <f>[36]Julho!$F$26</f>
        <v>94</v>
      </c>
      <c r="X40" s="104">
        <f>[36]Julho!$F$27</f>
        <v>94</v>
      </c>
      <c r="Y40" s="104">
        <f>[36]Julho!$F$28</f>
        <v>94</v>
      </c>
      <c r="Z40" s="104">
        <f>[36]Julho!$F$29</f>
        <v>93</v>
      </c>
      <c r="AA40" s="104">
        <f>[36]Julho!$F$30</f>
        <v>93</v>
      </c>
      <c r="AB40" s="104">
        <f>[36]Julho!$F$31</f>
        <v>93</v>
      </c>
      <c r="AC40" s="104">
        <f>[36]Julho!$F$32</f>
        <v>86</v>
      </c>
      <c r="AD40" s="104">
        <f>[36]Julho!$F$33</f>
        <v>88</v>
      </c>
      <c r="AE40" s="104">
        <f>[36]Julho!$F$34</f>
        <v>95</v>
      </c>
      <c r="AF40" s="104">
        <f>[36]Julho!$F$35</f>
        <v>92</v>
      </c>
      <c r="AG40" s="109">
        <f t="shared" si="2"/>
        <v>100</v>
      </c>
      <c r="AH40" s="108">
        <f t="shared" si="1"/>
        <v>93.612903225806448</v>
      </c>
      <c r="AJ40" t="s">
        <v>35</v>
      </c>
    </row>
    <row r="41" spans="1:37" x14ac:dyDescent="0.2">
      <c r="A41" s="47" t="s">
        <v>144</v>
      </c>
      <c r="B41" s="104">
        <f>[37]Julho!$F$5</f>
        <v>84</v>
      </c>
      <c r="C41" s="104">
        <f>[37]Julho!$F$6</f>
        <v>91</v>
      </c>
      <c r="D41" s="104">
        <f>[37]Julho!$F$7</f>
        <v>98</v>
      </c>
      <c r="E41" s="104">
        <f>[37]Julho!$F$8</f>
        <v>98</v>
      </c>
      <c r="F41" s="104">
        <f>[37]Julho!$F$9</f>
        <v>99</v>
      </c>
      <c r="G41" s="104">
        <f>[37]Julho!$F$10</f>
        <v>90</v>
      </c>
      <c r="H41" s="104">
        <f>[37]Julho!$F$11</f>
        <v>97</v>
      </c>
      <c r="I41" s="104">
        <f>[37]Julho!$F$12</f>
        <v>95</v>
      </c>
      <c r="J41" s="104">
        <f>[37]Julho!$F$13</f>
        <v>98</v>
      </c>
      <c r="K41" s="104">
        <f>[37]Julho!$F$14</f>
        <v>92</v>
      </c>
      <c r="L41" s="104">
        <f>[37]Julho!$F$15</f>
        <v>97</v>
      </c>
      <c r="M41" s="104">
        <f>[37]Julho!$F$16</f>
        <v>91</v>
      </c>
      <c r="N41" s="104">
        <f>[37]Julho!$F$17</f>
        <v>94</v>
      </c>
      <c r="O41" s="104">
        <f>[37]Julho!$F$18</f>
        <v>92</v>
      </c>
      <c r="P41" s="104">
        <f>[37]Julho!$F$19</f>
        <v>82</v>
      </c>
      <c r="Q41" s="104">
        <f>[37]Julho!$F$20</f>
        <v>72</v>
      </c>
      <c r="R41" s="104">
        <f>[37]Julho!$F$21</f>
        <v>78</v>
      </c>
      <c r="S41" s="104">
        <f>[37]Julho!$F$22</f>
        <v>98</v>
      </c>
      <c r="T41" s="104">
        <f>[37]Julho!$F$23</f>
        <v>98</v>
      </c>
      <c r="U41" s="104">
        <f>[37]Julho!$F$24</f>
        <v>96</v>
      </c>
      <c r="V41" s="104">
        <f>[37]Julho!$F$25</f>
        <v>80</v>
      </c>
      <c r="W41" s="104">
        <f>[37]Julho!$F$26</f>
        <v>95</v>
      </c>
      <c r="X41" s="104">
        <f>[37]Julho!$F$27</f>
        <v>96</v>
      </c>
      <c r="Y41" s="104">
        <f>[37]Julho!$F$28</f>
        <v>79</v>
      </c>
      <c r="Z41" s="104">
        <f>[37]Julho!$F$29</f>
        <v>98</v>
      </c>
      <c r="AA41" s="104">
        <f>[37]Julho!$F$30</f>
        <v>82</v>
      </c>
      <c r="AB41" s="104">
        <f>[37]Julho!$F$31</f>
        <v>85</v>
      </c>
      <c r="AC41" s="104">
        <f>[37]Julho!$F$32</f>
        <v>97</v>
      </c>
      <c r="AD41" s="104">
        <f>[37]Julho!$F$33</f>
        <v>97</v>
      </c>
      <c r="AE41" s="104">
        <f>[37]Julho!$F$34</f>
        <v>99</v>
      </c>
      <c r="AF41" s="104">
        <f>[37]Julho!$F$35</f>
        <v>88</v>
      </c>
      <c r="AG41" s="109">
        <f t="shared" si="2"/>
        <v>99</v>
      </c>
      <c r="AH41" s="108">
        <f t="shared" si="1"/>
        <v>91.483870967741936</v>
      </c>
      <c r="AJ41" t="s">
        <v>35</v>
      </c>
    </row>
    <row r="42" spans="1:37" x14ac:dyDescent="0.2">
      <c r="A42" s="47" t="s">
        <v>117</v>
      </c>
      <c r="B42" s="104">
        <f>[38]Julho!$F$5</f>
        <v>90</v>
      </c>
      <c r="C42" s="104">
        <f>[38]Julho!$F$6</f>
        <v>90</v>
      </c>
      <c r="D42" s="104">
        <f>[38]Julho!$F$7</f>
        <v>100</v>
      </c>
      <c r="E42" s="104">
        <f>[38]Julho!$F$8</f>
        <v>100</v>
      </c>
      <c r="F42" s="104">
        <f>[38]Julho!$F$9</f>
        <v>89</v>
      </c>
      <c r="G42" s="104">
        <f>[38]Julho!$F$10</f>
        <v>83</v>
      </c>
      <c r="H42" s="104">
        <f>[38]Julho!$F$11</f>
        <v>77</v>
      </c>
      <c r="I42" s="104">
        <f>[38]Julho!$F$12</f>
        <v>99</v>
      </c>
      <c r="J42" s="104">
        <f>[38]Julho!$F$13</f>
        <v>84</v>
      </c>
      <c r="K42" s="104">
        <f>[38]Julho!$F$14</f>
        <v>89</v>
      </c>
      <c r="L42" s="104">
        <f>[38]Julho!$F$15</f>
        <v>75</v>
      </c>
      <c r="M42" s="104">
        <f>[38]Julho!$F$16</f>
        <v>88</v>
      </c>
      <c r="N42" s="104">
        <f>[38]Julho!$F$17</f>
        <v>69</v>
      </c>
      <c r="O42" s="104">
        <f>[38]Julho!$F$18</f>
        <v>77</v>
      </c>
      <c r="P42" s="104">
        <f>[38]Julho!$F$19</f>
        <v>73</v>
      </c>
      <c r="Q42" s="104">
        <f>[38]Julho!$F$20</f>
        <v>57</v>
      </c>
      <c r="R42" s="104">
        <f>[38]Julho!$F$21</f>
        <v>73</v>
      </c>
      <c r="S42" s="104">
        <f>[38]Julho!$F$22</f>
        <v>100</v>
      </c>
      <c r="T42" s="104">
        <f>[38]Julho!$F$23</f>
        <v>100</v>
      </c>
      <c r="U42" s="104">
        <f>[38]Julho!$F$24</f>
        <v>76</v>
      </c>
      <c r="V42" s="104">
        <f>[38]Julho!$F$25</f>
        <v>91</v>
      </c>
      <c r="W42" s="104">
        <f>[38]Julho!$F$26</f>
        <v>90</v>
      </c>
      <c r="X42" s="104">
        <f>[38]Julho!$F$27</f>
        <v>80</v>
      </c>
      <c r="Y42" s="104">
        <f>[38]Julho!$F$28</f>
        <v>67</v>
      </c>
      <c r="Z42" s="104">
        <f>[38]Julho!$F$29</f>
        <v>97</v>
      </c>
      <c r="AA42" s="104">
        <f>[38]Julho!$F$30</f>
        <v>74</v>
      </c>
      <c r="AB42" s="104">
        <f>[38]Julho!$F$31</f>
        <v>98</v>
      </c>
      <c r="AC42" s="104">
        <f>[38]Julho!$F$32</f>
        <v>100</v>
      </c>
      <c r="AD42" s="104">
        <f>[38]Julho!$F$33</f>
        <v>100</v>
      </c>
      <c r="AE42" s="104">
        <f>[38]Julho!$F$34</f>
        <v>100</v>
      </c>
      <c r="AF42" s="104">
        <f>[38]Julho!$F$35</f>
        <v>78</v>
      </c>
      <c r="AG42" s="109">
        <f t="shared" si="2"/>
        <v>100</v>
      </c>
      <c r="AH42" s="108">
        <f t="shared" si="1"/>
        <v>85.935483870967744</v>
      </c>
    </row>
    <row r="43" spans="1:37" x14ac:dyDescent="0.2">
      <c r="A43" s="47" t="s">
        <v>212</v>
      </c>
      <c r="B43" s="104">
        <f>[39]Julho!$F$5</f>
        <v>93</v>
      </c>
      <c r="C43" s="104">
        <f>[39]Julho!$F$6</f>
        <v>94</v>
      </c>
      <c r="D43" s="104">
        <f>[39]Julho!$F$7</f>
        <v>97</v>
      </c>
      <c r="E43" s="104">
        <f>[39]Julho!$F$8</f>
        <v>97</v>
      </c>
      <c r="F43" s="104">
        <f>[39]Julho!$F$9</f>
        <v>97</v>
      </c>
      <c r="G43" s="104">
        <f>[39]Julho!$F$10</f>
        <v>97</v>
      </c>
      <c r="H43" s="104">
        <f>[39]Julho!$F$11</f>
        <v>92</v>
      </c>
      <c r="I43" s="104">
        <f>[39]Julho!$F$12</f>
        <v>99</v>
      </c>
      <c r="J43" s="104">
        <f>[39]Julho!$F$13</f>
        <v>91</v>
      </c>
      <c r="K43" s="104">
        <f>[39]Julho!$F$14</f>
        <v>97</v>
      </c>
      <c r="L43" s="104">
        <f>[39]Julho!$F$15</f>
        <v>75</v>
      </c>
      <c r="M43" s="104">
        <f>[39]Julho!$F$16</f>
        <v>93</v>
      </c>
      <c r="N43" s="104">
        <f>[39]Julho!$F$17</f>
        <v>93</v>
      </c>
      <c r="O43" s="104">
        <f>[39]Julho!$F$18</f>
        <v>97</v>
      </c>
      <c r="P43" s="104">
        <f>[39]Julho!$F$19</f>
        <v>95</v>
      </c>
      <c r="Q43" s="104">
        <f>[39]Julho!$F$20</f>
        <v>71</v>
      </c>
      <c r="R43" s="104">
        <f>[39]Julho!$F$21</f>
        <v>94</v>
      </c>
      <c r="S43" s="104">
        <f>[39]Julho!$F$22</f>
        <v>95</v>
      </c>
      <c r="T43" s="104">
        <f>[39]Julho!$F$23</f>
        <v>96</v>
      </c>
      <c r="U43" s="104">
        <f>[39]Julho!$F$24</f>
        <v>98</v>
      </c>
      <c r="V43" s="104">
        <f>[39]Julho!$F$25</f>
        <v>96</v>
      </c>
      <c r="W43" s="104">
        <f>[39]Julho!$F$26</f>
        <v>96</v>
      </c>
      <c r="X43" s="104">
        <f>[39]Julho!$F$27</f>
        <v>96</v>
      </c>
      <c r="Y43" s="104">
        <f>[39]Julho!$F$28</f>
        <v>93</v>
      </c>
      <c r="Z43" s="104">
        <f>[39]Julho!$F$29</f>
        <v>95</v>
      </c>
      <c r="AA43" s="104">
        <f>[39]Julho!$F$30</f>
        <v>91</v>
      </c>
      <c r="AB43" s="104">
        <f>[39]Julho!$F$31</f>
        <v>87</v>
      </c>
      <c r="AC43" s="104">
        <f>[39]Julho!$F$32</f>
        <v>89</v>
      </c>
      <c r="AD43" s="104">
        <f>[39]Julho!$F$33</f>
        <v>95</v>
      </c>
      <c r="AE43" s="104">
        <f>[39]Julho!$F$34</f>
        <v>97</v>
      </c>
      <c r="AF43" s="104">
        <f>[39]Julho!$F$35</f>
        <v>71</v>
      </c>
      <c r="AG43" s="109">
        <f t="shared" si="2"/>
        <v>99</v>
      </c>
      <c r="AH43" s="108">
        <f t="shared" si="1"/>
        <v>92.483870967741936</v>
      </c>
    </row>
    <row r="44" spans="1:37" x14ac:dyDescent="0.2">
      <c r="A44" s="47" t="s">
        <v>14</v>
      </c>
      <c r="B44" s="104">
        <f>[40]Julho!$F$5</f>
        <v>93</v>
      </c>
      <c r="C44" s="104">
        <f>[40]Julho!$F$6</f>
        <v>94</v>
      </c>
      <c r="D44" s="104">
        <f>[40]Julho!$F$7</f>
        <v>94</v>
      </c>
      <c r="E44" s="104">
        <f>[40]Julho!$F$8</f>
        <v>91</v>
      </c>
      <c r="F44" s="104">
        <f>[40]Julho!$F$9</f>
        <v>94</v>
      </c>
      <c r="G44" s="104">
        <f>[40]Julho!$F$10</f>
        <v>92</v>
      </c>
      <c r="H44" s="104">
        <f>[40]Julho!$F$11</f>
        <v>93</v>
      </c>
      <c r="I44" s="104">
        <f>[40]Julho!$F$12</f>
        <v>93</v>
      </c>
      <c r="J44" s="104">
        <f>[40]Julho!$F$13</f>
        <v>92</v>
      </c>
      <c r="K44" s="104">
        <f>[40]Julho!$F$14</f>
        <v>91</v>
      </c>
      <c r="L44" s="104">
        <f>[40]Julho!$F$15</f>
        <v>91</v>
      </c>
      <c r="M44" s="104">
        <f>[40]Julho!$F$16</f>
        <v>86</v>
      </c>
      <c r="N44" s="104">
        <f>[40]Julho!$F$17</f>
        <v>88</v>
      </c>
      <c r="O44" s="104">
        <f>[40]Julho!$F$18</f>
        <v>91</v>
      </c>
      <c r="P44" s="104">
        <f>[40]Julho!$F$19</f>
        <v>92</v>
      </c>
      <c r="Q44" s="104">
        <f>[40]Julho!$F$20</f>
        <v>92</v>
      </c>
      <c r="R44" s="104">
        <f>[40]Julho!$F$21</f>
        <v>85</v>
      </c>
      <c r="S44" s="104">
        <f>[40]Julho!$F$22</f>
        <v>89</v>
      </c>
      <c r="T44" s="104">
        <f>[40]Julho!$F$23</f>
        <v>91</v>
      </c>
      <c r="U44" s="104">
        <f>[40]Julho!$F$24</f>
        <v>92</v>
      </c>
      <c r="V44" s="104">
        <f>[40]Julho!$F$25</f>
        <v>88</v>
      </c>
      <c r="W44" s="104">
        <f>[40]Julho!$F$26</f>
        <v>91</v>
      </c>
      <c r="X44" s="104">
        <f>[40]Julho!$F$27</f>
        <v>88</v>
      </c>
      <c r="Y44" s="104">
        <f>[40]Julho!$F$28</f>
        <v>91</v>
      </c>
      <c r="Z44" s="104">
        <f>[40]Julho!$F$29</f>
        <v>83</v>
      </c>
      <c r="AA44" s="104">
        <f>[40]Julho!$F$30</f>
        <v>90</v>
      </c>
      <c r="AB44" s="104">
        <f>[40]Julho!$F$31</f>
        <v>85</v>
      </c>
      <c r="AC44" s="104">
        <f>[40]Julho!$F$32</f>
        <v>81</v>
      </c>
      <c r="AD44" s="104">
        <f>[40]Julho!$F$33</f>
        <v>91</v>
      </c>
      <c r="AE44" s="104">
        <f>[40]Julho!$F$34</f>
        <v>94</v>
      </c>
      <c r="AF44" s="104">
        <f>[40]Julho!$F$35</f>
        <v>89</v>
      </c>
      <c r="AG44" s="109">
        <f t="shared" si="2"/>
        <v>94</v>
      </c>
      <c r="AH44" s="108">
        <f t="shared" si="1"/>
        <v>90.161290322580641</v>
      </c>
    </row>
    <row r="45" spans="1:37" x14ac:dyDescent="0.2">
      <c r="A45" s="47" t="s">
        <v>145</v>
      </c>
      <c r="B45" s="104">
        <f>[41]Julho!$F$5</f>
        <v>100</v>
      </c>
      <c r="C45" s="104">
        <f>[41]Julho!$F$6</f>
        <v>100</v>
      </c>
      <c r="D45" s="104">
        <f>[41]Julho!$F$7</f>
        <v>100</v>
      </c>
      <c r="E45" s="104">
        <f>[41]Julho!$F$8</f>
        <v>100</v>
      </c>
      <c r="F45" s="104">
        <f>[41]Julho!$F$9</f>
        <v>100</v>
      </c>
      <c r="G45" s="104">
        <f>[41]Julho!$F$10</f>
        <v>100</v>
      </c>
      <c r="H45" s="104">
        <f>[41]Julho!$F$11</f>
        <v>100</v>
      </c>
      <c r="I45" s="104">
        <f>[41]Julho!$F$12</f>
        <v>100</v>
      </c>
      <c r="J45" s="104">
        <f>[41]Julho!$F$13</f>
        <v>100</v>
      </c>
      <c r="K45" s="104">
        <f>[41]Julho!$F$14</f>
        <v>100</v>
      </c>
      <c r="L45" s="104">
        <f>[41]Julho!$F$15</f>
        <v>100</v>
      </c>
      <c r="M45" s="104">
        <f>[41]Julho!$F$16</f>
        <v>100</v>
      </c>
      <c r="N45" s="104">
        <f>[41]Julho!$F$17</f>
        <v>100</v>
      </c>
      <c r="O45" s="104">
        <f>[41]Julho!$F$18</f>
        <v>100</v>
      </c>
      <c r="P45" s="104">
        <f>[41]Julho!$F$19</f>
        <v>100</v>
      </c>
      <c r="Q45" s="104">
        <f>[41]Julho!$F$20</f>
        <v>100</v>
      </c>
      <c r="R45" s="104">
        <f>[41]Julho!$F$21</f>
        <v>100</v>
      </c>
      <c r="S45" s="104">
        <f>[41]Julho!$F$22</f>
        <v>100</v>
      </c>
      <c r="T45" s="104">
        <f>[41]Julho!$F$23</f>
        <v>100</v>
      </c>
      <c r="U45" s="104">
        <f>[41]Julho!$F$24</f>
        <v>100</v>
      </c>
      <c r="V45" s="104">
        <f>[41]Julho!$F$25</f>
        <v>100</v>
      </c>
      <c r="W45" s="104">
        <f>[41]Julho!$F$26</f>
        <v>100</v>
      </c>
      <c r="X45" s="104">
        <f>[41]Julho!$F$27</f>
        <v>100</v>
      </c>
      <c r="Y45" s="104">
        <f>[41]Julho!$F$28</f>
        <v>100</v>
      </c>
      <c r="Z45" s="104">
        <f>[41]Julho!$F$29</f>
        <v>100</v>
      </c>
      <c r="AA45" s="104">
        <f>[41]Julho!$F$30</f>
        <v>100</v>
      </c>
      <c r="AB45" s="104">
        <f>[41]Julho!$F$31</f>
        <v>100</v>
      </c>
      <c r="AC45" s="104">
        <f>[41]Julho!$F$32</f>
        <v>100</v>
      </c>
      <c r="AD45" s="104">
        <f>[41]Julho!$F$33</f>
        <v>100</v>
      </c>
      <c r="AE45" s="104">
        <f>[41]Julho!$F$34</f>
        <v>100</v>
      </c>
      <c r="AF45" s="104">
        <f>[41]Julho!$F$35</f>
        <v>100</v>
      </c>
      <c r="AG45" s="109">
        <f t="shared" si="2"/>
        <v>100</v>
      </c>
      <c r="AH45" s="108">
        <f t="shared" si="1"/>
        <v>100</v>
      </c>
    </row>
    <row r="46" spans="1:37" x14ac:dyDescent="0.2">
      <c r="A46" s="47" t="s">
        <v>15</v>
      </c>
      <c r="B46" s="104">
        <f>[42]Julho!$F$5</f>
        <v>92</v>
      </c>
      <c r="C46" s="104">
        <f>[42]Julho!$F$6</f>
        <v>83</v>
      </c>
      <c r="D46" s="104">
        <f>[42]Julho!$F$7</f>
        <v>70</v>
      </c>
      <c r="E46" s="104">
        <f>[42]Julho!$F$8</f>
        <v>96</v>
      </c>
      <c r="F46" s="104">
        <f>[42]Julho!$F$9</f>
        <v>91</v>
      </c>
      <c r="G46" s="104">
        <f>[42]Julho!$F$10</f>
        <v>87</v>
      </c>
      <c r="H46" s="104">
        <f>[42]Julho!$F$11</f>
        <v>78</v>
      </c>
      <c r="I46" s="104">
        <f>[42]Julho!$F$12</f>
        <v>82</v>
      </c>
      <c r="J46" s="104">
        <f>[42]Julho!$F$13</f>
        <v>79</v>
      </c>
      <c r="K46" s="104">
        <f>[42]Julho!$F$14</f>
        <v>70</v>
      </c>
      <c r="L46" s="104">
        <f>[42]Julho!$F$15</f>
        <v>75</v>
      </c>
      <c r="M46" s="104">
        <f>[42]Julho!$F$16</f>
        <v>66</v>
      </c>
      <c r="N46" s="104">
        <f>[42]Julho!$F$17</f>
        <v>59</v>
      </c>
      <c r="O46" s="104">
        <f>[42]Julho!$F$18</f>
        <v>76</v>
      </c>
      <c r="P46" s="104">
        <f>[42]Julho!$F$19</f>
        <v>82</v>
      </c>
      <c r="Q46" s="104">
        <f>[42]Julho!$F$20</f>
        <v>72</v>
      </c>
      <c r="R46" s="104">
        <f>[42]Julho!$F$21</f>
        <v>97</v>
      </c>
      <c r="S46" s="104">
        <f>[42]Julho!$F$22</f>
        <v>82</v>
      </c>
      <c r="T46" s="104">
        <f>[42]Julho!$F$23</f>
        <v>89</v>
      </c>
      <c r="U46" s="104">
        <f>[42]Julho!$F$24</f>
        <v>59</v>
      </c>
      <c r="V46" s="104">
        <f>[42]Julho!$F$25</f>
        <v>73</v>
      </c>
      <c r="W46" s="104">
        <f>[42]Julho!$F$26</f>
        <v>69</v>
      </c>
      <c r="X46" s="104">
        <f>[42]Julho!$F$27</f>
        <v>67</v>
      </c>
      <c r="Y46" s="104">
        <f>[42]Julho!$F$28</f>
        <v>77</v>
      </c>
      <c r="Z46" s="104">
        <f>[42]Julho!$F$29</f>
        <v>89</v>
      </c>
      <c r="AA46" s="104">
        <f>[42]Julho!$F$30</f>
        <v>86</v>
      </c>
      <c r="AB46" s="104">
        <f>[42]Julho!$F$31</f>
        <v>95</v>
      </c>
      <c r="AC46" s="104">
        <f>[42]Julho!$F$32</f>
        <v>97</v>
      </c>
      <c r="AD46" s="104">
        <f>[42]Julho!$F$33</f>
        <v>95</v>
      </c>
      <c r="AE46" s="104">
        <f>[42]Julho!$F$34</f>
        <v>87</v>
      </c>
      <c r="AF46" s="104">
        <f>[42]Julho!$F$35</f>
        <v>70</v>
      </c>
      <c r="AG46" s="109">
        <f t="shared" si="2"/>
        <v>97</v>
      </c>
      <c r="AH46" s="108">
        <f t="shared" si="1"/>
        <v>80.322580645161295</v>
      </c>
      <c r="AI46" s="12" t="s">
        <v>35</v>
      </c>
      <c r="AJ46" t="s">
        <v>35</v>
      </c>
    </row>
    <row r="47" spans="1:37" x14ac:dyDescent="0.2">
      <c r="A47" s="47" t="s">
        <v>16</v>
      </c>
      <c r="B47" s="104">
        <f>[43]Julho!$F$5</f>
        <v>72</v>
      </c>
      <c r="C47" s="104">
        <f>[43]Julho!$F$6</f>
        <v>78</v>
      </c>
      <c r="D47" s="104">
        <f>[43]Julho!$F$7</f>
        <v>77</v>
      </c>
      <c r="E47" s="104">
        <f>[43]Julho!$F$8</f>
        <v>87</v>
      </c>
      <c r="F47" s="104">
        <f>[43]Julho!$F$9</f>
        <v>89</v>
      </c>
      <c r="G47" s="104">
        <f>[43]Julho!$F$10</f>
        <v>89</v>
      </c>
      <c r="H47" s="104">
        <f>[43]Julho!$F$11</f>
        <v>85</v>
      </c>
      <c r="I47" s="104">
        <f>[43]Julho!$F$12</f>
        <v>83</v>
      </c>
      <c r="J47" s="104">
        <f>[43]Julho!$F$13</f>
        <v>85</v>
      </c>
      <c r="K47" s="104">
        <f>[43]Julho!$F$14</f>
        <v>80</v>
      </c>
      <c r="L47" s="104">
        <f>[43]Julho!$F$15</f>
        <v>87</v>
      </c>
      <c r="M47" s="104">
        <f>[43]Julho!$F$16</f>
        <v>88</v>
      </c>
      <c r="N47" s="104">
        <f>[43]Julho!$F$17</f>
        <v>83</v>
      </c>
      <c r="O47" s="104">
        <f>[43]Julho!$F$18</f>
        <v>82</v>
      </c>
      <c r="P47" s="104">
        <f>[43]Julho!$F$19</f>
        <v>84</v>
      </c>
      <c r="Q47" s="104">
        <f>[43]Julho!$F$20</f>
        <v>63</v>
      </c>
      <c r="R47" s="104">
        <f>[43]Julho!$F$21</f>
        <v>79</v>
      </c>
      <c r="S47" s="104">
        <f>[43]Julho!$F$22</f>
        <v>87</v>
      </c>
      <c r="T47" s="104">
        <f>[43]Julho!$F$23</f>
        <v>87</v>
      </c>
      <c r="U47" s="104">
        <f>[43]Julho!$F$24</f>
        <v>80</v>
      </c>
      <c r="V47" s="104">
        <f>[43]Julho!$F$25</f>
        <v>83</v>
      </c>
      <c r="W47" s="104">
        <f>[43]Julho!$F$26</f>
        <v>83</v>
      </c>
      <c r="X47" s="104">
        <f>[43]Julho!$F$27</f>
        <v>75</v>
      </c>
      <c r="Y47" s="104">
        <f>[43]Julho!$F$28</f>
        <v>74</v>
      </c>
      <c r="Z47" s="104">
        <f>[43]Julho!$F$29</f>
        <v>82</v>
      </c>
      <c r="AA47" s="104">
        <f>[43]Julho!$F$30</f>
        <v>74</v>
      </c>
      <c r="AB47" s="104">
        <f>[43]Julho!$F$31</f>
        <v>91</v>
      </c>
      <c r="AC47" s="104">
        <f>[43]Julho!$F$32</f>
        <v>92</v>
      </c>
      <c r="AD47" s="104">
        <f>[43]Julho!$F$33</f>
        <v>86</v>
      </c>
      <c r="AE47" s="104">
        <f>[43]Julho!$F$34</f>
        <v>86</v>
      </c>
      <c r="AF47" s="104">
        <f>[43]Julho!$F$35</f>
        <v>71</v>
      </c>
      <c r="AG47" s="109">
        <f t="shared" si="2"/>
        <v>92</v>
      </c>
      <c r="AH47" s="108">
        <f t="shared" si="1"/>
        <v>82</v>
      </c>
    </row>
    <row r="48" spans="1:37" x14ac:dyDescent="0.2">
      <c r="A48" s="47" t="s">
        <v>209</v>
      </c>
      <c r="B48" s="104">
        <f>[44]Julho!$F$5</f>
        <v>82</v>
      </c>
      <c r="C48" s="104">
        <f>[44]Julho!$F$6</f>
        <v>82</v>
      </c>
      <c r="D48" s="104">
        <f>[44]Julho!$F$7</f>
        <v>80</v>
      </c>
      <c r="E48" s="104">
        <f>[44]Julho!$F$8</f>
        <v>95</v>
      </c>
      <c r="F48" s="104">
        <f>[44]Julho!$F$9</f>
        <v>86</v>
      </c>
      <c r="G48" s="104">
        <f>[44]Julho!$F$10</f>
        <v>79</v>
      </c>
      <c r="H48" s="104">
        <f>[44]Julho!$F$11</f>
        <v>58</v>
      </c>
      <c r="I48" s="104">
        <f>[44]Julho!$F$12</f>
        <v>81</v>
      </c>
      <c r="J48" s="104">
        <f>[44]Julho!$F$13</f>
        <v>78</v>
      </c>
      <c r="K48" s="104">
        <f>[44]Julho!$F$14</f>
        <v>83</v>
      </c>
      <c r="L48" s="104">
        <f>[44]Julho!$F$15</f>
        <v>77</v>
      </c>
      <c r="M48" s="104">
        <f>[44]Julho!$F$16</f>
        <v>85</v>
      </c>
      <c r="N48" s="104">
        <f>[44]Julho!$F$17</f>
        <v>79</v>
      </c>
      <c r="O48" s="104">
        <f>[44]Julho!$F$18</f>
        <v>80</v>
      </c>
      <c r="P48" s="104">
        <f>[44]Julho!$F$19</f>
        <v>75</v>
      </c>
      <c r="Q48" s="104">
        <f>[44]Julho!$F$20</f>
        <v>57</v>
      </c>
      <c r="R48" s="104">
        <f>[44]Julho!$F$21</f>
        <v>85</v>
      </c>
      <c r="S48" s="104">
        <f>[44]Julho!$F$22</f>
        <v>84</v>
      </c>
      <c r="T48" s="104">
        <f>[44]Julho!$F$23</f>
        <v>87</v>
      </c>
      <c r="U48" s="104">
        <f>[44]Julho!$F$24</f>
        <v>86</v>
      </c>
      <c r="V48" s="104">
        <f>[44]Julho!$F$25</f>
        <v>56</v>
      </c>
      <c r="W48" s="104">
        <f>[44]Julho!$F$26</f>
        <v>69</v>
      </c>
      <c r="X48" s="104">
        <f>[44]Julho!$F$27</f>
        <v>78</v>
      </c>
      <c r="Y48" s="104">
        <f>[44]Julho!$F$28</f>
        <v>57</v>
      </c>
      <c r="Z48" s="104">
        <f>[44]Julho!$F$29</f>
        <v>73</v>
      </c>
      <c r="AA48" s="104">
        <f>[44]Julho!$F$30</f>
        <v>46</v>
      </c>
      <c r="AB48" s="104">
        <f>[44]Julho!$F$31</f>
        <v>84</v>
      </c>
      <c r="AC48" s="104">
        <f>[44]Julho!$F$32</f>
        <v>97</v>
      </c>
      <c r="AD48" s="104">
        <f>[44]Julho!$F$33</f>
        <v>88</v>
      </c>
      <c r="AE48" s="104">
        <f>[44]Julho!$F$34</f>
        <v>83</v>
      </c>
      <c r="AF48" s="104">
        <f>[44]Julho!$F$35</f>
        <v>36</v>
      </c>
      <c r="AG48" s="109">
        <f t="shared" si="2"/>
        <v>97</v>
      </c>
      <c r="AH48" s="108">
        <f t="shared" si="1"/>
        <v>76.322580645161295</v>
      </c>
    </row>
    <row r="49" spans="1:36" x14ac:dyDescent="0.2">
      <c r="A49" s="47" t="s">
        <v>146</v>
      </c>
      <c r="B49" s="104">
        <f>[45]Julho!$F$5</f>
        <v>85</v>
      </c>
      <c r="C49" s="104">
        <f>[45]Julho!$F$6</f>
        <v>93</v>
      </c>
      <c r="D49" s="104">
        <f>[45]Julho!$F$7</f>
        <v>98</v>
      </c>
      <c r="E49" s="104">
        <f>[45]Julho!$F$8</f>
        <v>99</v>
      </c>
      <c r="F49" s="104">
        <f>[45]Julho!$F$9</f>
        <v>100</v>
      </c>
      <c r="G49" s="104">
        <f>[45]Julho!$F$10</f>
        <v>100</v>
      </c>
      <c r="H49" s="104">
        <f>[45]Julho!$F$11</f>
        <v>99</v>
      </c>
      <c r="I49" s="104">
        <f>[45]Julho!$F$12</f>
        <v>100</v>
      </c>
      <c r="J49" s="104">
        <f>[45]Julho!$F$13</f>
        <v>100</v>
      </c>
      <c r="K49" s="104">
        <f>[45]Julho!$F$14</f>
        <v>100</v>
      </c>
      <c r="L49" s="104">
        <f>[45]Julho!$F$15</f>
        <v>98</v>
      </c>
      <c r="M49" s="104">
        <f>[45]Julho!$F$16</f>
        <v>96</v>
      </c>
      <c r="N49" s="104">
        <f>[45]Julho!$F$17</f>
        <v>99</v>
      </c>
      <c r="O49" s="104">
        <f>[45]Julho!$F$18</f>
        <v>95</v>
      </c>
      <c r="P49" s="104">
        <f>[45]Julho!$F$19</f>
        <v>100</v>
      </c>
      <c r="Q49" s="104">
        <f>[45]Julho!$F$20</f>
        <v>99</v>
      </c>
      <c r="R49" s="104">
        <f>[45]Julho!$F$21</f>
        <v>89</v>
      </c>
      <c r="S49" s="104">
        <f>[45]Julho!$F$22</f>
        <v>81</v>
      </c>
      <c r="T49" s="104">
        <f>[45]Julho!$F$23</f>
        <v>98</v>
      </c>
      <c r="U49" s="104">
        <f>[45]Julho!$F$24</f>
        <v>100</v>
      </c>
      <c r="V49" s="104">
        <f>[45]Julho!$F$25</f>
        <v>98</v>
      </c>
      <c r="W49" s="104">
        <f>[45]Julho!$F$26</f>
        <v>99</v>
      </c>
      <c r="X49" s="104">
        <f>[45]Julho!$F$27</f>
        <v>99</v>
      </c>
      <c r="Y49" s="104">
        <f>[45]Julho!$F$28</f>
        <v>97</v>
      </c>
      <c r="Z49" s="104">
        <f>[45]Julho!$F$29</f>
        <v>93</v>
      </c>
      <c r="AA49" s="104">
        <f>[45]Julho!$F$30</f>
        <v>95</v>
      </c>
      <c r="AB49" s="104">
        <f>[45]Julho!$F$31</f>
        <v>92</v>
      </c>
      <c r="AC49" s="104">
        <f>[45]Julho!$F$32</f>
        <v>98</v>
      </c>
      <c r="AD49" s="104">
        <f>[45]Julho!$F$33</f>
        <v>95</v>
      </c>
      <c r="AE49" s="104">
        <f>[45]Julho!$F$34</f>
        <v>99</v>
      </c>
      <c r="AF49" s="104">
        <f>[45]Julho!$F$35</f>
        <v>95</v>
      </c>
      <c r="AG49" s="109">
        <f t="shared" si="2"/>
        <v>100</v>
      </c>
      <c r="AH49" s="108">
        <f t="shared" si="1"/>
        <v>96.41935483870968</v>
      </c>
    </row>
    <row r="50" spans="1:36" hidden="1" x14ac:dyDescent="0.2">
      <c r="A50" s="47" t="s">
        <v>281</v>
      </c>
      <c r="B50" s="104" t="str">
        <f>[46]Julho!$F$5</f>
        <v>*</v>
      </c>
      <c r="C50" s="104" t="str">
        <f>[46]Julho!$F$6</f>
        <v>*</v>
      </c>
      <c r="D50" s="104" t="str">
        <f>[46]Julho!$F$7</f>
        <v>*</v>
      </c>
      <c r="E50" s="104" t="str">
        <f>[46]Julho!$F$8</f>
        <v>*</v>
      </c>
      <c r="F50" s="104" t="str">
        <f>[46]Julho!$F$9</f>
        <v>*</v>
      </c>
      <c r="G50" s="104" t="str">
        <f>[46]Julho!$F$10</f>
        <v>*</v>
      </c>
      <c r="H50" s="104" t="str">
        <f>[46]Julho!$F$11</f>
        <v>*</v>
      </c>
      <c r="I50" s="104" t="str">
        <f>[46]Julho!$F$12</f>
        <v>*</v>
      </c>
      <c r="J50" s="104" t="str">
        <f>[46]Julho!$F$13</f>
        <v>*</v>
      </c>
      <c r="K50" s="104" t="str">
        <f>[46]Julho!$F$14</f>
        <v>*</v>
      </c>
      <c r="L50" s="104" t="str">
        <f>[46]Julho!$F$15</f>
        <v>*</v>
      </c>
      <c r="M50" s="104" t="str">
        <f>[46]Julho!$F$16</f>
        <v>*</v>
      </c>
      <c r="N50" s="104" t="str">
        <f>[46]Julho!$F$17</f>
        <v>*</v>
      </c>
      <c r="O50" s="104" t="str">
        <f>[46]Julho!$F$18</f>
        <v>*</v>
      </c>
      <c r="P50" s="104" t="str">
        <f>[46]Julho!$F$19</f>
        <v>*</v>
      </c>
      <c r="Q50" s="104" t="str">
        <f>[46]Julho!$F$20</f>
        <v>*</v>
      </c>
      <c r="R50" s="104" t="str">
        <f>[46]Julho!$F$21</f>
        <v>*</v>
      </c>
      <c r="S50" s="104" t="str">
        <f>[46]Julho!$F$22</f>
        <v>*</v>
      </c>
      <c r="T50" s="104" t="str">
        <f>[46]Julho!$F$23</f>
        <v>*</v>
      </c>
      <c r="U50" s="104" t="str">
        <f>[46]Julho!$F$24</f>
        <v>*</v>
      </c>
      <c r="V50" s="104" t="str">
        <f>[46]Julho!$F$25</f>
        <v>*</v>
      </c>
      <c r="W50" s="104" t="str">
        <f>[46]Julho!$F$26</f>
        <v>*</v>
      </c>
      <c r="X50" s="104" t="str">
        <f>[46]Julho!$F$27</f>
        <v>*</v>
      </c>
      <c r="Y50" s="104" t="str">
        <f>[46]Julho!$F$28</f>
        <v>*</v>
      </c>
      <c r="Z50" s="104" t="str">
        <f>[46]Julho!$F$29</f>
        <v>*</v>
      </c>
      <c r="AA50" s="104" t="str">
        <f>[46]Julho!$F$30</f>
        <v>*</v>
      </c>
      <c r="AB50" s="104" t="str">
        <f>[46]Julho!$F$31</f>
        <v>*</v>
      </c>
      <c r="AC50" s="104" t="str">
        <f>[46]Julho!$F$32</f>
        <v>*</v>
      </c>
      <c r="AD50" s="104" t="str">
        <f>[46]Julho!$F$33</f>
        <v>*</v>
      </c>
      <c r="AE50" s="104" t="str">
        <f>[46]Julho!$F$34</f>
        <v>*</v>
      </c>
      <c r="AF50" s="104" t="str">
        <f>[46]Julho!$F$35</f>
        <v>*</v>
      </c>
      <c r="AG50" s="109">
        <f t="shared" si="2"/>
        <v>0</v>
      </c>
      <c r="AH50" s="108" t="s">
        <v>154</v>
      </c>
    </row>
    <row r="51" spans="1:36" x14ac:dyDescent="0.2">
      <c r="A51" s="47" t="s">
        <v>17</v>
      </c>
      <c r="B51" s="104">
        <f>[47]Julho!$F$5</f>
        <v>82</v>
      </c>
      <c r="C51" s="104">
        <f>[47]Julho!$F$6</f>
        <v>81</v>
      </c>
      <c r="D51" s="104">
        <f>[47]Julho!$F$7</f>
        <v>95</v>
      </c>
      <c r="E51" s="104">
        <f>[47]Julho!$F$8</f>
        <v>100</v>
      </c>
      <c r="F51" s="104">
        <f>[47]Julho!$F$9</f>
        <v>100</v>
      </c>
      <c r="G51" s="104">
        <f>[47]Julho!$F$10</f>
        <v>100</v>
      </c>
      <c r="H51" s="104">
        <f>[47]Julho!$F$11</f>
        <v>98</v>
      </c>
      <c r="I51" s="104">
        <f>[47]Julho!$F$12</f>
        <v>100</v>
      </c>
      <c r="J51" s="104">
        <f>[47]Julho!$F$13</f>
        <v>100</v>
      </c>
      <c r="K51" s="104">
        <f>[47]Julho!$F$14</f>
        <v>99</v>
      </c>
      <c r="L51" s="104">
        <f>[47]Julho!$F$15</f>
        <v>98</v>
      </c>
      <c r="M51" s="104">
        <f>[47]Julho!$F$16</f>
        <v>98</v>
      </c>
      <c r="N51" s="104">
        <f>[47]Julho!$F$17</f>
        <v>97</v>
      </c>
      <c r="O51" s="104">
        <f>[47]Julho!$F$18</f>
        <v>97</v>
      </c>
      <c r="P51" s="104">
        <f>[47]Julho!$F$19</f>
        <v>95</v>
      </c>
      <c r="Q51" s="104">
        <f>[47]Julho!$F$20</f>
        <v>88</v>
      </c>
      <c r="R51" s="104">
        <f>[47]Julho!$F$21</f>
        <v>92</v>
      </c>
      <c r="S51" s="104">
        <f>[47]Julho!$F$22</f>
        <v>97</v>
      </c>
      <c r="T51" s="104">
        <f>[47]Julho!$F$23</f>
        <v>100</v>
      </c>
      <c r="U51" s="104">
        <f>[47]Julho!$F$24</f>
        <v>97</v>
      </c>
      <c r="V51" s="104">
        <f>[47]Julho!$F$25</f>
        <v>99</v>
      </c>
      <c r="W51" s="104">
        <f>[47]Julho!$F$26</f>
        <v>99</v>
      </c>
      <c r="X51" s="104">
        <f>[47]Julho!$F$27</f>
        <v>97</v>
      </c>
      <c r="Y51" s="104">
        <f>[47]Julho!$F$28</f>
        <v>95</v>
      </c>
      <c r="Z51" s="104">
        <f>[47]Julho!$F$29</f>
        <v>99</v>
      </c>
      <c r="AA51" s="104">
        <f>[47]Julho!$F$30</f>
        <v>83</v>
      </c>
      <c r="AB51" s="104">
        <f>[47]Julho!$F$31</f>
        <v>98</v>
      </c>
      <c r="AC51" s="104">
        <f>[47]Julho!$F$32</f>
        <v>99</v>
      </c>
      <c r="AD51" s="104">
        <f>[47]Julho!$F$33</f>
        <v>99</v>
      </c>
      <c r="AE51" s="104">
        <f>[47]Julho!$F$34</f>
        <v>100</v>
      </c>
      <c r="AF51" s="104">
        <f>[47]Julho!$F$35</f>
        <v>95</v>
      </c>
      <c r="AG51" s="109">
        <f t="shared" si="2"/>
        <v>100</v>
      </c>
      <c r="AH51" s="108">
        <f t="shared" si="1"/>
        <v>96.032258064516128</v>
      </c>
    </row>
    <row r="52" spans="1:36" x14ac:dyDescent="0.2">
      <c r="A52" s="47" t="s">
        <v>130</v>
      </c>
      <c r="B52" s="104">
        <f>[48]Julho!$F$5</f>
        <v>94</v>
      </c>
      <c r="C52" s="104">
        <f>[48]Julho!$F$6</f>
        <v>100</v>
      </c>
      <c r="D52" s="104">
        <f>[48]Julho!$F$7</f>
        <v>100</v>
      </c>
      <c r="E52" s="104">
        <f>[48]Julho!$F$8</f>
        <v>100</v>
      </c>
      <c r="F52" s="104">
        <f>[48]Julho!$F$9</f>
        <v>99</v>
      </c>
      <c r="G52" s="104">
        <f>[48]Julho!$F$10</f>
        <v>100</v>
      </c>
      <c r="H52" s="104">
        <f>[48]Julho!$F$11</f>
        <v>100</v>
      </c>
      <c r="I52" s="104">
        <f>[48]Julho!$F$12</f>
        <v>100</v>
      </c>
      <c r="J52" s="104">
        <f>[48]Julho!$F$13</f>
        <v>100</v>
      </c>
      <c r="K52" s="104">
        <f>[48]Julho!$F$14</f>
        <v>100</v>
      </c>
      <c r="L52" s="104">
        <f>[48]Julho!$F$15</f>
        <v>100</v>
      </c>
      <c r="M52" s="104">
        <f>[48]Julho!$F$16</f>
        <v>100</v>
      </c>
      <c r="N52" s="104">
        <f>[48]Julho!$F$17</f>
        <v>81</v>
      </c>
      <c r="O52" s="104">
        <f>[48]Julho!$F$18</f>
        <v>99</v>
      </c>
      <c r="P52" s="104">
        <f>[48]Julho!$F$19</f>
        <v>87</v>
      </c>
      <c r="Q52" s="104">
        <f>[48]Julho!$F$20</f>
        <v>67</v>
      </c>
      <c r="R52" s="104">
        <f>[48]Julho!$F$21</f>
        <v>88</v>
      </c>
      <c r="S52" s="104">
        <f>[48]Julho!$F$22</f>
        <v>89</v>
      </c>
      <c r="T52" s="104">
        <f>[48]Julho!$F$23</f>
        <v>100</v>
      </c>
      <c r="U52" s="104">
        <f>[48]Julho!$F$24</f>
        <v>100</v>
      </c>
      <c r="V52" s="104">
        <f>[48]Julho!$F$25</f>
        <v>86</v>
      </c>
      <c r="W52" s="104">
        <f>[48]Julho!$F$26</f>
        <v>96</v>
      </c>
      <c r="X52" s="104">
        <f>[48]Julho!$F$27</f>
        <v>97</v>
      </c>
      <c r="Y52" s="104">
        <f>[48]Julho!$F$28</f>
        <v>97</v>
      </c>
      <c r="Z52" s="104">
        <f>[48]Julho!$F$29</f>
        <v>100</v>
      </c>
      <c r="AA52" s="104">
        <f>[48]Julho!$F$30</f>
        <v>83</v>
      </c>
      <c r="AB52" s="104">
        <f>[48]Julho!$F$31</f>
        <v>70</v>
      </c>
      <c r="AC52" s="104">
        <f>[48]Julho!$F$32</f>
        <v>100</v>
      </c>
      <c r="AD52" s="104">
        <f>[48]Julho!$F$33</f>
        <v>100</v>
      </c>
      <c r="AE52" s="104">
        <f>[48]Julho!$F$34</f>
        <v>100</v>
      </c>
      <c r="AF52" s="104">
        <f>[48]Julho!$F$35</f>
        <v>94</v>
      </c>
      <c r="AG52" s="109">
        <f t="shared" si="2"/>
        <v>100</v>
      </c>
      <c r="AH52" s="108">
        <f t="shared" si="1"/>
        <v>94.41935483870968</v>
      </c>
    </row>
    <row r="53" spans="1:36" x14ac:dyDescent="0.2">
      <c r="A53" s="47" t="s">
        <v>18</v>
      </c>
      <c r="B53" s="104">
        <f>[49]Julho!$F$5</f>
        <v>95</v>
      </c>
      <c r="C53" s="104">
        <f>[49]Julho!$F$6</f>
        <v>95</v>
      </c>
      <c r="D53" s="104">
        <f>[49]Julho!$F$7</f>
        <v>94</v>
      </c>
      <c r="E53" s="104">
        <f>[49]Julho!$F$8</f>
        <v>92</v>
      </c>
      <c r="F53" s="104">
        <f>[49]Julho!$F$9</f>
        <v>93</v>
      </c>
      <c r="G53" s="104">
        <f>[49]Julho!$F$10</f>
        <v>85</v>
      </c>
      <c r="H53" s="104">
        <f>[49]Julho!$F$11</f>
        <v>81</v>
      </c>
      <c r="I53" s="104">
        <f>[49]Julho!$F$12</f>
        <v>87</v>
      </c>
      <c r="J53" s="104">
        <f>[49]Julho!$F$13</f>
        <v>81</v>
      </c>
      <c r="K53" s="104">
        <f>[49]Julho!$F$14</f>
        <v>83</v>
      </c>
      <c r="L53" s="104">
        <f>[49]Julho!$F$15</f>
        <v>79</v>
      </c>
      <c r="M53" s="104">
        <f>[49]Julho!$F$16</f>
        <v>74</v>
      </c>
      <c r="N53" s="104">
        <f>[49]Julho!$F$17</f>
        <v>81</v>
      </c>
      <c r="O53" s="104">
        <f>[49]Julho!$F$18</f>
        <v>87</v>
      </c>
      <c r="P53" s="104">
        <f>[49]Julho!$F$19</f>
        <v>84</v>
      </c>
      <c r="Q53" s="104">
        <f>[49]Julho!$F$20</f>
        <v>75</v>
      </c>
      <c r="R53" s="104">
        <f>[49]Julho!$F$21</f>
        <v>84</v>
      </c>
      <c r="S53" s="104">
        <f>[49]Julho!$F$22</f>
        <v>94</v>
      </c>
      <c r="T53" s="104">
        <f>[49]Julho!$F$23</f>
        <v>79</v>
      </c>
      <c r="U53" s="104">
        <f>[49]Julho!$F$24</f>
        <v>85</v>
      </c>
      <c r="V53" s="104">
        <f>[49]Julho!$F$25</f>
        <v>80</v>
      </c>
      <c r="W53" s="104">
        <f>[49]Julho!$F$26</f>
        <v>88</v>
      </c>
      <c r="X53" s="104">
        <f>[49]Julho!$F$27</f>
        <v>83</v>
      </c>
      <c r="Y53" s="104">
        <f>[49]Julho!$F$28</f>
        <v>82</v>
      </c>
      <c r="Z53" s="104">
        <f>[49]Julho!$F$29</f>
        <v>78</v>
      </c>
      <c r="AA53" s="104">
        <f>[49]Julho!$F$30</f>
        <v>77</v>
      </c>
      <c r="AB53" s="104">
        <f>[49]Julho!$F$31</f>
        <v>79</v>
      </c>
      <c r="AC53" s="104">
        <f>[49]Julho!$F$32</f>
        <v>94</v>
      </c>
      <c r="AD53" s="104">
        <f>[49]Julho!$F$33</f>
        <v>93</v>
      </c>
      <c r="AE53" s="104">
        <f>[49]Julho!$F$34</f>
        <v>76</v>
      </c>
      <c r="AF53" s="104">
        <f>[49]Julho!$F$35</f>
        <v>59</v>
      </c>
      <c r="AG53" s="109">
        <f t="shared" si="2"/>
        <v>95</v>
      </c>
      <c r="AH53" s="108">
        <f t="shared" si="1"/>
        <v>83.774193548387103</v>
      </c>
      <c r="AJ53" t="s">
        <v>35</v>
      </c>
    </row>
    <row r="54" spans="1:36" x14ac:dyDescent="0.2">
      <c r="A54" s="47" t="s">
        <v>19</v>
      </c>
      <c r="B54" s="104">
        <f>[50]Julho!$F$5</f>
        <v>90</v>
      </c>
      <c r="C54" s="104">
        <f>[50]Julho!$F$6</f>
        <v>84</v>
      </c>
      <c r="D54" s="104">
        <f>[50]Julho!$F$7</f>
        <v>97</v>
      </c>
      <c r="E54" s="104">
        <f>[50]Julho!$F$8</f>
        <v>100</v>
      </c>
      <c r="F54" s="104">
        <f>[50]Julho!$F$9</f>
        <v>97</v>
      </c>
      <c r="G54" s="104">
        <f>[50]Julho!$F$10</f>
        <v>97</v>
      </c>
      <c r="H54" s="104">
        <f>[50]Julho!$F$11</f>
        <v>91</v>
      </c>
      <c r="I54" s="104">
        <f>[50]Julho!$F$12</f>
        <v>95</v>
      </c>
      <c r="J54" s="104">
        <f>[50]Julho!$F$13</f>
        <v>87</v>
      </c>
      <c r="K54" s="104">
        <f>[50]Julho!$F$14</f>
        <v>97</v>
      </c>
      <c r="L54" s="104">
        <f>[50]Julho!$F$15</f>
        <v>86</v>
      </c>
      <c r="M54" s="104">
        <f>[50]Julho!$F$16</f>
        <v>82</v>
      </c>
      <c r="N54" s="104">
        <f>[50]Julho!$F$17</f>
        <v>80</v>
      </c>
      <c r="O54" s="104">
        <f>[50]Julho!$F$18</f>
        <v>86</v>
      </c>
      <c r="P54" s="104">
        <f>[50]Julho!$F$19</f>
        <v>93</v>
      </c>
      <c r="Q54" s="104">
        <f>[50]Julho!$F$20</f>
        <v>83</v>
      </c>
      <c r="R54" s="104">
        <f>[50]Julho!$F$21</f>
        <v>98</v>
      </c>
      <c r="S54" s="104">
        <f>[50]Julho!$F$22</f>
        <v>99</v>
      </c>
      <c r="T54" s="104">
        <f>[50]Julho!$F$23</f>
        <v>99</v>
      </c>
      <c r="U54" s="104">
        <f>[50]Julho!$F$24</f>
        <v>87</v>
      </c>
      <c r="V54" s="104">
        <f>[50]Julho!$F$25</f>
        <v>90</v>
      </c>
      <c r="W54" s="104">
        <f>[50]Julho!$F$26</f>
        <v>88</v>
      </c>
      <c r="X54" s="104">
        <f>[50]Julho!$F$27</f>
        <v>79</v>
      </c>
      <c r="Y54" s="104">
        <f>[50]Julho!$F$28</f>
        <v>100</v>
      </c>
      <c r="Z54" s="104">
        <f>[50]Julho!$F$29</f>
        <v>98</v>
      </c>
      <c r="AA54" s="104">
        <f>[50]Julho!$F$30</f>
        <v>90</v>
      </c>
      <c r="AB54" s="104">
        <f>[50]Julho!$F$31</f>
        <v>100</v>
      </c>
      <c r="AC54" s="104">
        <f>[50]Julho!$F$32</f>
        <v>100</v>
      </c>
      <c r="AD54" s="104">
        <f>[50]Julho!$F$33</f>
        <v>100</v>
      </c>
      <c r="AE54" s="104">
        <f>[50]Julho!$F$34</f>
        <v>99</v>
      </c>
      <c r="AF54" s="104">
        <f>[50]Julho!$F$35</f>
        <v>75</v>
      </c>
      <c r="AG54" s="109">
        <f t="shared" si="2"/>
        <v>100</v>
      </c>
      <c r="AH54" s="108">
        <f t="shared" si="1"/>
        <v>91.838709677419359</v>
      </c>
      <c r="AI54" s="12" t="s">
        <v>35</v>
      </c>
      <c r="AJ54" t="s">
        <v>35</v>
      </c>
    </row>
    <row r="55" spans="1:36" x14ac:dyDescent="0.2">
      <c r="A55" s="47" t="s">
        <v>23</v>
      </c>
      <c r="B55" s="104">
        <f>[51]Julho!$F$5</f>
        <v>82</v>
      </c>
      <c r="C55" s="104">
        <f>[51]Julho!$F$6</f>
        <v>79</v>
      </c>
      <c r="D55" s="104">
        <f>[51]Julho!$F$7</f>
        <v>89</v>
      </c>
      <c r="E55" s="104">
        <f>[51]Julho!$F$8</f>
        <v>92</v>
      </c>
      <c r="F55" s="104">
        <f>[51]Julho!$F$9</f>
        <v>91</v>
      </c>
      <c r="G55" s="104">
        <f>[51]Julho!$F$10</f>
        <v>85</v>
      </c>
      <c r="H55" s="104">
        <f>[51]Julho!$F$11</f>
        <v>75</v>
      </c>
      <c r="I55" s="104">
        <f>[51]Julho!$F$12</f>
        <v>82</v>
      </c>
      <c r="J55" s="104">
        <f>[51]Julho!$F$13</f>
        <v>83</v>
      </c>
      <c r="K55" s="104">
        <f>[51]Julho!$F$14</f>
        <v>78</v>
      </c>
      <c r="L55" s="104">
        <f>[51]Julho!$F$15</f>
        <v>79</v>
      </c>
      <c r="M55" s="104">
        <f>[51]Julho!$F$16</f>
        <v>76</v>
      </c>
      <c r="N55" s="104">
        <f>[51]Julho!$F$17</f>
        <v>76</v>
      </c>
      <c r="O55" s="104">
        <f>[51]Julho!$F$18</f>
        <v>85</v>
      </c>
      <c r="P55" s="104">
        <f>[51]Julho!$F$19</f>
        <v>71</v>
      </c>
      <c r="Q55" s="104">
        <f>[51]Julho!$F$20</f>
        <v>57</v>
      </c>
      <c r="R55" s="104">
        <f>[51]Julho!$F$21</f>
        <v>63</v>
      </c>
      <c r="S55" s="104">
        <f>[51]Julho!$F$22</f>
        <v>85</v>
      </c>
      <c r="T55" s="104">
        <f>[51]Julho!$F$23</f>
        <v>88</v>
      </c>
      <c r="U55" s="104">
        <f>[51]Julho!$F$24</f>
        <v>84</v>
      </c>
      <c r="V55" s="104">
        <f>[51]Julho!$F$25</f>
        <v>72</v>
      </c>
      <c r="W55" s="104">
        <f>[51]Julho!$F$26</f>
        <v>77</v>
      </c>
      <c r="X55" s="104">
        <f>[51]Julho!$F$27</f>
        <v>80</v>
      </c>
      <c r="Y55" s="104">
        <f>[51]Julho!$F$28</f>
        <v>73</v>
      </c>
      <c r="Z55" s="104">
        <f>[51]Julho!$F$29</f>
        <v>93</v>
      </c>
      <c r="AA55" s="104">
        <f>[51]Julho!$F$30</f>
        <v>64</v>
      </c>
      <c r="AB55" s="104">
        <f>[51]Julho!$F$31</f>
        <v>71</v>
      </c>
      <c r="AC55" s="104">
        <f>[51]Julho!$F$32</f>
        <v>92</v>
      </c>
      <c r="AD55" s="104">
        <f>[51]Julho!$F$33</f>
        <v>93</v>
      </c>
      <c r="AE55" s="104">
        <f>[51]Julho!$F$34</f>
        <v>90</v>
      </c>
      <c r="AF55" s="104">
        <f>[51]Julho!$F$35</f>
        <v>56</v>
      </c>
      <c r="AG55" s="109">
        <f t="shared" si="2"/>
        <v>93</v>
      </c>
      <c r="AH55" s="108">
        <f t="shared" si="1"/>
        <v>79.387096774193552</v>
      </c>
      <c r="AJ55" t="s">
        <v>35</v>
      </c>
    </row>
    <row r="56" spans="1:36" x14ac:dyDescent="0.2">
      <c r="A56" s="47" t="s">
        <v>34</v>
      </c>
      <c r="B56" s="104">
        <f>[52]Julho!$F$5</f>
        <v>94</v>
      </c>
      <c r="C56" s="104">
        <f>[52]Julho!$F$6</f>
        <v>100</v>
      </c>
      <c r="D56" s="104">
        <f>[52]Julho!$F$7</f>
        <v>100</v>
      </c>
      <c r="E56" s="104">
        <f>[52]Julho!$F$8</f>
        <v>94</v>
      </c>
      <c r="F56" s="104">
        <f>[52]Julho!$F$9</f>
        <v>93</v>
      </c>
      <c r="G56" s="104">
        <f>[52]Julho!$F$10</f>
        <v>86</v>
      </c>
      <c r="H56" s="104">
        <f>[52]Julho!$F$11</f>
        <v>78</v>
      </c>
      <c r="I56" s="104">
        <f>[52]Julho!$F$12</f>
        <v>79</v>
      </c>
      <c r="J56" s="104">
        <f>[52]Julho!$F$13</f>
        <v>85</v>
      </c>
      <c r="K56" s="104">
        <f>[52]Julho!$F$14</f>
        <v>82</v>
      </c>
      <c r="L56" s="104">
        <f>[52]Julho!$F$15</f>
        <v>72</v>
      </c>
      <c r="M56" s="104">
        <f>[52]Julho!$F$16</f>
        <v>75</v>
      </c>
      <c r="N56" s="104">
        <f>[52]Julho!$F$17</f>
        <v>69</v>
      </c>
      <c r="O56" s="104">
        <f>[52]Julho!$F$18</f>
        <v>68</v>
      </c>
      <c r="P56" s="104">
        <f>[52]Julho!$F$19</f>
        <v>81</v>
      </c>
      <c r="Q56" s="104">
        <f>[52]Julho!$F$20</f>
        <v>63</v>
      </c>
      <c r="R56" s="104">
        <f>[52]Julho!$F$21</f>
        <v>81</v>
      </c>
      <c r="S56" s="104">
        <f>[52]Julho!$F$22</f>
        <v>100</v>
      </c>
      <c r="T56" s="104">
        <f>[52]Julho!$F$23</f>
        <v>86</v>
      </c>
      <c r="U56" s="104">
        <f>[52]Julho!$F$24</f>
        <v>76</v>
      </c>
      <c r="V56" s="104">
        <f>[52]Julho!$F$25</f>
        <v>74</v>
      </c>
      <c r="W56" s="104">
        <f>[52]Julho!$F$26</f>
        <v>69</v>
      </c>
      <c r="X56" s="104">
        <f>[52]Julho!$F$27</f>
        <v>66</v>
      </c>
      <c r="Y56" s="104">
        <f>[52]Julho!$F$28</f>
        <v>78</v>
      </c>
      <c r="Z56" s="104">
        <f>[52]Julho!$F$29</f>
        <v>64</v>
      </c>
      <c r="AA56" s="104">
        <f>[52]Julho!$F$30</f>
        <v>57</v>
      </c>
      <c r="AB56" s="104">
        <f>[52]Julho!$F$31</f>
        <v>59</v>
      </c>
      <c r="AC56" s="104">
        <f>[52]Julho!$F$32</f>
        <v>77</v>
      </c>
      <c r="AD56" s="104">
        <f>[52]Julho!$F$33</f>
        <v>100</v>
      </c>
      <c r="AE56" s="104">
        <f>[52]Julho!$F$34</f>
        <v>82</v>
      </c>
      <c r="AF56" s="104">
        <f>[52]Julho!$F$35</f>
        <v>51</v>
      </c>
      <c r="AG56" s="109">
        <f t="shared" si="2"/>
        <v>100</v>
      </c>
      <c r="AH56" s="108">
        <f t="shared" si="1"/>
        <v>78.677419354838705</v>
      </c>
      <c r="AI56" s="12" t="s">
        <v>35</v>
      </c>
      <c r="AJ56" t="s">
        <v>35</v>
      </c>
    </row>
    <row r="57" spans="1:36" x14ac:dyDescent="0.2">
      <c r="A57" s="47" t="s">
        <v>20</v>
      </c>
      <c r="B57" s="104">
        <f>[53]Julho!$F$5</f>
        <v>82</v>
      </c>
      <c r="C57" s="104">
        <f>[53]Julho!$F$6</f>
        <v>90</v>
      </c>
      <c r="D57" s="104">
        <f>[53]Julho!$F$7</f>
        <v>89</v>
      </c>
      <c r="E57" s="104">
        <f>[53]Julho!$F$8</f>
        <v>87</v>
      </c>
      <c r="F57" s="104">
        <f>[53]Julho!$F$9</f>
        <v>89</v>
      </c>
      <c r="G57" s="104">
        <f>[53]Julho!$F$10</f>
        <v>87</v>
      </c>
      <c r="H57" s="104">
        <f>[53]Julho!$F$11</f>
        <v>86</v>
      </c>
      <c r="I57" s="104">
        <f>[53]Julho!$F$12</f>
        <v>91</v>
      </c>
      <c r="J57" s="104">
        <f>[53]Julho!$F$13</f>
        <v>89</v>
      </c>
      <c r="K57" s="104">
        <f>[53]Julho!$F$14</f>
        <v>84</v>
      </c>
      <c r="L57" s="104">
        <f>[53]Julho!$F$15</f>
        <v>80</v>
      </c>
      <c r="M57" s="104">
        <f>[53]Julho!$F$16</f>
        <v>67</v>
      </c>
      <c r="N57" s="104">
        <f>[53]Julho!$F$17</f>
        <v>71</v>
      </c>
      <c r="O57" s="104">
        <f>[53]Julho!$F$18</f>
        <v>81</v>
      </c>
      <c r="P57" s="104">
        <f>[53]Julho!$F$19</f>
        <v>85</v>
      </c>
      <c r="Q57" s="104">
        <f>[53]Julho!$F$20</f>
        <v>76</v>
      </c>
      <c r="R57" s="104">
        <f>[53]Julho!$F$21</f>
        <v>74</v>
      </c>
      <c r="S57" s="104">
        <f>[53]Julho!$F$22</f>
        <v>73</v>
      </c>
      <c r="T57" s="104">
        <f>[53]Julho!$F$23</f>
        <v>86</v>
      </c>
      <c r="U57" s="104">
        <f>[53]Julho!$F$24</f>
        <v>79</v>
      </c>
      <c r="V57" s="104">
        <f>[53]Julho!$F$25</f>
        <v>75</v>
      </c>
      <c r="W57" s="104">
        <f>[53]Julho!$F$26</f>
        <v>81</v>
      </c>
      <c r="X57" s="104">
        <f>[53]Julho!$F$27</f>
        <v>78</v>
      </c>
      <c r="Y57" s="104">
        <f>[53]Julho!$F$28</f>
        <v>77</v>
      </c>
      <c r="Z57" s="104">
        <f>[53]Julho!$F$29</f>
        <v>81</v>
      </c>
      <c r="AA57" s="104">
        <f>[53]Julho!$F$30</f>
        <v>82</v>
      </c>
      <c r="AB57" s="104">
        <f>[53]Julho!$F$31</f>
        <v>81</v>
      </c>
      <c r="AC57" s="104">
        <f>[53]Julho!$F$32</f>
        <v>94</v>
      </c>
      <c r="AD57" s="104">
        <f>[53]Julho!$F$33</f>
        <v>90</v>
      </c>
      <c r="AE57" s="104">
        <f>[53]Julho!$F$34</f>
        <v>93</v>
      </c>
      <c r="AF57" s="104">
        <f>[53]Julho!$F$35</f>
        <v>79</v>
      </c>
      <c r="AG57" s="109">
        <f t="shared" si="2"/>
        <v>94</v>
      </c>
      <c r="AH57" s="108">
        <f t="shared" si="1"/>
        <v>82.483870967741936</v>
      </c>
    </row>
    <row r="58" spans="1:36" s="5" customFormat="1" ht="17.100000000000001" customHeight="1" x14ac:dyDescent="0.2">
      <c r="A58" s="48" t="s">
        <v>24</v>
      </c>
      <c r="B58" s="105">
        <f t="shared" ref="B58:AF58" si="3">MAX(B5:B57)</f>
        <v>100</v>
      </c>
      <c r="C58" s="105">
        <f t="shared" si="3"/>
        <v>100</v>
      </c>
      <c r="D58" s="105">
        <f t="shared" si="3"/>
        <v>100</v>
      </c>
      <c r="E58" s="105">
        <f t="shared" si="3"/>
        <v>100</v>
      </c>
      <c r="F58" s="105">
        <f t="shared" si="3"/>
        <v>100</v>
      </c>
      <c r="G58" s="105">
        <f t="shared" si="3"/>
        <v>100</v>
      </c>
      <c r="H58" s="105">
        <f t="shared" si="3"/>
        <v>100</v>
      </c>
      <c r="I58" s="105">
        <f t="shared" si="3"/>
        <v>100</v>
      </c>
      <c r="J58" s="105">
        <f t="shared" si="3"/>
        <v>100</v>
      </c>
      <c r="K58" s="105">
        <f t="shared" si="3"/>
        <v>100</v>
      </c>
      <c r="L58" s="105">
        <f t="shared" si="3"/>
        <v>100</v>
      </c>
      <c r="M58" s="105">
        <f t="shared" si="3"/>
        <v>100</v>
      </c>
      <c r="N58" s="105">
        <f t="shared" si="3"/>
        <v>100</v>
      </c>
      <c r="O58" s="105">
        <f t="shared" si="3"/>
        <v>100</v>
      </c>
      <c r="P58" s="105">
        <f t="shared" si="3"/>
        <v>100</v>
      </c>
      <c r="Q58" s="105">
        <f t="shared" si="3"/>
        <v>100</v>
      </c>
      <c r="R58" s="105">
        <f t="shared" si="3"/>
        <v>100</v>
      </c>
      <c r="S58" s="105">
        <f t="shared" si="3"/>
        <v>100</v>
      </c>
      <c r="T58" s="105">
        <f t="shared" si="3"/>
        <v>100</v>
      </c>
      <c r="U58" s="105">
        <f t="shared" si="3"/>
        <v>100</v>
      </c>
      <c r="V58" s="105">
        <f t="shared" si="3"/>
        <v>100</v>
      </c>
      <c r="W58" s="105">
        <f t="shared" si="3"/>
        <v>100</v>
      </c>
      <c r="X58" s="105">
        <f t="shared" si="3"/>
        <v>100</v>
      </c>
      <c r="Y58" s="105">
        <f t="shared" si="3"/>
        <v>100</v>
      </c>
      <c r="Z58" s="105">
        <f t="shared" si="3"/>
        <v>100</v>
      </c>
      <c r="AA58" s="105">
        <f t="shared" si="3"/>
        <v>100</v>
      </c>
      <c r="AB58" s="105">
        <f t="shared" si="3"/>
        <v>100</v>
      </c>
      <c r="AC58" s="105">
        <f t="shared" si="3"/>
        <v>100</v>
      </c>
      <c r="AD58" s="105">
        <f t="shared" si="3"/>
        <v>100</v>
      </c>
      <c r="AE58" s="105">
        <f t="shared" si="3"/>
        <v>100</v>
      </c>
      <c r="AF58" s="105">
        <f t="shared" si="3"/>
        <v>100</v>
      </c>
      <c r="AG58" s="109">
        <f>MAX(AG5:AG57)</f>
        <v>100</v>
      </c>
      <c r="AH58" s="108">
        <f>AVERAGE(AH5:AH57)</f>
        <v>87.656651908075034</v>
      </c>
      <c r="AJ58" s="5" t="s">
        <v>35</v>
      </c>
    </row>
    <row r="59" spans="1:36" x14ac:dyDescent="0.2">
      <c r="A59" s="99" t="s">
        <v>179</v>
      </c>
      <c r="B59" s="38"/>
      <c r="C59" s="38"/>
      <c r="D59" s="38"/>
      <c r="E59" s="38"/>
      <c r="F59" s="38"/>
      <c r="G59" s="3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44"/>
      <c r="AE59" s="49"/>
      <c r="AF59" s="49"/>
      <c r="AG59" s="42"/>
      <c r="AH59" s="43"/>
    </row>
    <row r="60" spans="1:36" x14ac:dyDescent="0.2">
      <c r="A60" s="99" t="s">
        <v>180</v>
      </c>
      <c r="B60" s="39"/>
      <c r="C60" s="39"/>
      <c r="D60" s="39"/>
      <c r="E60" s="39"/>
      <c r="F60" s="39"/>
      <c r="G60" s="39"/>
      <c r="H60" s="39"/>
      <c r="I60" s="39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3"/>
      <c r="U60" s="93"/>
      <c r="V60" s="93"/>
      <c r="W60" s="93"/>
      <c r="X60" s="93"/>
      <c r="Y60" s="91"/>
      <c r="Z60" s="91"/>
      <c r="AA60" s="91"/>
      <c r="AB60" s="91"/>
      <c r="AC60" s="91"/>
      <c r="AD60" s="91"/>
      <c r="AE60" s="91"/>
      <c r="AF60" s="91"/>
      <c r="AG60" s="42"/>
      <c r="AH60" s="41"/>
    </row>
    <row r="61" spans="1:36" x14ac:dyDescent="0.2">
      <c r="A61" s="40"/>
      <c r="B61" s="91"/>
      <c r="C61" s="91"/>
      <c r="D61" s="91"/>
      <c r="E61" s="91"/>
      <c r="F61" s="91"/>
      <c r="G61" s="91"/>
      <c r="H61" s="91"/>
      <c r="I61" s="91"/>
      <c r="J61" s="92"/>
      <c r="K61" s="92"/>
      <c r="L61" s="92"/>
      <c r="M61" s="92"/>
      <c r="N61" s="92"/>
      <c r="O61" s="92"/>
      <c r="P61" s="92"/>
      <c r="Q61" s="91"/>
      <c r="R61" s="91"/>
      <c r="S61" s="91"/>
      <c r="T61" s="94"/>
      <c r="U61" s="94"/>
      <c r="V61" s="94"/>
      <c r="W61" s="94"/>
      <c r="X61" s="94"/>
      <c r="Y61" s="91"/>
      <c r="Z61" s="91"/>
      <c r="AA61" s="91"/>
      <c r="AB61" s="91"/>
      <c r="AC61" s="91"/>
      <c r="AD61" s="44"/>
      <c r="AE61" s="44"/>
      <c r="AF61" s="44"/>
      <c r="AG61" s="42"/>
      <c r="AH61" s="41"/>
      <c r="AI61" s="12" t="s">
        <v>35</v>
      </c>
    </row>
    <row r="62" spans="1:36" x14ac:dyDescent="0.2">
      <c r="A62" s="91"/>
      <c r="B62" s="91"/>
      <c r="C62" s="91"/>
      <c r="D62" s="91"/>
      <c r="E62" s="91"/>
      <c r="F62" s="38"/>
      <c r="G62" s="38"/>
      <c r="H62" s="38"/>
      <c r="I62" s="38"/>
      <c r="J62" s="38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44"/>
      <c r="AE62" s="44"/>
      <c r="AF62" s="44"/>
      <c r="AG62" s="42"/>
      <c r="AH62" s="69"/>
    </row>
    <row r="63" spans="1:36" x14ac:dyDescent="0.2">
      <c r="A63" s="4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44"/>
      <c r="AF63" s="44"/>
      <c r="AG63" s="42"/>
      <c r="AH63" s="43"/>
      <c r="AJ63" t="s">
        <v>35</v>
      </c>
    </row>
    <row r="64" spans="1:36" x14ac:dyDescent="0.2">
      <c r="A64" s="4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45"/>
      <c r="AF64" s="45"/>
      <c r="AG64" s="42"/>
      <c r="AH64" s="43"/>
    </row>
    <row r="65" spans="1:36" ht="13.5" thickBot="1" x14ac:dyDescent="0.25">
      <c r="A65" s="50"/>
      <c r="B65" s="51"/>
      <c r="C65" s="51"/>
      <c r="D65" s="51"/>
      <c r="E65" s="51"/>
      <c r="F65" s="51"/>
      <c r="G65" s="51" t="s">
        <v>35</v>
      </c>
      <c r="H65" s="51"/>
      <c r="I65" s="51"/>
      <c r="J65" s="51"/>
      <c r="K65" s="51"/>
      <c r="L65" s="51" t="s">
        <v>35</v>
      </c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2"/>
      <c r="AH65" s="70"/>
    </row>
    <row r="66" spans="1:36" x14ac:dyDescent="0.2">
      <c r="AJ66" t="s">
        <v>35</v>
      </c>
    </row>
    <row r="67" spans="1:36" x14ac:dyDescent="0.2">
      <c r="U67" s="2" t="s">
        <v>35</v>
      </c>
      <c r="Y67" s="2" t="s">
        <v>35</v>
      </c>
      <c r="AJ67" t="s">
        <v>35</v>
      </c>
    </row>
    <row r="68" spans="1:36" x14ac:dyDescent="0.2">
      <c r="L68" s="2" t="s">
        <v>35</v>
      </c>
      <c r="Q68" s="2" t="s">
        <v>35</v>
      </c>
      <c r="U68" s="2" t="s">
        <v>35</v>
      </c>
      <c r="AD68" s="2" t="s">
        <v>35</v>
      </c>
      <c r="AJ68" t="s">
        <v>35</v>
      </c>
    </row>
    <row r="69" spans="1:36" x14ac:dyDescent="0.2">
      <c r="O69" s="2" t="s">
        <v>35</v>
      </c>
      <c r="AB69" s="2" t="s">
        <v>35</v>
      </c>
      <c r="AG69" s="7" t="s">
        <v>35</v>
      </c>
    </row>
    <row r="70" spans="1:36" x14ac:dyDescent="0.2">
      <c r="G70" s="2" t="s">
        <v>35</v>
      </c>
      <c r="L70" s="2" t="s">
        <v>35</v>
      </c>
      <c r="AJ70" s="12" t="s">
        <v>35</v>
      </c>
    </row>
    <row r="71" spans="1:36" x14ac:dyDescent="0.2">
      <c r="P71" s="2" t="s">
        <v>157</v>
      </c>
      <c r="S71" s="2" t="s">
        <v>35</v>
      </c>
      <c r="U71" s="2" t="s">
        <v>35</v>
      </c>
      <c r="V71" s="2" t="s">
        <v>35</v>
      </c>
      <c r="Y71" s="2" t="s">
        <v>35</v>
      </c>
      <c r="AD71" s="2" t="s">
        <v>35</v>
      </c>
    </row>
    <row r="72" spans="1:36" x14ac:dyDescent="0.2">
      <c r="L72" s="2" t="s">
        <v>35</v>
      </c>
      <c r="S72" s="2" t="s">
        <v>35</v>
      </c>
      <c r="T72" s="2" t="s">
        <v>35</v>
      </c>
      <c r="Z72" s="2" t="s">
        <v>35</v>
      </c>
      <c r="AA72" s="2" t="s">
        <v>35</v>
      </c>
      <c r="AB72" s="2" t="s">
        <v>35</v>
      </c>
      <c r="AE72" s="2" t="s">
        <v>35</v>
      </c>
    </row>
    <row r="73" spans="1:36" x14ac:dyDescent="0.2">
      <c r="V73" s="2" t="s">
        <v>35</v>
      </c>
      <c r="W73" s="2" t="s">
        <v>35</v>
      </c>
      <c r="X73" s="2" t="s">
        <v>35</v>
      </c>
      <c r="Y73" s="2" t="s">
        <v>35</v>
      </c>
      <c r="AG73" s="7" t="s">
        <v>35</v>
      </c>
    </row>
    <row r="74" spans="1:36" x14ac:dyDescent="0.2">
      <c r="G74" s="2" t="s">
        <v>35</v>
      </c>
      <c r="P74" s="2" t="s">
        <v>35</v>
      </c>
      <c r="V74" s="2" t="s">
        <v>35</v>
      </c>
      <c r="Y74" s="2" t="s">
        <v>35</v>
      </c>
      <c r="AE74" s="2" t="s">
        <v>35</v>
      </c>
    </row>
    <row r="75" spans="1:36" x14ac:dyDescent="0.2">
      <c r="R75" s="2" t="s">
        <v>35</v>
      </c>
      <c r="U75" s="2" t="s">
        <v>35</v>
      </c>
    </row>
    <row r="76" spans="1:36" x14ac:dyDescent="0.2">
      <c r="L76" s="2" t="s">
        <v>35</v>
      </c>
      <c r="Y76" s="2" t="s">
        <v>35</v>
      </c>
      <c r="AC76" s="2" t="s">
        <v>35</v>
      </c>
      <c r="AD76" s="2" t="s">
        <v>35</v>
      </c>
    </row>
    <row r="78" spans="1:36" x14ac:dyDescent="0.2">
      <c r="N78" s="2" t="s">
        <v>35</v>
      </c>
    </row>
    <row r="79" spans="1:36" x14ac:dyDescent="0.2">
      <c r="U79" s="2" t="s">
        <v>35</v>
      </c>
    </row>
    <row r="84" spans="23:23" x14ac:dyDescent="0.2">
      <c r="W84" s="2" t="s">
        <v>35</v>
      </c>
    </row>
  </sheetData>
  <mergeCells count="34">
    <mergeCell ref="I3:I4"/>
    <mergeCell ref="H3:H4"/>
    <mergeCell ref="A2:A4"/>
    <mergeCell ref="K3:K4"/>
    <mergeCell ref="B2:AH2"/>
    <mergeCell ref="T3:T4"/>
    <mergeCell ref="Z3:Z4"/>
    <mergeCell ref="U3:U4"/>
    <mergeCell ref="V3:V4"/>
    <mergeCell ref="B3:B4"/>
    <mergeCell ref="C3:C4"/>
    <mergeCell ref="D3:D4"/>
    <mergeCell ref="N3:N4"/>
    <mergeCell ref="G3:G4"/>
    <mergeCell ref="E3:E4"/>
    <mergeCell ref="F3:F4"/>
    <mergeCell ref="M3:M4"/>
    <mergeCell ref="AF3:AF4"/>
    <mergeCell ref="L3:L4"/>
    <mergeCell ref="AE3:AE4"/>
    <mergeCell ref="J3:J4"/>
    <mergeCell ref="S3:S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opLeftCell="A10" zoomScale="90" zoomScaleNormal="90" workbookViewId="0">
      <selection activeCell="AP43" sqref="AP43"/>
    </sheetView>
  </sheetViews>
  <sheetFormatPr defaultRowHeight="12.75" x14ac:dyDescent="0.2"/>
  <cols>
    <col min="1" max="1" width="43" style="2" bestFit="1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36" t="s">
        <v>162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8" s="4" customFormat="1" ht="20.100000000000001" customHeight="1" x14ac:dyDescent="0.2">
      <c r="A2" s="139" t="s">
        <v>21</v>
      </c>
      <c r="B2" s="134" t="s">
        <v>217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8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0">
        <v>31</v>
      </c>
      <c r="AG3" s="95" t="s">
        <v>28</v>
      </c>
      <c r="AH3" s="96" t="s">
        <v>26</v>
      </c>
    </row>
    <row r="4" spans="1:38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95" t="s">
        <v>25</v>
      </c>
      <c r="AH4" s="96" t="s">
        <v>25</v>
      </c>
    </row>
    <row r="5" spans="1:38" s="5" customFormat="1" x14ac:dyDescent="0.2">
      <c r="A5" s="47" t="s">
        <v>30</v>
      </c>
      <c r="B5" s="102">
        <f>[1]Julho!$G$5</f>
        <v>57</v>
      </c>
      <c r="C5" s="102">
        <f>[1]Julho!$G$6</f>
        <v>68</v>
      </c>
      <c r="D5" s="102">
        <f>[1]Julho!$G$7</f>
        <v>51</v>
      </c>
      <c r="E5" s="102">
        <f>[1]Julho!$G$8</f>
        <v>47</v>
      </c>
      <c r="F5" s="102">
        <f>[1]Julho!$G$9</f>
        <v>40</v>
      </c>
      <c r="G5" s="102">
        <f>[1]Julho!$G$10</f>
        <v>33</v>
      </c>
      <c r="H5" s="102">
        <f>[1]Julho!$G$11</f>
        <v>31</v>
      </c>
      <c r="I5" s="102">
        <f>[1]Julho!$G$12</f>
        <v>35</v>
      </c>
      <c r="J5" s="102">
        <f>[1]Julho!$G$13</f>
        <v>33</v>
      </c>
      <c r="K5" s="102">
        <f>[1]Julho!$G$14</f>
        <v>32</v>
      </c>
      <c r="L5" s="102">
        <f>[1]Julho!$G$15</f>
        <v>23</v>
      </c>
      <c r="M5" s="102">
        <f>[1]Julho!$G$16</f>
        <v>23</v>
      </c>
      <c r="N5" s="102">
        <f>[1]Julho!$G$17</f>
        <v>33</v>
      </c>
      <c r="O5" s="102">
        <f>[1]Julho!$G$18</f>
        <v>25</v>
      </c>
      <c r="P5" s="102">
        <f>[1]Julho!$G$19</f>
        <v>22</v>
      </c>
      <c r="Q5" s="102">
        <f>[1]Julho!$G$20</f>
        <v>22</v>
      </c>
      <c r="R5" s="102">
        <f>[1]Julho!$G$21</f>
        <v>23</v>
      </c>
      <c r="S5" s="102">
        <f>[1]Julho!$G$22</f>
        <v>31</v>
      </c>
      <c r="T5" s="102">
        <f>[1]Julho!$G$23</f>
        <v>33</v>
      </c>
      <c r="U5" s="102">
        <f>[1]Julho!$G$24</f>
        <v>28</v>
      </c>
      <c r="V5" s="102">
        <f>[1]Julho!$G$25</f>
        <v>25</v>
      </c>
      <c r="W5" s="102">
        <f>[1]Julho!$G$26</f>
        <v>26</v>
      </c>
      <c r="X5" s="102">
        <f>[1]Julho!$G$27</f>
        <v>26</v>
      </c>
      <c r="Y5" s="102">
        <f>[1]Julho!$G$28</f>
        <v>21</v>
      </c>
      <c r="Z5" s="102">
        <f>[1]Julho!$G$29</f>
        <v>26</v>
      </c>
      <c r="AA5" s="102">
        <f>[1]Julho!$G$30</f>
        <v>22</v>
      </c>
      <c r="AB5" s="102">
        <f>[1]Julho!$G$31</f>
        <v>18</v>
      </c>
      <c r="AC5" s="102">
        <f>[1]Julho!$G$32</f>
        <v>39</v>
      </c>
      <c r="AD5" s="102">
        <f>[1]Julho!$G$33</f>
        <v>35</v>
      </c>
      <c r="AE5" s="102">
        <f>[1]Julho!$G$34</f>
        <v>20</v>
      </c>
      <c r="AF5" s="102">
        <f>[1]Julho!$G$35</f>
        <v>18</v>
      </c>
      <c r="AG5" s="109">
        <f t="shared" ref="AG5" si="1">MIN(B5:AF5)</f>
        <v>18</v>
      </c>
      <c r="AH5" s="108">
        <f t="shared" ref="AH5" si="2">AVERAGE(B5:AF5)</f>
        <v>31.161290322580644</v>
      </c>
    </row>
    <row r="6" spans="1:38" x14ac:dyDescent="0.2">
      <c r="A6" s="47" t="s">
        <v>0</v>
      </c>
      <c r="B6" s="104">
        <f>[2]Julho!$G$5</f>
        <v>45</v>
      </c>
      <c r="C6" s="104">
        <f>[2]Julho!$G$6</f>
        <v>27</v>
      </c>
      <c r="D6" s="104">
        <f>[2]Julho!$G$7</f>
        <v>33</v>
      </c>
      <c r="E6" s="104">
        <f>[2]Julho!$G$8</f>
        <v>43</v>
      </c>
      <c r="F6" s="104">
        <f>[2]Julho!$G$9</f>
        <v>42</v>
      </c>
      <c r="G6" s="104">
        <f>[2]Julho!$G$10</f>
        <v>27</v>
      </c>
      <c r="H6" s="104">
        <f>[2]Julho!$G$11</f>
        <v>27</v>
      </c>
      <c r="I6" s="104">
        <f>[2]Julho!$G$12</f>
        <v>28</v>
      </c>
      <c r="J6" s="104">
        <f>[2]Julho!$G$13</f>
        <v>22</v>
      </c>
      <c r="K6" s="104">
        <f>[2]Julho!$G$14</f>
        <v>36</v>
      </c>
      <c r="L6" s="104">
        <f>[2]Julho!$G$15</f>
        <v>33</v>
      </c>
      <c r="M6" s="104">
        <f>[2]Julho!$G$16</f>
        <v>25</v>
      </c>
      <c r="N6" s="104">
        <f>[2]Julho!$G$17</f>
        <v>21</v>
      </c>
      <c r="O6" s="104">
        <f>[2]Julho!$G$18</f>
        <v>28</v>
      </c>
      <c r="P6" s="104">
        <f>[2]Julho!$G$19</f>
        <v>25</v>
      </c>
      <c r="Q6" s="104">
        <f>[2]Julho!$G$20</f>
        <v>20</v>
      </c>
      <c r="R6" s="104">
        <f>[2]Julho!$G$21</f>
        <v>40</v>
      </c>
      <c r="S6" s="104">
        <f>[2]Julho!$G$22</f>
        <v>30</v>
      </c>
      <c r="T6" s="104">
        <f>[2]Julho!$G$23</f>
        <v>23</v>
      </c>
      <c r="U6" s="104">
        <f>[2]Julho!$G$24</f>
        <v>28</v>
      </c>
      <c r="V6" s="104">
        <f>[2]Julho!$G$25</f>
        <v>25</v>
      </c>
      <c r="W6" s="104">
        <f>[2]Julho!$G$26</f>
        <v>25</v>
      </c>
      <c r="X6" s="104">
        <f>[2]Julho!$G$27</f>
        <v>26</v>
      </c>
      <c r="Y6" s="104">
        <f>[2]Julho!$G$28</f>
        <v>42</v>
      </c>
      <c r="Z6" s="104">
        <f>[2]Julho!$G$29</f>
        <v>30</v>
      </c>
      <c r="AA6" s="104">
        <f>[2]Julho!$G$30</f>
        <v>28</v>
      </c>
      <c r="AB6" s="104">
        <f>[2]Julho!$G$31</f>
        <v>25</v>
      </c>
      <c r="AC6" s="104">
        <f>[2]Julho!$G$32</f>
        <v>76</v>
      </c>
      <c r="AD6" s="104">
        <f>[2]Julho!$G$33</f>
        <v>28</v>
      </c>
      <c r="AE6" s="104">
        <f>[2]Julho!$G$34</f>
        <v>22</v>
      </c>
      <c r="AF6" s="104">
        <f>[2]Julho!$G$35</f>
        <v>21</v>
      </c>
      <c r="AG6" s="109">
        <f t="shared" ref="AG6:AG57" si="3">MIN(B6:AF6)</f>
        <v>20</v>
      </c>
      <c r="AH6" s="108">
        <f t="shared" ref="AH6:AH57" si="4">AVERAGE(B6:AF6)</f>
        <v>30.677419354838708</v>
      </c>
    </row>
    <row r="7" spans="1:38" x14ac:dyDescent="0.2">
      <c r="A7" s="47" t="s">
        <v>81</v>
      </c>
      <c r="B7" s="104">
        <f>[3]Julho!$G$5</f>
        <v>53</v>
      </c>
      <c r="C7" s="104">
        <f>[3]Julho!$G$6</f>
        <v>59</v>
      </c>
      <c r="D7" s="104">
        <f>[3]Julho!$G$7</f>
        <v>52</v>
      </c>
      <c r="E7" s="104">
        <f>[3]Julho!$G$8</f>
        <v>44</v>
      </c>
      <c r="F7" s="104">
        <f>[3]Julho!$G$9</f>
        <v>38</v>
      </c>
      <c r="G7" s="104">
        <f>[3]Julho!$G$10</f>
        <v>29</v>
      </c>
      <c r="H7" s="104">
        <f>[3]Julho!$G$11</f>
        <v>38</v>
      </c>
      <c r="I7" s="104">
        <f>[3]Julho!$G$12</f>
        <v>34</v>
      </c>
      <c r="J7" s="104">
        <f>[3]Julho!$G$13</f>
        <v>29</v>
      </c>
      <c r="K7" s="104">
        <f>[3]Julho!$G$14</f>
        <v>33</v>
      </c>
      <c r="L7" s="104">
        <f>[3]Julho!$G$15</f>
        <v>31</v>
      </c>
      <c r="M7" s="104">
        <f>[3]Julho!$G$16</f>
        <v>26</v>
      </c>
      <c r="N7" s="104">
        <f>[3]Julho!$G$17</f>
        <v>31</v>
      </c>
      <c r="O7" s="104">
        <f>[3]Julho!$G$18</f>
        <v>34</v>
      </c>
      <c r="P7" s="104">
        <f>[3]Julho!$G$19</f>
        <v>30</v>
      </c>
      <c r="Q7" s="104">
        <f>[3]Julho!$G$20</f>
        <v>26</v>
      </c>
      <c r="R7" s="104">
        <f>[3]Julho!$G$21</f>
        <v>40</v>
      </c>
      <c r="S7" s="104">
        <f>[3]Julho!$G$22</f>
        <v>36</v>
      </c>
      <c r="T7" s="104">
        <f>[3]Julho!$G$23</f>
        <v>26</v>
      </c>
      <c r="U7" s="104">
        <f>[3]Julho!$G$24</f>
        <v>31</v>
      </c>
      <c r="V7" s="104">
        <f>[3]Julho!$G$25</f>
        <v>30</v>
      </c>
      <c r="W7" s="104">
        <f>[3]Julho!$G$26</f>
        <v>29</v>
      </c>
      <c r="X7" s="104">
        <f>[3]Julho!$G$27</f>
        <v>29</v>
      </c>
      <c r="Y7" s="104">
        <f>[3]Julho!$G$28</f>
        <v>32</v>
      </c>
      <c r="Z7" s="104">
        <f>[3]Julho!$G$29</f>
        <v>37</v>
      </c>
      <c r="AA7" s="104">
        <f>[3]Julho!$G$30</f>
        <v>32</v>
      </c>
      <c r="AB7" s="104">
        <f>[3]Julho!$G$31</f>
        <v>24</v>
      </c>
      <c r="AC7" s="104">
        <f>[3]Julho!$G$32</f>
        <v>61</v>
      </c>
      <c r="AD7" s="104">
        <f>[3]Julho!$G$33</f>
        <v>30</v>
      </c>
      <c r="AE7" s="104">
        <f>[3]Julho!$G$34</f>
        <v>23</v>
      </c>
      <c r="AF7" s="104">
        <f>[3]Julho!$G$35</f>
        <v>24</v>
      </c>
      <c r="AG7" s="109">
        <f t="shared" si="3"/>
        <v>23</v>
      </c>
      <c r="AH7" s="108">
        <f t="shared" si="4"/>
        <v>34.548387096774192</v>
      </c>
    </row>
    <row r="8" spans="1:38" x14ac:dyDescent="0.2">
      <c r="A8" s="47" t="s">
        <v>1</v>
      </c>
      <c r="B8" s="104">
        <f>[4]Julho!$G$5</f>
        <v>47</v>
      </c>
      <c r="C8" s="104">
        <f>[4]Julho!$G$6</f>
        <v>41</v>
      </c>
      <c r="D8" s="104">
        <f>[4]Julho!$G$7</f>
        <v>41</v>
      </c>
      <c r="E8" s="104">
        <f>[4]Julho!$G$8</f>
        <v>41</v>
      </c>
      <c r="F8" s="104">
        <f>[4]Julho!$G$9</f>
        <v>34</v>
      </c>
      <c r="G8" s="104">
        <f>[4]Julho!$G$10</f>
        <v>25</v>
      </c>
      <c r="H8" s="104">
        <f>[4]Julho!$G$11</f>
        <v>25</v>
      </c>
      <c r="I8" s="104">
        <f>[4]Julho!$G$12</f>
        <v>27</v>
      </c>
      <c r="J8" s="104">
        <f>[4]Julho!$G$13</f>
        <v>27</v>
      </c>
      <c r="K8" s="104">
        <f>[4]Julho!$G$14</f>
        <v>28</v>
      </c>
      <c r="L8" s="104">
        <f>[4]Julho!$G$15</f>
        <v>23</v>
      </c>
      <c r="M8" s="104">
        <f>[4]Julho!$G$16</f>
        <v>21</v>
      </c>
      <c r="N8" s="104">
        <f>[4]Julho!$G$17</f>
        <v>20</v>
      </c>
      <c r="O8" s="104">
        <f>[4]Julho!$G$18</f>
        <v>21</v>
      </c>
      <c r="P8" s="104">
        <f>[4]Julho!$G$19</f>
        <v>23</v>
      </c>
      <c r="Q8" s="104">
        <f>[4]Julho!$G$20</f>
        <v>21</v>
      </c>
      <c r="R8" s="104">
        <f>[4]Julho!$G$21</f>
        <v>52</v>
      </c>
      <c r="S8" s="104">
        <f>[4]Julho!$G$22</f>
        <v>30</v>
      </c>
      <c r="T8" s="104">
        <f>[4]Julho!$G$23</f>
        <v>30</v>
      </c>
      <c r="U8" s="104">
        <f>[4]Julho!$G$24</f>
        <v>25</v>
      </c>
      <c r="V8" s="104">
        <f>[4]Julho!$G$25</f>
        <v>26</v>
      </c>
      <c r="W8" s="104">
        <f>[4]Julho!$G$26</f>
        <v>25</v>
      </c>
      <c r="X8" s="104">
        <f>[4]Julho!$G$27</f>
        <v>22</v>
      </c>
      <c r="Y8" s="104">
        <f>[4]Julho!$G$28</f>
        <v>21</v>
      </c>
      <c r="Z8" s="104">
        <f>[4]Julho!$G$29</f>
        <v>25</v>
      </c>
      <c r="AA8" s="104">
        <f>[4]Julho!$G$30</f>
        <v>21</v>
      </c>
      <c r="AB8" s="104">
        <f>[4]Julho!$G$31</f>
        <v>25</v>
      </c>
      <c r="AC8" s="104">
        <f>[4]Julho!$G$32</f>
        <v>50</v>
      </c>
      <c r="AD8" s="104">
        <f>[4]Julho!$G$33</f>
        <v>31</v>
      </c>
      <c r="AE8" s="104">
        <f>[4]Julho!$G$34</f>
        <v>18</v>
      </c>
      <c r="AF8" s="104">
        <f>[4]Julho!$G$35</f>
        <v>18</v>
      </c>
      <c r="AG8" s="109">
        <f t="shared" si="3"/>
        <v>18</v>
      </c>
      <c r="AH8" s="108">
        <f t="shared" si="4"/>
        <v>28.516129032258064</v>
      </c>
    </row>
    <row r="9" spans="1:38" x14ac:dyDescent="0.2">
      <c r="A9" s="47" t="s">
        <v>138</v>
      </c>
      <c r="B9" s="104">
        <f>[5]Julho!$G$5</f>
        <v>58</v>
      </c>
      <c r="C9" s="104">
        <f>[5]Julho!$G$6</f>
        <v>39</v>
      </c>
      <c r="D9" s="104">
        <f>[5]Julho!$G$7</f>
        <v>39</v>
      </c>
      <c r="E9" s="104">
        <f>[5]Julho!$G$8</f>
        <v>47</v>
      </c>
      <c r="F9" s="104">
        <f>[5]Julho!$G$9</f>
        <v>45</v>
      </c>
      <c r="G9" s="104">
        <f>[5]Julho!$G$10</f>
        <v>33</v>
      </c>
      <c r="H9" s="104">
        <f>[5]Julho!$G$11</f>
        <v>34</v>
      </c>
      <c r="I9" s="104">
        <f>[5]Julho!$G$12</f>
        <v>33</v>
      </c>
      <c r="J9" s="104">
        <f>[5]Julho!$G$13</f>
        <v>30</v>
      </c>
      <c r="K9" s="104">
        <f>[5]Julho!$G$14</f>
        <v>36</v>
      </c>
      <c r="L9" s="104">
        <f>[5]Julho!$G$15</f>
        <v>36</v>
      </c>
      <c r="M9" s="104">
        <f>[5]Julho!$G$16</f>
        <v>29</v>
      </c>
      <c r="N9" s="104">
        <f>[5]Julho!$G$17</f>
        <v>27</v>
      </c>
      <c r="O9" s="104">
        <f>[5]Julho!$G$18</f>
        <v>31</v>
      </c>
      <c r="P9" s="104">
        <f>[5]Julho!$G$19</f>
        <v>32</v>
      </c>
      <c r="Q9" s="104">
        <f>[5]Julho!$G$20</f>
        <v>26</v>
      </c>
      <c r="R9" s="104">
        <f>[5]Julho!$G$21</f>
        <v>42</v>
      </c>
      <c r="S9" s="104">
        <f>[5]Julho!$G$22</f>
        <v>40</v>
      </c>
      <c r="T9" s="104">
        <f>[5]Julho!$G$23</f>
        <v>26</v>
      </c>
      <c r="U9" s="104">
        <f>[5]Julho!$G$24</f>
        <v>35</v>
      </c>
      <c r="V9" s="104">
        <f>[5]Julho!$G$25</f>
        <v>33</v>
      </c>
      <c r="W9" s="104">
        <f>[5]Julho!$G$26</f>
        <v>33</v>
      </c>
      <c r="X9" s="104">
        <f>[5]Julho!$G$27</f>
        <v>33</v>
      </c>
      <c r="Y9" s="104">
        <f>[5]Julho!$G$28</f>
        <v>47</v>
      </c>
      <c r="Z9" s="104">
        <f>[5]Julho!$G$29</f>
        <v>32</v>
      </c>
      <c r="AA9" s="104">
        <f>[5]Julho!$G$30</f>
        <v>34</v>
      </c>
      <c r="AB9" s="104">
        <f>[5]Julho!$G$31</f>
        <v>30</v>
      </c>
      <c r="AC9" s="104">
        <f>[5]Julho!$G$32</f>
        <v>92</v>
      </c>
      <c r="AD9" s="104">
        <f>[5]Julho!$G$33</f>
        <v>37</v>
      </c>
      <c r="AE9" s="104">
        <f>[5]Julho!$G$34</f>
        <v>26</v>
      </c>
      <c r="AF9" s="104">
        <f>[5]Julho!$G$35</f>
        <v>27</v>
      </c>
      <c r="AG9" s="109">
        <f t="shared" si="3"/>
        <v>26</v>
      </c>
      <c r="AH9" s="108">
        <f t="shared" si="4"/>
        <v>36.838709677419352</v>
      </c>
      <c r="AL9" t="s">
        <v>35</v>
      </c>
    </row>
    <row r="10" spans="1:38" x14ac:dyDescent="0.2">
      <c r="A10" s="47" t="s">
        <v>87</v>
      </c>
      <c r="B10" s="104">
        <f>[6]Julho!$G$5</f>
        <v>56</v>
      </c>
      <c r="C10" s="104">
        <f>[6]Julho!$G$6</f>
        <v>57</v>
      </c>
      <c r="D10" s="104">
        <f>[6]Julho!$G$7</f>
        <v>53</v>
      </c>
      <c r="E10" s="104">
        <f>[6]Julho!$G$8</f>
        <v>49</v>
      </c>
      <c r="F10" s="104">
        <f>[6]Julho!$G$9</f>
        <v>38</v>
      </c>
      <c r="G10" s="104">
        <f>[6]Julho!$G$10</f>
        <v>34</v>
      </c>
      <c r="H10" s="104">
        <f>[6]Julho!$G$11</f>
        <v>34</v>
      </c>
      <c r="I10" s="104">
        <f>[6]Julho!$G$12</f>
        <v>37</v>
      </c>
      <c r="J10" s="104">
        <f>[6]Julho!$G$13</f>
        <v>35</v>
      </c>
      <c r="K10" s="104">
        <f>[6]Julho!$G$14</f>
        <v>33</v>
      </c>
      <c r="L10" s="104">
        <f>[6]Julho!$G$15</f>
        <v>31</v>
      </c>
      <c r="M10" s="104">
        <f>[6]Julho!$G$16</f>
        <v>27</v>
      </c>
      <c r="N10" s="104">
        <f>[6]Julho!$G$17</f>
        <v>26</v>
      </c>
      <c r="O10" s="104">
        <f>[6]Julho!$G$18</f>
        <v>30</v>
      </c>
      <c r="P10" s="104">
        <f>[6]Julho!$G$19</f>
        <v>26</v>
      </c>
      <c r="Q10" s="104">
        <f>[6]Julho!$G$20</f>
        <v>25</v>
      </c>
      <c r="R10" s="104">
        <f>[6]Julho!$G$21</f>
        <v>33</v>
      </c>
      <c r="S10" s="104">
        <f>[6]Julho!$G$22</f>
        <v>32</v>
      </c>
      <c r="T10" s="104">
        <f>[6]Julho!$G$23</f>
        <v>34</v>
      </c>
      <c r="U10" s="104">
        <f>[6]Julho!$G$24</f>
        <v>34</v>
      </c>
      <c r="V10" s="104">
        <f>[6]Julho!$G$25</f>
        <v>30</v>
      </c>
      <c r="W10" s="104">
        <f>[6]Julho!$G$26</f>
        <v>28</v>
      </c>
      <c r="X10" s="104">
        <f>[6]Julho!$G$27</f>
        <v>27</v>
      </c>
      <c r="Y10" s="104">
        <f>[6]Julho!$G$28</f>
        <v>28</v>
      </c>
      <c r="Z10" s="104">
        <f>[6]Julho!$G$29</f>
        <v>28</v>
      </c>
      <c r="AA10" s="104">
        <f>[6]Julho!$G$30</f>
        <v>28</v>
      </c>
      <c r="AB10" s="104">
        <f>[6]Julho!$G$31</f>
        <v>24</v>
      </c>
      <c r="AC10" s="104">
        <f>[6]Julho!$G$32</f>
        <v>53</v>
      </c>
      <c r="AD10" s="104">
        <f>[6]Julho!$G$33</f>
        <v>40</v>
      </c>
      <c r="AE10" s="104">
        <f>[6]Julho!$G$34</f>
        <v>26</v>
      </c>
      <c r="AF10" s="104">
        <f>[6]Julho!$G$35</f>
        <v>17</v>
      </c>
      <c r="AG10" s="109">
        <f t="shared" si="3"/>
        <v>17</v>
      </c>
      <c r="AH10" s="108">
        <f t="shared" si="4"/>
        <v>33.967741935483872</v>
      </c>
    </row>
    <row r="11" spans="1:38" x14ac:dyDescent="0.2">
      <c r="A11" s="47" t="s">
        <v>47</v>
      </c>
      <c r="B11" s="104">
        <f>[7]Julho!$G$5</f>
        <v>55</v>
      </c>
      <c r="C11" s="104">
        <f>[7]Julho!$G$6</f>
        <v>64</v>
      </c>
      <c r="D11" s="104">
        <f>[7]Julho!$G$7</f>
        <v>49</v>
      </c>
      <c r="E11" s="104">
        <f>[7]Julho!$G$8</f>
        <v>45</v>
      </c>
      <c r="F11" s="104">
        <f>[7]Julho!$G$9</f>
        <v>39</v>
      </c>
      <c r="G11" s="104">
        <f>[7]Julho!$G$10</f>
        <v>32</v>
      </c>
      <c r="H11" s="104">
        <f>[7]Julho!$G$11</f>
        <v>40</v>
      </c>
      <c r="I11" s="104">
        <f>[7]Julho!$G$12</f>
        <v>37</v>
      </c>
      <c r="J11" s="104">
        <f>[7]Julho!$G$13</f>
        <v>36</v>
      </c>
      <c r="K11" s="104">
        <f>[7]Julho!$G$14</f>
        <v>38</v>
      </c>
      <c r="L11" s="104">
        <f>[7]Julho!$G$15</f>
        <v>34</v>
      </c>
      <c r="M11" s="104">
        <f>[7]Julho!$G$16</f>
        <v>24</v>
      </c>
      <c r="N11" s="104">
        <f>[7]Julho!$G$17</f>
        <v>40</v>
      </c>
      <c r="O11" s="104">
        <f>[7]Julho!$G$18</f>
        <v>37</v>
      </c>
      <c r="P11" s="104">
        <f>[7]Julho!$G$19</f>
        <v>30</v>
      </c>
      <c r="Q11" s="104">
        <f>[7]Julho!$G$20</f>
        <v>25</v>
      </c>
      <c r="R11" s="104">
        <f>[7]Julho!$G$21</f>
        <v>25</v>
      </c>
      <c r="S11" s="104">
        <f>[7]Julho!$G$22</f>
        <v>35</v>
      </c>
      <c r="T11" s="104">
        <f>[7]Julho!$G$23</f>
        <v>22</v>
      </c>
      <c r="U11" s="104">
        <f>[7]Julho!$G$24</f>
        <v>25</v>
      </c>
      <c r="V11" s="104">
        <f>[7]Julho!$G$25</f>
        <v>31</v>
      </c>
      <c r="W11" s="104">
        <f>[7]Julho!$G$26</f>
        <v>29</v>
      </c>
      <c r="X11" s="104">
        <f>[7]Julho!$G$27</f>
        <v>29</v>
      </c>
      <c r="Y11" s="104">
        <f>[7]Julho!$G$28</f>
        <v>30</v>
      </c>
      <c r="Z11" s="104">
        <f>[7]Julho!$G$29</f>
        <v>37</v>
      </c>
      <c r="AA11" s="104">
        <f>[7]Julho!$G$30</f>
        <v>31</v>
      </c>
      <c r="AB11" s="104">
        <f>[7]Julho!$G$31</f>
        <v>21</v>
      </c>
      <c r="AC11" s="104">
        <f>[7]Julho!$G$32</f>
        <v>32</v>
      </c>
      <c r="AD11" s="104">
        <f>[7]Julho!$G$33</f>
        <v>30</v>
      </c>
      <c r="AE11" s="104">
        <f>[7]Julho!$G$34</f>
        <v>21</v>
      </c>
      <c r="AF11" s="104">
        <f>[7]Julho!$G$35</f>
        <v>24</v>
      </c>
      <c r="AG11" s="109">
        <f t="shared" si="3"/>
        <v>21</v>
      </c>
      <c r="AH11" s="108">
        <f t="shared" si="4"/>
        <v>33.774193548387096</v>
      </c>
    </row>
    <row r="12" spans="1:38" x14ac:dyDescent="0.2">
      <c r="A12" s="47" t="s">
        <v>90</v>
      </c>
      <c r="B12" s="104">
        <f>[8]Julho!$G$5</f>
        <v>53</v>
      </c>
      <c r="C12" s="104">
        <f>[8]Julho!$G$6</f>
        <v>36</v>
      </c>
      <c r="D12" s="104">
        <f>[8]Julho!$G$7</f>
        <v>46</v>
      </c>
      <c r="E12" s="104">
        <f>[8]Julho!$G$8</f>
        <v>50</v>
      </c>
      <c r="F12" s="104">
        <f>[8]Julho!$G$9</f>
        <v>43</v>
      </c>
      <c r="G12" s="104">
        <f>[8]Julho!$G$10</f>
        <v>35</v>
      </c>
      <c r="H12" s="104">
        <f>[8]Julho!$G$11</f>
        <v>33</v>
      </c>
      <c r="I12" s="104">
        <f>[8]Julho!$G$12</f>
        <v>29</v>
      </c>
      <c r="J12" s="104">
        <f>[8]Julho!$G$13</f>
        <v>35</v>
      </c>
      <c r="K12" s="104">
        <f>[8]Julho!$G$14</f>
        <v>33</v>
      </c>
      <c r="L12" s="104">
        <f>[8]Julho!$G$15</f>
        <v>37</v>
      </c>
      <c r="M12" s="104">
        <f>[8]Julho!$G$16</f>
        <v>30</v>
      </c>
      <c r="N12" s="104">
        <f>[8]Julho!$G$17</f>
        <v>30</v>
      </c>
      <c r="O12" s="104">
        <f>[8]Julho!$G$18</f>
        <v>35</v>
      </c>
      <c r="P12" s="104">
        <f>[8]Julho!$G$19</f>
        <v>32</v>
      </c>
      <c r="Q12" s="104">
        <f>[8]Julho!$G$20</f>
        <v>32</v>
      </c>
      <c r="R12" s="104">
        <f>[8]Julho!$G$21</f>
        <v>48</v>
      </c>
      <c r="S12" s="104">
        <f>[8]Julho!$G$22</f>
        <v>39</v>
      </c>
      <c r="T12" s="104">
        <f>[8]Julho!$G$23</f>
        <v>39</v>
      </c>
      <c r="U12" s="104">
        <f>[8]Julho!$G$24</f>
        <v>40</v>
      </c>
      <c r="V12" s="104">
        <f>[8]Julho!$G$25</f>
        <v>34</v>
      </c>
      <c r="W12" s="104">
        <f>[8]Julho!$G$26</f>
        <v>33</v>
      </c>
      <c r="X12" s="104">
        <f>[8]Julho!$G$27</f>
        <v>35</v>
      </c>
      <c r="Y12" s="104">
        <f>[8]Julho!$G$28</f>
        <v>27</v>
      </c>
      <c r="Z12" s="104">
        <f>[8]Julho!$G$29</f>
        <v>38</v>
      </c>
      <c r="AA12" s="104">
        <f>[8]Julho!$G$30</f>
        <v>29</v>
      </c>
      <c r="AB12" s="104">
        <f>[8]Julho!$G$31</f>
        <v>35</v>
      </c>
      <c r="AC12" s="104">
        <f>[8]Julho!$G$32</f>
        <v>73</v>
      </c>
      <c r="AD12" s="104">
        <f>[8]Julho!$G$33</f>
        <v>40</v>
      </c>
      <c r="AE12" s="104">
        <f>[8]Julho!$G$34</f>
        <v>27</v>
      </c>
      <c r="AF12" s="104">
        <f>[8]Julho!$G$35</f>
        <v>25</v>
      </c>
      <c r="AG12" s="109">
        <f t="shared" si="3"/>
        <v>25</v>
      </c>
      <c r="AH12" s="108">
        <f t="shared" si="4"/>
        <v>37.12903225806452</v>
      </c>
    </row>
    <row r="13" spans="1:38" x14ac:dyDescent="0.2">
      <c r="A13" s="47" t="s">
        <v>95</v>
      </c>
      <c r="B13" s="104">
        <f>[9]Julho!$G$5</f>
        <v>50</v>
      </c>
      <c r="C13" s="104">
        <f>[9]Julho!$G$6</f>
        <v>41</v>
      </c>
      <c r="D13" s="104">
        <f>[9]Julho!$G$7</f>
        <v>53</v>
      </c>
      <c r="E13" s="104">
        <f>[9]Julho!$G$8</f>
        <v>46</v>
      </c>
      <c r="F13" s="104">
        <f>[9]Julho!$G$9</f>
        <v>44</v>
      </c>
      <c r="G13" s="104">
        <f>[9]Julho!$G$10</f>
        <v>30</v>
      </c>
      <c r="H13" s="104">
        <f>[9]Julho!$G$11</f>
        <v>37</v>
      </c>
      <c r="I13" s="104">
        <f>[9]Julho!$G$12</f>
        <v>35</v>
      </c>
      <c r="J13" s="104">
        <f>[9]Julho!$G$13</f>
        <v>32</v>
      </c>
      <c r="K13" s="104">
        <f>[9]Julho!$G$14</f>
        <v>33</v>
      </c>
      <c r="L13" s="104">
        <f>[9]Julho!$G$15</f>
        <v>29</v>
      </c>
      <c r="M13" s="104">
        <f>[9]Julho!$G$16</f>
        <v>28</v>
      </c>
      <c r="N13" s="104">
        <f>[9]Julho!$G$17</f>
        <v>26</v>
      </c>
      <c r="O13" s="104">
        <f>[9]Julho!$G$18</f>
        <v>27</v>
      </c>
      <c r="P13" s="104">
        <f>[9]Julho!$G$19</f>
        <v>30</v>
      </c>
      <c r="Q13" s="104">
        <f>[9]Julho!$G$20</f>
        <v>24</v>
      </c>
      <c r="R13" s="104">
        <f>[9]Julho!$G$21</f>
        <v>47</v>
      </c>
      <c r="S13" s="104">
        <f>[9]Julho!$G$22</f>
        <v>39</v>
      </c>
      <c r="T13" s="104">
        <f>[9]Julho!$G$23</f>
        <v>26</v>
      </c>
      <c r="U13" s="104">
        <f>[9]Julho!$G$24</f>
        <v>35</v>
      </c>
      <c r="V13" s="104">
        <f>[9]Julho!$G$25</f>
        <v>31</v>
      </c>
      <c r="W13" s="104">
        <f>[9]Julho!$G$26</f>
        <v>30</v>
      </c>
      <c r="X13" s="104">
        <f>[9]Julho!$G$27</f>
        <v>33</v>
      </c>
      <c r="Y13" s="104">
        <f>[9]Julho!$G$28</f>
        <v>45</v>
      </c>
      <c r="Z13" s="104">
        <f>[9]Julho!$G$29</f>
        <v>37</v>
      </c>
      <c r="AA13" s="104">
        <f>[9]Julho!$G$30</f>
        <v>36</v>
      </c>
      <c r="AB13" s="104">
        <f>[9]Julho!$G$31</f>
        <v>27</v>
      </c>
      <c r="AC13" s="104">
        <f>[9]Julho!$G$32</f>
        <v>72</v>
      </c>
      <c r="AD13" s="104">
        <f>[9]Julho!$G$33</f>
        <v>38</v>
      </c>
      <c r="AE13" s="104">
        <f>[9]Julho!$G$34</f>
        <v>25</v>
      </c>
      <c r="AF13" s="104">
        <f>[9]Julho!$G$35</f>
        <v>27</v>
      </c>
      <c r="AG13" s="109">
        <f t="shared" si="3"/>
        <v>24</v>
      </c>
      <c r="AH13" s="108">
        <f t="shared" si="4"/>
        <v>35.903225806451616</v>
      </c>
    </row>
    <row r="14" spans="1:38" x14ac:dyDescent="0.2">
      <c r="A14" s="47" t="s">
        <v>139</v>
      </c>
      <c r="B14" s="104">
        <f>[10]Julho!$G$5</f>
        <v>60</v>
      </c>
      <c r="C14" s="104">
        <f>[10]Julho!$G$6</f>
        <v>56</v>
      </c>
      <c r="D14" s="104">
        <f>[10]Julho!$G$7</f>
        <v>51</v>
      </c>
      <c r="E14" s="104">
        <f>[10]Julho!$G$8</f>
        <v>47</v>
      </c>
      <c r="F14" s="104">
        <f>[10]Julho!$G$9</f>
        <v>34</v>
      </c>
      <c r="G14" s="104">
        <f>[10]Julho!$G$10</f>
        <v>32</v>
      </c>
      <c r="H14" s="104">
        <f>[10]Julho!$G$11</f>
        <v>33</v>
      </c>
      <c r="I14" s="104">
        <f>[10]Julho!$G$12</f>
        <v>32</v>
      </c>
      <c r="J14" s="104">
        <f>[10]Julho!$G$13</f>
        <v>33</v>
      </c>
      <c r="K14" s="104">
        <f>[10]Julho!$G$14</f>
        <v>30</v>
      </c>
      <c r="L14" s="104">
        <f>[10]Julho!$G$15</f>
        <v>27</v>
      </c>
      <c r="M14" s="104">
        <f>[10]Julho!$G$16</f>
        <v>26</v>
      </c>
      <c r="N14" s="104">
        <f>[10]Julho!$G$17</f>
        <v>25</v>
      </c>
      <c r="O14" s="104">
        <f>[10]Julho!$G$18</f>
        <v>30</v>
      </c>
      <c r="P14" s="104">
        <f>[10]Julho!$G$19</f>
        <v>31</v>
      </c>
      <c r="Q14" s="104">
        <f>[10]Julho!$G$20</f>
        <v>26</v>
      </c>
      <c r="R14" s="104">
        <f>[10]Julho!$G$21</f>
        <v>31</v>
      </c>
      <c r="S14" s="104">
        <f>[10]Julho!$G$22</f>
        <v>40</v>
      </c>
      <c r="T14" s="104">
        <f>[10]Julho!$G$23</f>
        <v>32</v>
      </c>
      <c r="U14" s="104">
        <f>[10]Julho!$G$24</f>
        <v>31</v>
      </c>
      <c r="V14" s="104">
        <f>[10]Julho!$G$25</f>
        <v>30</v>
      </c>
      <c r="W14" s="104">
        <f>[10]Julho!$G$26</f>
        <v>28</v>
      </c>
      <c r="X14" s="104">
        <f>[10]Julho!$G$27</f>
        <v>25</v>
      </c>
      <c r="Y14" s="104">
        <f>[10]Julho!$G$28</f>
        <v>26</v>
      </c>
      <c r="Z14" s="104">
        <f>[10]Julho!$G$29</f>
        <v>26</v>
      </c>
      <c r="AA14" s="104">
        <f>[10]Julho!$G$30</f>
        <v>25</v>
      </c>
      <c r="AB14" s="104">
        <f>[10]Julho!$G$31</f>
        <v>27</v>
      </c>
      <c r="AC14" s="104">
        <f>[10]Julho!$G$32</f>
        <v>43</v>
      </c>
      <c r="AD14" s="104">
        <f>[10]Julho!$G$33</f>
        <v>41</v>
      </c>
      <c r="AE14" s="104">
        <f>[10]Julho!$G$34</f>
        <v>23</v>
      </c>
      <c r="AF14" s="104">
        <f>[10]Julho!$G$35</f>
        <v>15</v>
      </c>
      <c r="AG14" s="109">
        <f t="shared" si="3"/>
        <v>15</v>
      </c>
      <c r="AH14" s="108">
        <f t="shared" si="4"/>
        <v>32.774193548387096</v>
      </c>
    </row>
    <row r="15" spans="1:38" x14ac:dyDescent="0.2">
      <c r="A15" s="47" t="s">
        <v>2</v>
      </c>
      <c r="B15" s="104">
        <f>[11]Julho!$G$5</f>
        <v>51</v>
      </c>
      <c r="C15" s="104">
        <f>[11]Julho!$G$6</f>
        <v>54</v>
      </c>
      <c r="D15" s="104">
        <f>[11]Julho!$G$7</f>
        <v>50</v>
      </c>
      <c r="E15" s="104">
        <f>[11]Julho!$G$8</f>
        <v>41</v>
      </c>
      <c r="F15" s="104">
        <f>[11]Julho!$G$9</f>
        <v>34</v>
      </c>
      <c r="G15" s="104">
        <f>[11]Julho!$G$10</f>
        <v>29</v>
      </c>
      <c r="H15" s="104">
        <f>[11]Julho!$G$11</f>
        <v>32</v>
      </c>
      <c r="I15" s="104">
        <f>[11]Julho!$G$12</f>
        <v>32</v>
      </c>
      <c r="J15" s="104">
        <f>[11]Julho!$G$13</f>
        <v>31</v>
      </c>
      <c r="K15" s="104">
        <f>[11]Julho!$G$14</f>
        <v>29</v>
      </c>
      <c r="L15" s="104">
        <f>[11]Julho!$G$15</f>
        <v>27</v>
      </c>
      <c r="M15" s="104">
        <f>[11]Julho!$G$16</f>
        <v>22</v>
      </c>
      <c r="N15" s="104">
        <f>[11]Julho!$G$17</f>
        <v>24</v>
      </c>
      <c r="O15" s="104">
        <f>[11]Julho!$G$18</f>
        <v>26</v>
      </c>
      <c r="P15" s="104">
        <f>[11]Julho!$G$19</f>
        <v>24</v>
      </c>
      <c r="Q15" s="104">
        <f>[11]Julho!$G$20</f>
        <v>23</v>
      </c>
      <c r="R15" s="104">
        <f>[11]Julho!$G$21</f>
        <v>31</v>
      </c>
      <c r="S15" s="104">
        <f>[11]Julho!$G$22</f>
        <v>29</v>
      </c>
      <c r="T15" s="104">
        <f>[11]Julho!$G$23</f>
        <v>33</v>
      </c>
      <c r="U15" s="104">
        <f>[11]Julho!$G$24</f>
        <v>29</v>
      </c>
      <c r="V15" s="104">
        <f>[11]Julho!$G$25</f>
        <v>26</v>
      </c>
      <c r="W15" s="104">
        <f>[11]Julho!$G$26</f>
        <v>26</v>
      </c>
      <c r="X15" s="104">
        <f>[11]Julho!$G$27</f>
        <v>23</v>
      </c>
      <c r="Y15" s="104">
        <f>[11]Julho!$G$28</f>
        <v>23</v>
      </c>
      <c r="Z15" s="104">
        <f>[11]Julho!$G$29</f>
        <v>24</v>
      </c>
      <c r="AA15" s="104">
        <f>[11]Julho!$G$30</f>
        <v>19</v>
      </c>
      <c r="AB15" s="104">
        <f>[11]Julho!$G$31</f>
        <v>24</v>
      </c>
      <c r="AC15" s="104">
        <f>[11]Julho!$G$32</f>
        <v>42</v>
      </c>
      <c r="AD15" s="104">
        <f>[11]Julho!$G$33</f>
        <v>31</v>
      </c>
      <c r="AE15" s="104">
        <f>[11]Julho!$G$34</f>
        <v>20</v>
      </c>
      <c r="AF15" s="104">
        <f>[11]Julho!$G$35</f>
        <v>15</v>
      </c>
      <c r="AG15" s="109">
        <f t="shared" si="3"/>
        <v>15</v>
      </c>
      <c r="AH15" s="108">
        <f t="shared" si="4"/>
        <v>29.806451612903224</v>
      </c>
      <c r="AJ15" s="12" t="s">
        <v>35</v>
      </c>
    </row>
    <row r="16" spans="1:38" x14ac:dyDescent="0.2">
      <c r="A16" s="47" t="s">
        <v>3</v>
      </c>
      <c r="B16" s="104">
        <f>[12]Julho!$G$5</f>
        <v>71</v>
      </c>
      <c r="C16" s="104">
        <f>[12]Julho!$G$6</f>
        <v>56</v>
      </c>
      <c r="D16" s="104">
        <f>[12]Julho!$G$7</f>
        <v>48</v>
      </c>
      <c r="E16" s="104">
        <f>[12]Julho!$G$8</f>
        <v>44</v>
      </c>
      <c r="F16" s="104">
        <f>[12]Julho!$G$9</f>
        <v>32</v>
      </c>
      <c r="G16" s="104">
        <f>[12]Julho!$G$10</f>
        <v>31</v>
      </c>
      <c r="H16" s="104">
        <f>[12]Julho!$G$11</f>
        <v>29</v>
      </c>
      <c r="I16" s="104">
        <f>[12]Julho!$G$12</f>
        <v>35</v>
      </c>
      <c r="J16" s="104">
        <f>[12]Julho!$G$13</f>
        <v>31</v>
      </c>
      <c r="K16" s="104">
        <f>[12]Julho!$G$14</f>
        <v>29</v>
      </c>
      <c r="L16" s="104">
        <f>[12]Julho!$G$15</f>
        <v>27</v>
      </c>
      <c r="M16" s="104">
        <f>[12]Julho!$G$16</f>
        <v>26</v>
      </c>
      <c r="N16" s="104">
        <f>[12]Julho!$G$17</f>
        <v>32</v>
      </c>
      <c r="O16" s="104">
        <f>[12]Julho!$G$18</f>
        <v>25</v>
      </c>
      <c r="P16" s="104">
        <f>[12]Julho!$G$19</f>
        <v>23</v>
      </c>
      <c r="Q16" s="104">
        <f>[12]Julho!$G$20</f>
        <v>25</v>
      </c>
      <c r="R16" s="104">
        <f>[12]Julho!$G$21</f>
        <v>24</v>
      </c>
      <c r="S16" s="104">
        <f>[12]Julho!$G$22</f>
        <v>38</v>
      </c>
      <c r="T16" s="104">
        <f>[12]Julho!$G$23</f>
        <v>33</v>
      </c>
      <c r="U16" s="104">
        <f>[12]Julho!$G$24</f>
        <v>28</v>
      </c>
      <c r="V16" s="104">
        <f>[12]Julho!$G$25</f>
        <v>28</v>
      </c>
      <c r="W16" s="104">
        <f>[12]Julho!$G$26</f>
        <v>25</v>
      </c>
      <c r="X16" s="104">
        <f>[12]Julho!$G$27</f>
        <v>26</v>
      </c>
      <c r="Y16" s="104">
        <f>[12]Julho!$G$28</f>
        <v>26</v>
      </c>
      <c r="Z16" s="104">
        <f>[12]Julho!$G$29</f>
        <v>19</v>
      </c>
      <c r="AA16" s="104">
        <f>[12]Julho!$G$30</f>
        <v>23</v>
      </c>
      <c r="AB16" s="104">
        <f>[12]Julho!$G$31</f>
        <v>19</v>
      </c>
      <c r="AC16" s="104">
        <f>[12]Julho!$G$32</f>
        <v>34</v>
      </c>
      <c r="AD16" s="104">
        <f>[12]Julho!$G$33</f>
        <v>33</v>
      </c>
      <c r="AE16" s="104">
        <f>[12]Julho!$G$34</f>
        <v>20</v>
      </c>
      <c r="AF16" s="104">
        <f>[12]Julho!$G$35</f>
        <v>14</v>
      </c>
      <c r="AG16" s="109">
        <f>MIN(B16:AF16)</f>
        <v>14</v>
      </c>
      <c r="AH16" s="108">
        <f>AVERAGE(B16:AF16)</f>
        <v>30.774193548387096</v>
      </c>
      <c r="AJ16" s="12"/>
    </row>
    <row r="17" spans="1:39" x14ac:dyDescent="0.2">
      <c r="A17" s="47" t="s">
        <v>4</v>
      </c>
      <c r="B17" s="104">
        <f>[13]Julho!$G$5</f>
        <v>85</v>
      </c>
      <c r="C17" s="104">
        <f>[13]Julho!$G$6</f>
        <v>51</v>
      </c>
      <c r="D17" s="104">
        <f>[13]Julho!$G$7</f>
        <v>53</v>
      </c>
      <c r="E17" s="104">
        <f>[13]Julho!$G$8</f>
        <v>49</v>
      </c>
      <c r="F17" s="104">
        <f>[13]Julho!$G$9</f>
        <v>33</v>
      </c>
      <c r="G17" s="104">
        <f>[13]Julho!$G$10</f>
        <v>34</v>
      </c>
      <c r="H17" s="104">
        <f>[13]Julho!$G$11</f>
        <v>33</v>
      </c>
      <c r="I17" s="104">
        <f>[13]Julho!$G$12</f>
        <v>39</v>
      </c>
      <c r="J17" s="104">
        <f>[13]Julho!$G$13</f>
        <v>40</v>
      </c>
      <c r="K17" s="104">
        <f>[13]Julho!$G$14</f>
        <v>31</v>
      </c>
      <c r="L17" s="104">
        <f>[13]Julho!$G$15</f>
        <v>28</v>
      </c>
      <c r="M17" s="104">
        <f>[13]Julho!$G$16</f>
        <v>30</v>
      </c>
      <c r="N17" s="104">
        <f>[13]Julho!$G$17</f>
        <v>33</v>
      </c>
      <c r="O17" s="104">
        <f>[13]Julho!$G$18</f>
        <v>30</v>
      </c>
      <c r="P17" s="104">
        <f>[13]Julho!$G$19</f>
        <v>26</v>
      </c>
      <c r="Q17" s="104">
        <f>[13]Julho!$G$20</f>
        <v>27</v>
      </c>
      <c r="R17" s="104">
        <f>[13]Julho!$G$21</f>
        <v>25</v>
      </c>
      <c r="S17" s="104">
        <f>[13]Julho!$G$22</f>
        <v>39</v>
      </c>
      <c r="T17" s="104">
        <f>[13]Julho!$G$23</f>
        <v>35</v>
      </c>
      <c r="U17" s="104">
        <f>[13]Julho!$G$24</f>
        <v>31</v>
      </c>
      <c r="V17" s="104">
        <f>[13]Julho!$G$25</f>
        <v>24</v>
      </c>
      <c r="W17" s="104">
        <f>[13]Julho!$G$26</f>
        <v>24</v>
      </c>
      <c r="X17" s="104">
        <f>[13]Julho!$G$27</f>
        <v>27</v>
      </c>
      <c r="Y17" s="104">
        <f>[13]Julho!$G$28</f>
        <v>25</v>
      </c>
      <c r="Z17" s="104">
        <f>[13]Julho!$G$29</f>
        <v>24</v>
      </c>
      <c r="AA17" s="104">
        <f>[13]Julho!$G$30</f>
        <v>20</v>
      </c>
      <c r="AB17" s="104">
        <f>[13]Julho!$G$31</f>
        <v>18</v>
      </c>
      <c r="AC17" s="104">
        <f>[13]Julho!$G$32</f>
        <v>36</v>
      </c>
      <c r="AD17" s="104">
        <f>[13]Julho!$G$33</f>
        <v>34</v>
      </c>
      <c r="AE17" s="104">
        <f>[13]Julho!$G$34</f>
        <v>20</v>
      </c>
      <c r="AF17" s="104">
        <f>[13]Julho!$G$35</f>
        <v>11</v>
      </c>
      <c r="AG17" s="109">
        <f t="shared" si="3"/>
        <v>11</v>
      </c>
      <c r="AH17" s="108">
        <f t="shared" si="4"/>
        <v>32.741935483870968</v>
      </c>
      <c r="AL17" t="s">
        <v>35</v>
      </c>
    </row>
    <row r="18" spans="1:39" x14ac:dyDescent="0.2">
      <c r="A18" s="47" t="s">
        <v>211</v>
      </c>
      <c r="B18" s="104">
        <f>[14]Julho!$G$5</f>
        <v>68</v>
      </c>
      <c r="C18" s="104">
        <f>[14]Julho!$G$6</f>
        <v>62</v>
      </c>
      <c r="D18" s="104">
        <f>[14]Julho!$G$7</f>
        <v>60</v>
      </c>
      <c r="E18" s="104">
        <f>[14]Julho!$G$8</f>
        <v>54</v>
      </c>
      <c r="F18" s="104">
        <f>[14]Julho!$G$9</f>
        <v>44</v>
      </c>
      <c r="G18" s="104">
        <f>[14]Julho!$G$10</f>
        <v>35</v>
      </c>
      <c r="H18" s="104">
        <f>[14]Julho!$G$11</f>
        <v>43</v>
      </c>
      <c r="I18" s="104">
        <f>[14]Julho!$G$12</f>
        <v>41</v>
      </c>
      <c r="J18" s="104">
        <f>[14]Julho!$G$13</f>
        <v>38</v>
      </c>
      <c r="K18" s="104">
        <f>[14]Julho!$G$14</f>
        <v>32</v>
      </c>
      <c r="L18" s="104">
        <f>[14]Julho!$G$15</f>
        <v>32</v>
      </c>
      <c r="M18" s="104">
        <f>[14]Julho!$G$16</f>
        <v>29</v>
      </c>
      <c r="N18" s="104">
        <f>[14]Julho!$G$17</f>
        <v>29</v>
      </c>
      <c r="O18" s="104">
        <f>[14]Julho!$G$18</f>
        <v>30</v>
      </c>
      <c r="P18" s="104">
        <f>[14]Julho!$G$19</f>
        <v>30</v>
      </c>
      <c r="Q18" s="104">
        <f>[14]Julho!$G$20</f>
        <v>29</v>
      </c>
      <c r="R18" s="104">
        <f>[14]Julho!$G$21</f>
        <v>37</v>
      </c>
      <c r="S18" s="104">
        <f>[14]Julho!$G$22</f>
        <v>31</v>
      </c>
      <c r="T18" s="104">
        <f>[14]Julho!$G$23</f>
        <v>41</v>
      </c>
      <c r="U18" s="104">
        <f>[14]Julho!$G$24</f>
        <v>33</v>
      </c>
      <c r="V18" s="104">
        <f>[14]Julho!$G$25</f>
        <v>30</v>
      </c>
      <c r="W18" s="104">
        <f>[14]Julho!$G$26</f>
        <v>35</v>
      </c>
      <c r="X18" s="104">
        <f>[14]Julho!$G$27</f>
        <v>32</v>
      </c>
      <c r="Y18" s="104">
        <f>[14]Julho!$G$28</f>
        <v>28</v>
      </c>
      <c r="Z18" s="104">
        <f>[14]Julho!$G$29</f>
        <v>32</v>
      </c>
      <c r="AA18" s="104">
        <f>[14]Julho!$G$30</f>
        <v>33</v>
      </c>
      <c r="AB18" s="104">
        <f>[14]Julho!$G$31</f>
        <v>33</v>
      </c>
      <c r="AC18" s="104">
        <f>[14]Julho!$G$32</f>
        <v>41</v>
      </c>
      <c r="AD18" s="104">
        <f>[14]Julho!$G$33</f>
        <v>48</v>
      </c>
      <c r="AE18" s="104">
        <f>[14]Julho!$G$34</f>
        <v>23</v>
      </c>
      <c r="AF18" s="104">
        <f>[14]Julho!$G$35</f>
        <v>25</v>
      </c>
      <c r="AG18" s="109">
        <f t="shared" si="3"/>
        <v>23</v>
      </c>
      <c r="AH18" s="108">
        <f t="shared" si="4"/>
        <v>37.354838709677416</v>
      </c>
    </row>
    <row r="19" spans="1:39" x14ac:dyDescent="0.2">
      <c r="A19" s="47" t="s">
        <v>5</v>
      </c>
      <c r="B19" s="104">
        <f>[15]Julho!$G$5</f>
        <v>50</v>
      </c>
      <c r="C19" s="104">
        <f>[15]Julho!$G$6</f>
        <v>39</v>
      </c>
      <c r="D19" s="104">
        <f>[15]Julho!$G$7</f>
        <v>39</v>
      </c>
      <c r="E19" s="104">
        <f>[15]Julho!$G$8</f>
        <v>44</v>
      </c>
      <c r="F19" s="104">
        <f>[15]Julho!$G$9</f>
        <v>36</v>
      </c>
      <c r="G19" s="104">
        <f>[15]Julho!$G$10</f>
        <v>20</v>
      </c>
      <c r="H19" s="104">
        <f>[15]Julho!$G$11</f>
        <v>24</v>
      </c>
      <c r="I19" s="104">
        <f>[15]Julho!$G$12</f>
        <v>26</v>
      </c>
      <c r="J19" s="104">
        <f>[15]Julho!$G$13</f>
        <v>24</v>
      </c>
      <c r="K19" s="104">
        <f>[15]Julho!$G$14</f>
        <v>25</v>
      </c>
      <c r="L19" s="104">
        <f>[15]Julho!$G$15</f>
        <v>28</v>
      </c>
      <c r="M19" s="104">
        <f>[15]Julho!$G$16</f>
        <v>27</v>
      </c>
      <c r="N19" s="104">
        <f>[15]Julho!$G$17</f>
        <v>22</v>
      </c>
      <c r="O19" s="104">
        <f>[15]Julho!$G$18</f>
        <v>24</v>
      </c>
      <c r="P19" s="104">
        <f>[15]Julho!$G$19</f>
        <v>28</v>
      </c>
      <c r="Q19" s="104">
        <f>[15]Julho!$G$20</f>
        <v>28</v>
      </c>
      <c r="R19" s="104">
        <f>[15]Julho!$G$21</f>
        <v>42</v>
      </c>
      <c r="S19" s="104">
        <f>[15]Julho!$G$22</f>
        <v>30</v>
      </c>
      <c r="T19" s="104">
        <f>[15]Julho!$G$23</f>
        <v>31</v>
      </c>
      <c r="U19" s="104">
        <f>[15]Julho!$G$24</f>
        <v>25</v>
      </c>
      <c r="V19" s="104">
        <f>[15]Julho!$G$25</f>
        <v>27</v>
      </c>
      <c r="W19" s="104">
        <f>[15]Julho!$G$26</f>
        <v>28</v>
      </c>
      <c r="X19" s="104">
        <f>[15]Julho!$G$27</f>
        <v>27</v>
      </c>
      <c r="Y19" s="104">
        <f>[15]Julho!$G$28</f>
        <v>24</v>
      </c>
      <c r="Z19" s="104">
        <f>[15]Julho!$G$29</f>
        <v>28</v>
      </c>
      <c r="AA19" s="104">
        <f>[15]Julho!$G$30</f>
        <v>28</v>
      </c>
      <c r="AB19" s="104">
        <f>[15]Julho!$G$31</f>
        <v>24</v>
      </c>
      <c r="AC19" s="104">
        <f>[15]Julho!$G$32</f>
        <v>33</v>
      </c>
      <c r="AD19" s="104">
        <f>[15]Julho!$G$33</f>
        <v>38</v>
      </c>
      <c r="AE19" s="104">
        <f>[15]Julho!$G$34</f>
        <v>28</v>
      </c>
      <c r="AF19" s="104">
        <f>[15]Julho!$G$35</f>
        <v>24</v>
      </c>
      <c r="AG19" s="109">
        <f t="shared" si="3"/>
        <v>20</v>
      </c>
      <c r="AH19" s="108">
        <f t="shared" si="4"/>
        <v>29.70967741935484</v>
      </c>
      <c r="AI19" s="12" t="s">
        <v>35</v>
      </c>
    </row>
    <row r="20" spans="1:39" x14ac:dyDescent="0.2">
      <c r="A20" s="47" t="s">
        <v>279</v>
      </c>
      <c r="B20" s="104" t="str">
        <f>[16]Julho!$G$5</f>
        <v>*</v>
      </c>
      <c r="C20" s="104" t="str">
        <f>[16]Julho!$G$6</f>
        <v>*</v>
      </c>
      <c r="D20" s="104" t="str">
        <f>[16]Julho!$G$7</f>
        <v>*</v>
      </c>
      <c r="E20" s="104" t="str">
        <f>[16]Julho!$G$8</f>
        <v>*</v>
      </c>
      <c r="F20" s="104" t="str">
        <f>[16]Julho!$G$9</f>
        <v>*</v>
      </c>
      <c r="G20" s="104" t="str">
        <f>[16]Julho!$G$10</f>
        <v>*</v>
      </c>
      <c r="H20" s="104" t="str">
        <f>[16]Julho!$G$11</f>
        <v>*</v>
      </c>
      <c r="I20" s="104" t="str">
        <f>[16]Julho!$G$12</f>
        <v>*</v>
      </c>
      <c r="J20" s="104" t="str">
        <f>[16]Julho!$G$13</f>
        <v>*</v>
      </c>
      <c r="K20" s="104" t="str">
        <f>[16]Julho!$G$14</f>
        <v>*</v>
      </c>
      <c r="L20" s="104" t="str">
        <f>[16]Julho!$G$15</f>
        <v>*</v>
      </c>
      <c r="M20" s="104" t="str">
        <f>[16]Julho!$G$16</f>
        <v>*</v>
      </c>
      <c r="N20" s="104" t="str">
        <f>[16]Julho!$G$17</f>
        <v>*</v>
      </c>
      <c r="O20" s="104" t="str">
        <f>[16]Julho!$G$18</f>
        <v>*</v>
      </c>
      <c r="P20" s="104" t="str">
        <f>[16]Julho!$G$19</f>
        <v>*</v>
      </c>
      <c r="Q20" s="104" t="str">
        <f>[16]Julho!$G$20</f>
        <v>*</v>
      </c>
      <c r="R20" s="104" t="str">
        <f>[16]Julho!$G$21</f>
        <v>*</v>
      </c>
      <c r="S20" s="104" t="str">
        <f>[16]Julho!$G$22</f>
        <v>*</v>
      </c>
      <c r="T20" s="104" t="str">
        <f>[16]Julho!$G$23</f>
        <v>*</v>
      </c>
      <c r="U20" s="104" t="str">
        <f>[16]Julho!$G$24</f>
        <v>*</v>
      </c>
      <c r="V20" s="104" t="str">
        <f>[16]Julho!$G$25</f>
        <v>*</v>
      </c>
      <c r="W20" s="104" t="str">
        <f>[16]Julho!$G$26</f>
        <v>*</v>
      </c>
      <c r="X20" s="104" t="str">
        <f>[16]Julho!$G$27</f>
        <v>*</v>
      </c>
      <c r="Y20" s="104" t="str">
        <f>[16]Julho!$G$28</f>
        <v>*</v>
      </c>
      <c r="Z20" s="104" t="str">
        <f>[16]Julho!$G$29</f>
        <v>*</v>
      </c>
      <c r="AA20" s="104">
        <f>[16]Julho!$G$30</f>
        <v>42</v>
      </c>
      <c r="AB20" s="104">
        <f>[16]Julho!$G$31</f>
        <v>39</v>
      </c>
      <c r="AC20" s="104">
        <f>[16]Julho!$G$32</f>
        <v>38</v>
      </c>
      <c r="AD20" s="104">
        <f>[16]Julho!$G$33</f>
        <v>50</v>
      </c>
      <c r="AE20" s="104">
        <f>[16]Julho!$G$34</f>
        <v>46</v>
      </c>
      <c r="AF20" s="104">
        <f>[16]Julho!$G$35</f>
        <v>36</v>
      </c>
      <c r="AG20" s="109">
        <f t="shared" si="3"/>
        <v>36</v>
      </c>
      <c r="AH20" s="108">
        <f t="shared" si="4"/>
        <v>41.833333333333336</v>
      </c>
      <c r="AI20" s="12"/>
    </row>
    <row r="21" spans="1:39" x14ac:dyDescent="0.2">
      <c r="A21" s="47" t="s">
        <v>280</v>
      </c>
      <c r="B21" s="104" t="str">
        <f>[17]Julho!$G$5</f>
        <v>*</v>
      </c>
      <c r="C21" s="104" t="str">
        <f>[17]Julho!$G$6</f>
        <v>*</v>
      </c>
      <c r="D21" s="104" t="str">
        <f>[17]Julho!$G$7</f>
        <v>*</v>
      </c>
      <c r="E21" s="104" t="str">
        <f>[17]Julho!$G$8</f>
        <v>*</v>
      </c>
      <c r="F21" s="104" t="str">
        <f>[17]Julho!$G$9</f>
        <v>*</v>
      </c>
      <c r="G21" s="104" t="str">
        <f>[17]Julho!$G$10</f>
        <v>*</v>
      </c>
      <c r="H21" s="104" t="str">
        <f>[17]Julho!$G$11</f>
        <v>*</v>
      </c>
      <c r="I21" s="104" t="str">
        <f>[17]Julho!$G$12</f>
        <v>*</v>
      </c>
      <c r="J21" s="104" t="str">
        <f>[17]Julho!$G$13</f>
        <v>*</v>
      </c>
      <c r="K21" s="104" t="str">
        <f>[17]Julho!$G$14</f>
        <v>*</v>
      </c>
      <c r="L21" s="104" t="str">
        <f>[17]Julho!$G$15</f>
        <v>*</v>
      </c>
      <c r="M21" s="104" t="str">
        <f>[17]Julho!$G$16</f>
        <v>*</v>
      </c>
      <c r="N21" s="104" t="str">
        <f>[17]Julho!$G$17</f>
        <v>*</v>
      </c>
      <c r="O21" s="104" t="str">
        <f>[17]Julho!$G$18</f>
        <v>*</v>
      </c>
      <c r="P21" s="104" t="str">
        <f>[17]Julho!$G$19</f>
        <v>*</v>
      </c>
      <c r="Q21" s="104" t="str">
        <f>[17]Julho!$G$20</f>
        <v>*</v>
      </c>
      <c r="R21" s="104" t="str">
        <f>[17]Julho!$G$21</f>
        <v>*</v>
      </c>
      <c r="S21" s="104" t="str">
        <f>[17]Julho!$G$22</f>
        <v>*</v>
      </c>
      <c r="T21" s="104" t="str">
        <f>[17]Julho!$G$23</f>
        <v>*</v>
      </c>
      <c r="U21" s="104" t="str">
        <f>[17]Julho!$G$24</f>
        <v>*</v>
      </c>
      <c r="V21" s="104" t="str">
        <f>[17]Julho!$G$25</f>
        <v>*</v>
      </c>
      <c r="W21" s="104" t="str">
        <f>[17]Julho!$G$26</f>
        <v>*</v>
      </c>
      <c r="X21" s="104" t="str">
        <f>[17]Julho!$G$27</f>
        <v>*</v>
      </c>
      <c r="Y21" s="104" t="str">
        <f>[17]Julho!$G$28</f>
        <v>*</v>
      </c>
      <c r="Z21" s="104" t="str">
        <f>[17]Julho!$G$29</f>
        <v>*</v>
      </c>
      <c r="AA21" s="104" t="str">
        <f>[17]Julho!$G$30</f>
        <v>*</v>
      </c>
      <c r="AB21" s="104" t="str">
        <f>[17]Julho!$G$31</f>
        <v>*</v>
      </c>
      <c r="AC21" s="104" t="str">
        <f>[17]Julho!$G$32</f>
        <v>*</v>
      </c>
      <c r="AD21" s="104">
        <f>[17]Julho!$G$33</f>
        <v>45</v>
      </c>
      <c r="AE21" s="104">
        <f>[17]Julho!$G$34</f>
        <v>37</v>
      </c>
      <c r="AF21" s="104">
        <f>[17]Julho!$G$35</f>
        <v>24</v>
      </c>
      <c r="AG21" s="109">
        <f t="shared" si="3"/>
        <v>24</v>
      </c>
      <c r="AH21" s="108">
        <f t="shared" si="4"/>
        <v>35.333333333333336</v>
      </c>
      <c r="AI21" s="12"/>
    </row>
    <row r="22" spans="1:39" x14ac:dyDescent="0.2">
      <c r="A22" s="47" t="s">
        <v>210</v>
      </c>
      <c r="B22" s="104">
        <f>[18]Julho!$G$5</f>
        <v>58</v>
      </c>
      <c r="C22" s="104">
        <f>[18]Julho!$G$6</f>
        <v>42</v>
      </c>
      <c r="D22" s="104">
        <f>[18]Julho!$G$7</f>
        <v>47</v>
      </c>
      <c r="E22" s="104">
        <f>[18]Julho!$G$8</f>
        <v>39</v>
      </c>
      <c r="F22" s="104">
        <f>[18]Julho!$G$9</f>
        <v>35</v>
      </c>
      <c r="G22" s="104">
        <f>[18]Julho!$G$10</f>
        <v>22</v>
      </c>
      <c r="H22" s="104">
        <f>[18]Julho!$G$11</f>
        <v>25</v>
      </c>
      <c r="I22" s="104">
        <f>[18]Julho!$G$12</f>
        <v>28</v>
      </c>
      <c r="J22" s="104">
        <f>[18]Julho!$G$13</f>
        <v>32</v>
      </c>
      <c r="K22" s="104">
        <f>[18]Julho!$G$14</f>
        <v>27</v>
      </c>
      <c r="L22" s="104">
        <f>[18]Julho!$G$15</f>
        <v>31</v>
      </c>
      <c r="M22" s="104">
        <f>[18]Julho!$G$16</f>
        <v>28</v>
      </c>
      <c r="N22" s="104">
        <f>[18]Julho!$G$17</f>
        <v>25</v>
      </c>
      <c r="O22" s="104">
        <f>[18]Julho!$G$18</f>
        <v>26</v>
      </c>
      <c r="P22" s="104">
        <f>[18]Julho!$G$19</f>
        <v>28</v>
      </c>
      <c r="Q22" s="104">
        <f>[18]Julho!$G$20</f>
        <v>30</v>
      </c>
      <c r="R22" s="104">
        <f>[18]Julho!$G$21</f>
        <v>47</v>
      </c>
      <c r="S22" s="104">
        <f>[18]Julho!$G$22</f>
        <v>36</v>
      </c>
      <c r="T22" s="104">
        <f>[18]Julho!$G$23</f>
        <v>34</v>
      </c>
      <c r="U22" s="104">
        <f>[18]Julho!$G$24</f>
        <v>29</v>
      </c>
      <c r="V22" s="104">
        <f>[18]Julho!$G$25</f>
        <v>26</v>
      </c>
      <c r="W22" s="104">
        <f>[18]Julho!$G$26</f>
        <v>32</v>
      </c>
      <c r="X22" s="104">
        <f>[18]Julho!$G$27</f>
        <v>30</v>
      </c>
      <c r="Y22" s="104">
        <f>[18]Julho!$G$28</f>
        <v>27</v>
      </c>
      <c r="Z22" s="104">
        <f>[18]Julho!$G$29</f>
        <v>32</v>
      </c>
      <c r="AA22" s="104">
        <f>[18]Julho!$G$30</f>
        <v>29</v>
      </c>
      <c r="AB22" s="104">
        <f>[18]Julho!$G$31</f>
        <v>28</v>
      </c>
      <c r="AC22" s="104">
        <f>[18]Julho!$G$32</f>
        <v>66</v>
      </c>
      <c r="AD22" s="104">
        <f>[18]Julho!$G$33</f>
        <v>38</v>
      </c>
      <c r="AE22" s="104">
        <f>[18]Julho!$G$34</f>
        <v>26</v>
      </c>
      <c r="AF22" s="104">
        <f>[18]Julho!$G$35</f>
        <v>21</v>
      </c>
      <c r="AG22" s="109">
        <f t="shared" si="3"/>
        <v>21</v>
      </c>
      <c r="AH22" s="108">
        <f t="shared" si="4"/>
        <v>33.032258064516128</v>
      </c>
      <c r="AI22" s="12"/>
    </row>
    <row r="23" spans="1:39" x14ac:dyDescent="0.2">
      <c r="A23" s="47" t="s">
        <v>215</v>
      </c>
      <c r="B23" s="104">
        <f>[19]Julho!$G$5</f>
        <v>65</v>
      </c>
      <c r="C23" s="104">
        <f>[19]Julho!$G$6</f>
        <v>64</v>
      </c>
      <c r="D23" s="104">
        <f>[19]Julho!$G$7</f>
        <v>55</v>
      </c>
      <c r="E23" s="104">
        <f>[19]Julho!$G$8</f>
        <v>46</v>
      </c>
      <c r="F23" s="104">
        <f>[19]Julho!$G$9</f>
        <v>37</v>
      </c>
      <c r="G23" s="104">
        <f>[19]Julho!$G$10</f>
        <v>29</v>
      </c>
      <c r="H23" s="104">
        <f>[19]Julho!$G$11</f>
        <v>25</v>
      </c>
      <c r="I23" s="104">
        <f>[19]Julho!$G$12</f>
        <v>33</v>
      </c>
      <c r="J23" s="104">
        <f>[19]Julho!$G$13</f>
        <v>37</v>
      </c>
      <c r="K23" s="104">
        <f>[19]Julho!$G$14</f>
        <v>27</v>
      </c>
      <c r="L23" s="104">
        <f>[19]Julho!$G$15</f>
        <v>26</v>
      </c>
      <c r="M23" s="104">
        <f>[19]Julho!$G$16</f>
        <v>25</v>
      </c>
      <c r="N23" s="104">
        <f>[19]Julho!$G$17</f>
        <v>27</v>
      </c>
      <c r="O23" s="104">
        <f>[19]Julho!$G$18</f>
        <v>29</v>
      </c>
      <c r="P23" s="104">
        <f>[19]Julho!$G$19</f>
        <v>31</v>
      </c>
      <c r="Q23" s="104">
        <f>[19]Julho!$G$20</f>
        <v>28</v>
      </c>
      <c r="R23" s="104">
        <f>[19]Julho!$G$21</f>
        <v>53</v>
      </c>
      <c r="S23" s="104">
        <f>[19]Julho!$G$22</f>
        <v>46</v>
      </c>
      <c r="T23" s="104">
        <f>[19]Julho!$G$23</f>
        <v>38</v>
      </c>
      <c r="U23" s="104">
        <f>[19]Julho!$G$24</f>
        <v>31</v>
      </c>
      <c r="V23" s="104">
        <f>[19]Julho!$G$25</f>
        <v>30</v>
      </c>
      <c r="W23" s="104">
        <f>[19]Julho!$G$26</f>
        <v>28</v>
      </c>
      <c r="X23" s="104">
        <f>[19]Julho!$G$27</f>
        <v>25</v>
      </c>
      <c r="Y23" s="104">
        <f>[19]Julho!$G$28</f>
        <v>27</v>
      </c>
      <c r="Z23" s="104">
        <f>[19]Julho!$G$29</f>
        <v>29</v>
      </c>
      <c r="AA23" s="104">
        <f>[19]Julho!$G$30</f>
        <v>27</v>
      </c>
      <c r="AB23" s="104">
        <f>[19]Julho!$G$31</f>
        <v>29</v>
      </c>
      <c r="AC23" s="104">
        <f>[19]Julho!$G$32</f>
        <v>59</v>
      </c>
      <c r="AD23" s="104">
        <f>[19]Julho!$G$33</f>
        <v>48</v>
      </c>
      <c r="AE23" s="104">
        <f>[19]Julho!$G$34</f>
        <v>37</v>
      </c>
      <c r="AF23" s="104">
        <f>[19]Julho!$G$35</f>
        <v>24</v>
      </c>
      <c r="AG23" s="109">
        <f t="shared" si="3"/>
        <v>24</v>
      </c>
      <c r="AH23" s="108">
        <f t="shared" si="4"/>
        <v>35.967741935483872</v>
      </c>
      <c r="AI23" s="12"/>
    </row>
    <row r="24" spans="1:39" x14ac:dyDescent="0.2">
      <c r="A24" s="47" t="s">
        <v>207</v>
      </c>
      <c r="B24" s="104">
        <f>[20]Julho!$G$5</f>
        <v>65</v>
      </c>
      <c r="C24" s="104">
        <f>[20]Julho!$G$6</f>
        <v>54</v>
      </c>
      <c r="D24" s="104">
        <f>[20]Julho!$G$7</f>
        <v>54</v>
      </c>
      <c r="E24" s="104">
        <f>[20]Julho!$G$8</f>
        <v>40</v>
      </c>
      <c r="F24" s="104">
        <f>[20]Julho!$G$9</f>
        <v>36</v>
      </c>
      <c r="G24" s="104">
        <f>[20]Julho!$G$10</f>
        <v>29</v>
      </c>
      <c r="H24" s="104">
        <f>[20]Julho!$G$11</f>
        <v>24</v>
      </c>
      <c r="I24" s="104">
        <f>[20]Julho!$G$12</f>
        <v>29</v>
      </c>
      <c r="J24" s="104">
        <f>[20]Julho!$G$13</f>
        <v>34</v>
      </c>
      <c r="K24" s="104">
        <f>[20]Julho!$G$14</f>
        <v>26</v>
      </c>
      <c r="L24" s="104">
        <f>[20]Julho!$G$15</f>
        <v>26</v>
      </c>
      <c r="M24" s="104">
        <f>[20]Julho!$G$16</f>
        <v>25</v>
      </c>
      <c r="N24" s="104">
        <f>[20]Julho!$G$17</f>
        <v>27</v>
      </c>
      <c r="O24" s="104">
        <f>[20]Julho!$G$18</f>
        <v>29</v>
      </c>
      <c r="P24" s="104">
        <f>[20]Julho!$G$19</f>
        <v>30</v>
      </c>
      <c r="Q24" s="104">
        <f>[20]Julho!$G$20</f>
        <v>29</v>
      </c>
      <c r="R24" s="104">
        <f>[20]Julho!$G$21</f>
        <v>59</v>
      </c>
      <c r="S24" s="104">
        <f>[20]Julho!$G$22</f>
        <v>42</v>
      </c>
      <c r="T24" s="104">
        <f>[20]Julho!$G$23</f>
        <v>35</v>
      </c>
      <c r="U24" s="104">
        <f>[20]Julho!$G$24</f>
        <v>30</v>
      </c>
      <c r="V24" s="104">
        <f>[20]Julho!$G$25</f>
        <v>30</v>
      </c>
      <c r="W24" s="104">
        <f>[20]Julho!$G$26</f>
        <v>29</v>
      </c>
      <c r="X24" s="104">
        <f>[20]Julho!$G$27</f>
        <v>24</v>
      </c>
      <c r="Y24" s="104">
        <f>[20]Julho!$G$28</f>
        <v>27</v>
      </c>
      <c r="Z24" s="104">
        <f>[20]Julho!$G$29</f>
        <v>30</v>
      </c>
      <c r="AA24" s="104">
        <f>[20]Julho!$G$30</f>
        <v>29</v>
      </c>
      <c r="AB24" s="104">
        <f>[20]Julho!$G$31</f>
        <v>30</v>
      </c>
      <c r="AC24" s="104">
        <f>[20]Julho!$G$32</f>
        <v>55</v>
      </c>
      <c r="AD24" s="104">
        <f>[20]Julho!$G$33</f>
        <v>43</v>
      </c>
      <c r="AE24" s="104">
        <f>[20]Julho!$G$34</f>
        <v>27</v>
      </c>
      <c r="AF24" s="104">
        <f>[20]Julho!$G$35</f>
        <v>22</v>
      </c>
      <c r="AG24" s="109">
        <f t="shared" si="3"/>
        <v>22</v>
      </c>
      <c r="AH24" s="108">
        <f t="shared" si="4"/>
        <v>34.483870967741936</v>
      </c>
      <c r="AI24" s="12"/>
    </row>
    <row r="25" spans="1:39" x14ac:dyDescent="0.2">
      <c r="A25" s="47" t="s">
        <v>208</v>
      </c>
      <c r="B25" s="104">
        <f>[21]Julho!$G$5</f>
        <v>56</v>
      </c>
      <c r="C25" s="104">
        <f>[21]Julho!$G$6</f>
        <v>45</v>
      </c>
      <c r="D25" s="104">
        <f>[21]Julho!$G$7</f>
        <v>50</v>
      </c>
      <c r="E25" s="104">
        <f>[21]Julho!$G$8</f>
        <v>51</v>
      </c>
      <c r="F25" s="104">
        <f>[21]Julho!$G$9</f>
        <v>50</v>
      </c>
      <c r="G25" s="104">
        <f>[21]Julho!$G$10</f>
        <v>39</v>
      </c>
      <c r="H25" s="104">
        <f>[21]Julho!$G$11</f>
        <v>37</v>
      </c>
      <c r="I25" s="104">
        <f>[21]Julho!$G$12</f>
        <v>32</v>
      </c>
      <c r="J25" s="104">
        <f>[21]Julho!$G$13</f>
        <v>39</v>
      </c>
      <c r="K25" s="104">
        <f>[21]Julho!$G$14</f>
        <v>35</v>
      </c>
      <c r="L25" s="104">
        <f>[21]Julho!$G$15</f>
        <v>32</v>
      </c>
      <c r="M25" s="104">
        <f>[21]Julho!$G$16</f>
        <v>34</v>
      </c>
      <c r="N25" s="104">
        <f>[21]Julho!$G$17</f>
        <v>34</v>
      </c>
      <c r="O25" s="104">
        <f>[21]Julho!$G$18</f>
        <v>32</v>
      </c>
      <c r="P25" s="104">
        <f>[21]Julho!$G$19</f>
        <v>32</v>
      </c>
      <c r="Q25" s="104">
        <f>[21]Julho!$G$20</f>
        <v>30</v>
      </c>
      <c r="R25" s="104">
        <f>[21]Julho!$G$21</f>
        <v>59</v>
      </c>
      <c r="S25" s="104">
        <f>[21]Julho!$G$22</f>
        <v>38</v>
      </c>
      <c r="T25" s="104">
        <f>[21]Julho!$G$23</f>
        <v>43</v>
      </c>
      <c r="U25" s="104">
        <f>[21]Julho!$G$24</f>
        <v>38</v>
      </c>
      <c r="V25" s="104">
        <f>[21]Julho!$G$25</f>
        <v>33</v>
      </c>
      <c r="W25" s="104">
        <f>[21]Julho!$G$26</f>
        <v>34</v>
      </c>
      <c r="X25" s="104">
        <f>[21]Julho!$G$27</f>
        <v>32</v>
      </c>
      <c r="Y25" s="104">
        <f>[21]Julho!$G$28</f>
        <v>23</v>
      </c>
      <c r="Z25" s="104">
        <f>[21]Julho!$G$29</f>
        <v>33</v>
      </c>
      <c r="AA25" s="104">
        <f>[21]Julho!$G$30</f>
        <v>26</v>
      </c>
      <c r="AB25" s="104">
        <f>[21]Julho!$G$31</f>
        <v>27</v>
      </c>
      <c r="AC25" s="104">
        <f>[21]Julho!$G$32</f>
        <v>43</v>
      </c>
      <c r="AD25" s="104">
        <f>[21]Julho!$G$33</f>
        <v>41</v>
      </c>
      <c r="AE25" s="104">
        <f>[21]Julho!$G$34</f>
        <v>36</v>
      </c>
      <c r="AF25" s="104">
        <f>[21]Julho!$G$35</f>
        <v>24</v>
      </c>
      <c r="AG25" s="109">
        <f t="shared" si="3"/>
        <v>23</v>
      </c>
      <c r="AH25" s="108">
        <f t="shared" si="4"/>
        <v>37.354838709677416</v>
      </c>
      <c r="AI25" s="12"/>
    </row>
    <row r="26" spans="1:39" x14ac:dyDescent="0.2">
      <c r="A26" s="47" t="s">
        <v>33</v>
      </c>
      <c r="B26" s="104">
        <f>[22]Julho!$G$5</f>
        <v>68</v>
      </c>
      <c r="C26" s="104">
        <f>[22]Julho!$G$6</f>
        <v>37</v>
      </c>
      <c r="D26" s="104">
        <f>[22]Julho!$G$7</f>
        <v>50</v>
      </c>
      <c r="E26" s="104">
        <f>[22]Julho!$G$8</f>
        <v>39</v>
      </c>
      <c r="F26" s="104">
        <f>[22]Julho!$G$9</f>
        <v>31</v>
      </c>
      <c r="G26" s="104">
        <f>[22]Julho!$G$10</f>
        <v>32</v>
      </c>
      <c r="H26" s="104">
        <f>[22]Julho!$G$11</f>
        <v>30</v>
      </c>
      <c r="I26" s="104">
        <f>[22]Julho!$G$12</f>
        <v>29</v>
      </c>
      <c r="J26" s="104">
        <f>[22]Julho!$G$13</f>
        <v>31</v>
      </c>
      <c r="K26" s="104">
        <f>[22]Julho!$G$14</f>
        <v>29</v>
      </c>
      <c r="L26" s="104">
        <f>[22]Julho!$G$15</f>
        <v>24</v>
      </c>
      <c r="M26" s="104">
        <f>[22]Julho!$G$16</f>
        <v>28</v>
      </c>
      <c r="N26" s="104">
        <f>[22]Julho!$G$17</f>
        <v>29</v>
      </c>
      <c r="O26" s="104">
        <f>[22]Julho!$G$18</f>
        <v>26</v>
      </c>
      <c r="P26" s="104">
        <f>[22]Julho!$G$19</f>
        <v>24</v>
      </c>
      <c r="Q26" s="104">
        <f>[22]Julho!$G$20</f>
        <v>26</v>
      </c>
      <c r="R26" s="104">
        <f>[22]Julho!$G$21</f>
        <v>23</v>
      </c>
      <c r="S26" s="104">
        <f>[22]Julho!$G$22</f>
        <v>40</v>
      </c>
      <c r="T26" s="104">
        <f>[22]Julho!$G$23</f>
        <v>28</v>
      </c>
      <c r="U26" s="104">
        <f>[22]Julho!$G$24</f>
        <v>27</v>
      </c>
      <c r="V26" s="104">
        <f>[22]Julho!$G$25</f>
        <v>25</v>
      </c>
      <c r="W26" s="104">
        <f>[22]Julho!$G$26</f>
        <v>24</v>
      </c>
      <c r="X26" s="104">
        <f>[22]Julho!$G$27</f>
        <v>25</v>
      </c>
      <c r="Y26" s="104">
        <f>[22]Julho!$G$28</f>
        <v>25</v>
      </c>
      <c r="Z26" s="104">
        <f>[22]Julho!$G$29</f>
        <v>20</v>
      </c>
      <c r="AA26" s="104">
        <f>[22]Julho!$G$30</f>
        <v>21</v>
      </c>
      <c r="AB26" s="104">
        <f>[22]Julho!$G$31</f>
        <v>21</v>
      </c>
      <c r="AC26" s="104">
        <f>[22]Julho!$G$32</f>
        <v>35</v>
      </c>
      <c r="AD26" s="104">
        <f>[22]Julho!$G$33</f>
        <v>40</v>
      </c>
      <c r="AE26" s="104">
        <f>[22]Julho!$G$34</f>
        <v>16</v>
      </c>
      <c r="AF26" s="104">
        <f>[22]Julho!$G$35</f>
        <v>14</v>
      </c>
      <c r="AG26" s="109">
        <f t="shared" si="3"/>
        <v>14</v>
      </c>
      <c r="AH26" s="108">
        <f t="shared" si="4"/>
        <v>29.580645161290324</v>
      </c>
      <c r="AJ26" t="s">
        <v>35</v>
      </c>
      <c r="AL26" t="s">
        <v>35</v>
      </c>
    </row>
    <row r="27" spans="1:39" x14ac:dyDescent="0.2">
      <c r="A27" s="47" t="s">
        <v>6</v>
      </c>
      <c r="B27" s="104">
        <f>[23]Julho!$G$5</f>
        <v>62</v>
      </c>
      <c r="C27" s="104">
        <f>[23]Julho!$G$6</f>
        <v>53</v>
      </c>
      <c r="D27" s="104">
        <f>[23]Julho!$G$7</f>
        <v>47</v>
      </c>
      <c r="E27" s="104">
        <f>[23]Julho!$G$8</f>
        <v>43</v>
      </c>
      <c r="F27" s="104">
        <f>[23]Julho!$G$9</f>
        <v>32</v>
      </c>
      <c r="G27" s="104">
        <f>[23]Julho!$G$10</f>
        <v>28</v>
      </c>
      <c r="H27" s="104">
        <f>[23]Julho!$G$11</f>
        <v>28</v>
      </c>
      <c r="I27" s="104">
        <f>[23]Julho!$G$12</f>
        <v>31</v>
      </c>
      <c r="J27" s="104">
        <f>[23]Julho!$G$13</f>
        <v>29</v>
      </c>
      <c r="K27" s="104">
        <f>[23]Julho!$G$14</f>
        <v>24</v>
      </c>
      <c r="L27" s="104">
        <f>[23]Julho!$G$15</f>
        <v>24</v>
      </c>
      <c r="M27" s="104">
        <f>[23]Julho!$G$16</f>
        <v>24</v>
      </c>
      <c r="N27" s="104">
        <f>[23]Julho!$G$17</f>
        <v>23</v>
      </c>
      <c r="O27" s="104">
        <f>[23]Julho!$G$18</f>
        <v>28</v>
      </c>
      <c r="P27" s="104">
        <f>[23]Julho!$G$19</f>
        <v>23</v>
      </c>
      <c r="Q27" s="104">
        <f>[23]Julho!$G$20</f>
        <v>24</v>
      </c>
      <c r="R27" s="104">
        <f>[23]Julho!$G$21</f>
        <v>35</v>
      </c>
      <c r="S27" s="104">
        <f>[23]Julho!$G$22</f>
        <v>35</v>
      </c>
      <c r="T27" s="104">
        <f>[23]Julho!$G$23</f>
        <v>31</v>
      </c>
      <c r="U27" s="104">
        <f>[23]Julho!$G$24</f>
        <v>27</v>
      </c>
      <c r="V27" s="104">
        <f>[23]Julho!$G$25</f>
        <v>25</v>
      </c>
      <c r="W27" s="104">
        <f>[23]Julho!$G$26</f>
        <v>24</v>
      </c>
      <c r="X27" s="104">
        <f>[23]Julho!$G$27</f>
        <v>24</v>
      </c>
      <c r="Y27" s="104">
        <f>[23]Julho!$G$28</f>
        <v>20</v>
      </c>
      <c r="Z27" s="104">
        <f>[23]Julho!$G$29</f>
        <v>23</v>
      </c>
      <c r="AA27" s="104">
        <f>[23]Julho!$G$30</f>
        <v>25</v>
      </c>
      <c r="AB27" s="104">
        <f>[23]Julho!$G$31</f>
        <v>20</v>
      </c>
      <c r="AC27" s="104">
        <f>[23]Julho!$G$32</f>
        <v>46</v>
      </c>
      <c r="AD27" s="104">
        <f>[23]Julho!$G$33</f>
        <v>31</v>
      </c>
      <c r="AE27" s="104">
        <f>[23]Julho!$G$34</f>
        <v>18</v>
      </c>
      <c r="AF27" s="104">
        <f>[23]Julho!$G$35</f>
        <v>15</v>
      </c>
      <c r="AG27" s="109">
        <f t="shared" si="3"/>
        <v>15</v>
      </c>
      <c r="AH27" s="108">
        <f t="shared" si="4"/>
        <v>29.741935483870968</v>
      </c>
      <c r="AK27" t="s">
        <v>35</v>
      </c>
      <c r="AL27" t="s">
        <v>35</v>
      </c>
    </row>
    <row r="28" spans="1:39" x14ac:dyDescent="0.2">
      <c r="A28" s="47" t="s">
        <v>7</v>
      </c>
      <c r="B28" s="104">
        <f>[24]Julho!$G$5</f>
        <v>43</v>
      </c>
      <c r="C28" s="104">
        <f>[24]Julho!$G$6</f>
        <v>51</v>
      </c>
      <c r="D28" s="104">
        <f>[24]Julho!$G$7</f>
        <v>52</v>
      </c>
      <c r="E28" s="104">
        <f>[24]Julho!$G$8</f>
        <v>47</v>
      </c>
      <c r="F28" s="104">
        <f>[24]Julho!$G$9</f>
        <v>42</v>
      </c>
      <c r="G28" s="104">
        <f>[24]Julho!$G$10</f>
        <v>30</v>
      </c>
      <c r="H28" s="104">
        <f>[24]Julho!$G$11</f>
        <v>35</v>
      </c>
      <c r="I28" s="104">
        <f>[24]Julho!$G$12</f>
        <v>34</v>
      </c>
      <c r="J28" s="104">
        <f>[24]Julho!$G$13</f>
        <v>34</v>
      </c>
      <c r="K28" s="104">
        <f>[24]Julho!$G$14</f>
        <v>33</v>
      </c>
      <c r="L28" s="104">
        <f>[24]Julho!$G$15</f>
        <v>30</v>
      </c>
      <c r="M28" s="104">
        <f>[24]Julho!$G$16</f>
        <v>27</v>
      </c>
      <c r="N28" s="104">
        <f>[24]Julho!$G$17</f>
        <v>29</v>
      </c>
      <c r="O28" s="104">
        <f>[24]Julho!$G$18</f>
        <v>31</v>
      </c>
      <c r="P28" s="104">
        <f>[24]Julho!$G$19</f>
        <v>27</v>
      </c>
      <c r="Q28" s="104">
        <f>[24]Julho!$G$20</f>
        <v>22</v>
      </c>
      <c r="R28" s="104">
        <f>[24]Julho!$G$21</f>
        <v>38</v>
      </c>
      <c r="S28" s="104">
        <f>[24]Julho!$G$22</f>
        <v>43</v>
      </c>
      <c r="T28" s="104">
        <f>[24]Julho!$G$23</f>
        <v>20</v>
      </c>
      <c r="U28" s="104">
        <f>[24]Julho!$G$24</f>
        <v>36</v>
      </c>
      <c r="V28" s="104">
        <f>[24]Julho!$G$25</f>
        <v>28</v>
      </c>
      <c r="W28" s="104">
        <f>[24]Julho!$G$26</f>
        <v>28</v>
      </c>
      <c r="X28" s="104">
        <f>[24]Julho!$G$27</f>
        <v>29</v>
      </c>
      <c r="Y28" s="104">
        <f>[24]Julho!$G$28</f>
        <v>25</v>
      </c>
      <c r="Z28" s="104">
        <f>[24]Julho!$G$29</f>
        <v>32</v>
      </c>
      <c r="AA28" s="104">
        <f>[24]Julho!$G$30</f>
        <v>30</v>
      </c>
      <c r="AB28" s="104">
        <f>[24]Julho!$G$31</f>
        <v>25</v>
      </c>
      <c r="AC28" s="104">
        <f>[24]Julho!$G$32</f>
        <v>69</v>
      </c>
      <c r="AD28" s="104">
        <f>[24]Julho!$G$33</f>
        <v>32</v>
      </c>
      <c r="AE28" s="104">
        <f>[24]Julho!$G$34</f>
        <v>27</v>
      </c>
      <c r="AF28" s="104">
        <f>[24]Julho!$G$35</f>
        <v>23</v>
      </c>
      <c r="AG28" s="109">
        <f t="shared" si="3"/>
        <v>20</v>
      </c>
      <c r="AH28" s="108">
        <f t="shared" si="4"/>
        <v>33.935483870967744</v>
      </c>
      <c r="AJ28" t="s">
        <v>35</v>
      </c>
      <c r="AK28" t="s">
        <v>35</v>
      </c>
    </row>
    <row r="29" spans="1:39" x14ac:dyDescent="0.2">
      <c r="A29" s="47" t="s">
        <v>140</v>
      </c>
      <c r="B29" s="104">
        <f>[25]Julho!$G$5</f>
        <v>50</v>
      </c>
      <c r="C29" s="104">
        <f>[25]Julho!$G$6</f>
        <v>51</v>
      </c>
      <c r="D29" s="104">
        <f>[25]Julho!$G$7</f>
        <v>52</v>
      </c>
      <c r="E29" s="104">
        <f>[25]Julho!$G$8</f>
        <v>44</v>
      </c>
      <c r="F29" s="104">
        <f>[25]Julho!$G$9</f>
        <v>39</v>
      </c>
      <c r="G29" s="104">
        <f>[25]Julho!$G$10</f>
        <v>27</v>
      </c>
      <c r="H29" s="104">
        <f>[25]Julho!$G$11</f>
        <v>37</v>
      </c>
      <c r="I29" s="104">
        <f>[25]Julho!$G$12</f>
        <v>31</v>
      </c>
      <c r="J29" s="104">
        <f>[25]Julho!$G$13</f>
        <v>29</v>
      </c>
      <c r="K29" s="104">
        <f>[25]Julho!$G$14</f>
        <v>33</v>
      </c>
      <c r="L29" s="104">
        <f>[25]Julho!$G$15</f>
        <v>28</v>
      </c>
      <c r="M29" s="104">
        <f>[25]Julho!$G$16</f>
        <v>25</v>
      </c>
      <c r="N29" s="104">
        <f>[25]Julho!$G$17</f>
        <v>28</v>
      </c>
      <c r="O29" s="104">
        <f>[25]Julho!$G$18</f>
        <v>31</v>
      </c>
      <c r="P29" s="104">
        <f>[25]Julho!$G$19</f>
        <v>30</v>
      </c>
      <c r="Q29" s="104">
        <f>[25]Julho!$G$20</f>
        <v>26</v>
      </c>
      <c r="R29" s="104">
        <f>[25]Julho!$G$21</f>
        <v>46</v>
      </c>
      <c r="S29" s="104">
        <f>[25]Julho!$G$22</f>
        <v>39</v>
      </c>
      <c r="T29" s="104">
        <f>[25]Julho!$G$23</f>
        <v>25</v>
      </c>
      <c r="U29" s="104">
        <f>[25]Julho!$G$24</f>
        <v>34</v>
      </c>
      <c r="V29" s="104">
        <f>[25]Julho!$G$25</f>
        <v>31</v>
      </c>
      <c r="W29" s="104">
        <f>[25]Julho!$G$26</f>
        <v>28</v>
      </c>
      <c r="X29" s="104">
        <f>[25]Julho!$G$27</f>
        <v>31</v>
      </c>
      <c r="Y29" s="104">
        <f>[25]Julho!$G$28</f>
        <v>33</v>
      </c>
      <c r="Z29" s="104">
        <f>[25]Julho!$G$29</f>
        <v>36</v>
      </c>
      <c r="AA29" s="104">
        <f>[25]Julho!$G$30</f>
        <v>31</v>
      </c>
      <c r="AB29" s="104">
        <f>[25]Julho!$G$31</f>
        <v>25</v>
      </c>
      <c r="AC29" s="104">
        <f>[25]Julho!$G$32</f>
        <v>64</v>
      </c>
      <c r="AD29" s="104">
        <f>[25]Julho!$G$33</f>
        <v>31</v>
      </c>
      <c r="AE29" s="104">
        <f>[25]Julho!$G$34</f>
        <v>25</v>
      </c>
      <c r="AF29" s="104">
        <f>[25]Julho!$G$35</f>
        <v>22</v>
      </c>
      <c r="AG29" s="109">
        <f t="shared" si="3"/>
        <v>22</v>
      </c>
      <c r="AH29" s="108">
        <f t="shared" si="4"/>
        <v>34.258064516129032</v>
      </c>
      <c r="AJ29" t="s">
        <v>35</v>
      </c>
    </row>
    <row r="30" spans="1:39" x14ac:dyDescent="0.2">
      <c r="A30" s="47" t="s">
        <v>141</v>
      </c>
      <c r="B30" s="104">
        <f>[26]Julho!$G$5</f>
        <v>60</v>
      </c>
      <c r="C30" s="104">
        <f>[26]Julho!$G$6</f>
        <v>35</v>
      </c>
      <c r="D30" s="104">
        <f>[26]Julho!$G$7</f>
        <v>51</v>
      </c>
      <c r="E30" s="104">
        <f>[26]Julho!$G$8</f>
        <v>46</v>
      </c>
      <c r="F30" s="104">
        <f>[26]Julho!$G$9</f>
        <v>41</v>
      </c>
      <c r="G30" s="104">
        <f>[26]Julho!$G$10</f>
        <v>36</v>
      </c>
      <c r="H30" s="104">
        <f>[26]Julho!$G$11</f>
        <v>37</v>
      </c>
      <c r="I30" s="104">
        <f>[26]Julho!$G$12</f>
        <v>36</v>
      </c>
      <c r="J30" s="104">
        <f>[26]Julho!$G$13</f>
        <v>32</v>
      </c>
      <c r="K30" s="104">
        <f>[26]Julho!$G$14</f>
        <v>36</v>
      </c>
      <c r="L30" s="104">
        <f>[26]Julho!$G$15</f>
        <v>29</v>
      </c>
      <c r="M30" s="104">
        <f>[26]Julho!$G$16</f>
        <v>28</v>
      </c>
      <c r="N30" s="104">
        <f>[26]Julho!$G$17</f>
        <v>26</v>
      </c>
      <c r="O30" s="104">
        <f>[26]Julho!$G$18</f>
        <v>31</v>
      </c>
      <c r="P30" s="104">
        <f>[26]Julho!$G$19</f>
        <v>30</v>
      </c>
      <c r="Q30" s="104">
        <f>[26]Julho!$G$20</f>
        <v>29</v>
      </c>
      <c r="R30" s="104">
        <f>[26]Julho!$G$21</f>
        <v>50</v>
      </c>
      <c r="S30" s="104">
        <f>[26]Julho!$G$22</f>
        <v>42</v>
      </c>
      <c r="T30" s="104">
        <f>[26]Julho!$G$23</f>
        <v>31</v>
      </c>
      <c r="U30" s="104">
        <f>[26]Julho!$G$24</f>
        <v>32</v>
      </c>
      <c r="V30" s="104">
        <f>[26]Julho!$G$25</f>
        <v>36</v>
      </c>
      <c r="W30" s="104">
        <f>[26]Julho!$G$26</f>
        <v>32</v>
      </c>
      <c r="X30" s="104">
        <f>[26]Julho!$G$27</f>
        <v>29</v>
      </c>
      <c r="Y30" s="104">
        <f>[26]Julho!$G$28</f>
        <v>53</v>
      </c>
      <c r="Z30" s="104">
        <f>[26]Julho!$G$29</f>
        <v>40</v>
      </c>
      <c r="AA30" s="104">
        <f>[26]Julho!$G$30</f>
        <v>36</v>
      </c>
      <c r="AB30" s="104">
        <f>[26]Julho!$G$31</f>
        <v>31</v>
      </c>
      <c r="AC30" s="104">
        <f>[26]Julho!$G$32</f>
        <v>71</v>
      </c>
      <c r="AD30" s="104">
        <f>[26]Julho!$G$33</f>
        <v>43</v>
      </c>
      <c r="AE30" s="104">
        <f>[26]Julho!$G$34</f>
        <v>27</v>
      </c>
      <c r="AF30" s="104">
        <f>[26]Julho!$G$35</f>
        <v>28</v>
      </c>
      <c r="AG30" s="109">
        <f t="shared" si="3"/>
        <v>26</v>
      </c>
      <c r="AH30" s="108">
        <f t="shared" si="4"/>
        <v>37.548387096774192</v>
      </c>
      <c r="AI30" s="12" t="s">
        <v>35</v>
      </c>
      <c r="AJ30" t="s">
        <v>35</v>
      </c>
    </row>
    <row r="31" spans="1:39" x14ac:dyDescent="0.2">
      <c r="A31" s="47" t="s">
        <v>142</v>
      </c>
      <c r="B31" s="104">
        <f>[27]Julho!$G$5</f>
        <v>42</v>
      </c>
      <c r="C31" s="104">
        <f>[27]Julho!$G$6</f>
        <v>46</v>
      </c>
      <c r="D31" s="104">
        <f>[27]Julho!$G$7</f>
        <v>47</v>
      </c>
      <c r="E31" s="104">
        <f>[27]Julho!$G$8</f>
        <v>45</v>
      </c>
      <c r="F31" s="104">
        <f>[27]Julho!$G$9</f>
        <v>42</v>
      </c>
      <c r="G31" s="104">
        <f>[27]Julho!$G$10</f>
        <v>31</v>
      </c>
      <c r="H31" s="104">
        <f>[27]Julho!$G$11</f>
        <v>37</v>
      </c>
      <c r="I31" s="104">
        <f>[27]Julho!$G$12</f>
        <v>33</v>
      </c>
      <c r="J31" s="104">
        <f>[27]Julho!$G$13</f>
        <v>33</v>
      </c>
      <c r="K31" s="104">
        <f>[27]Julho!$G$14</f>
        <v>35</v>
      </c>
      <c r="L31" s="104">
        <f>[27]Julho!$G$15</f>
        <v>31</v>
      </c>
      <c r="M31" s="104">
        <f>[27]Julho!$G$16</f>
        <v>27</v>
      </c>
      <c r="N31" s="104">
        <f>[27]Julho!$G$17</f>
        <v>26</v>
      </c>
      <c r="O31" s="104">
        <f>[27]Julho!$G$18</f>
        <v>31</v>
      </c>
      <c r="P31" s="104">
        <f>[27]Julho!$G$19</f>
        <v>28</v>
      </c>
      <c r="Q31" s="104">
        <f>[27]Julho!$G$20</f>
        <v>25</v>
      </c>
      <c r="R31" s="104">
        <f>[27]Julho!$G$21</f>
        <v>44</v>
      </c>
      <c r="S31" s="104">
        <f>[27]Julho!$G$22</f>
        <v>38</v>
      </c>
      <c r="T31" s="104">
        <f>[27]Julho!$G$23</f>
        <v>26</v>
      </c>
      <c r="U31" s="104">
        <f>[27]Julho!$G$24</f>
        <v>35</v>
      </c>
      <c r="V31" s="104">
        <f>[27]Julho!$G$25</f>
        <v>26</v>
      </c>
      <c r="W31" s="104">
        <f>[27]Julho!$G$26</f>
        <v>29</v>
      </c>
      <c r="X31" s="104">
        <f>[27]Julho!$G$27</f>
        <v>31</v>
      </c>
      <c r="Y31" s="104">
        <f>[27]Julho!$G$28</f>
        <v>28</v>
      </c>
      <c r="Z31" s="104">
        <f>[27]Julho!$G$29</f>
        <v>34</v>
      </c>
      <c r="AA31" s="104">
        <f>[27]Julho!$G$30</f>
        <v>32</v>
      </c>
      <c r="AB31" s="104">
        <f>[27]Julho!$G$31</f>
        <v>26</v>
      </c>
      <c r="AC31" s="104">
        <f>[27]Julho!$G$32</f>
        <v>66</v>
      </c>
      <c r="AD31" s="104">
        <f>[27]Julho!$G$33</f>
        <v>32</v>
      </c>
      <c r="AE31" s="104">
        <f>[27]Julho!$G$34</f>
        <v>28</v>
      </c>
      <c r="AF31" s="104">
        <f>[27]Julho!$G$35</f>
        <v>24</v>
      </c>
      <c r="AG31" s="109">
        <f t="shared" si="3"/>
        <v>24</v>
      </c>
      <c r="AH31" s="108">
        <f t="shared" si="4"/>
        <v>34.12903225806452</v>
      </c>
      <c r="AJ31" t="s">
        <v>35</v>
      </c>
      <c r="AM31" t="s">
        <v>35</v>
      </c>
    </row>
    <row r="32" spans="1:39" x14ac:dyDescent="0.2">
      <c r="A32" s="47" t="s">
        <v>8</v>
      </c>
      <c r="B32" s="104">
        <f>[28]Julho!$G$5</f>
        <v>67</v>
      </c>
      <c r="C32" s="104">
        <f>[28]Julho!$G$6</f>
        <v>42</v>
      </c>
      <c r="D32" s="104">
        <f>[28]Julho!$G$7</f>
        <v>61</v>
      </c>
      <c r="E32" s="104">
        <f>[28]Julho!$G$8</f>
        <v>51</v>
      </c>
      <c r="F32" s="104">
        <f>[28]Julho!$G$9</f>
        <v>44</v>
      </c>
      <c r="G32" s="104">
        <f>[28]Julho!$G$10</f>
        <v>39</v>
      </c>
      <c r="H32" s="104">
        <f>[28]Julho!$G$11</f>
        <v>42</v>
      </c>
      <c r="I32" s="104">
        <f>[28]Julho!$G$12</f>
        <v>37</v>
      </c>
      <c r="J32" s="104">
        <f>[28]Julho!$G$13</f>
        <v>30</v>
      </c>
      <c r="K32" s="104">
        <f>[28]Julho!$G$14</f>
        <v>40</v>
      </c>
      <c r="L32" s="104">
        <f>[28]Julho!$G$15</f>
        <v>36</v>
      </c>
      <c r="M32" s="104">
        <f>[28]Julho!$G$16</f>
        <v>31</v>
      </c>
      <c r="N32" s="104">
        <f>[28]Julho!$G$17</f>
        <v>26</v>
      </c>
      <c r="O32" s="104">
        <f>[28]Julho!$G$18</f>
        <v>38</v>
      </c>
      <c r="P32" s="104">
        <f>[28]Julho!$G$19</f>
        <v>36</v>
      </c>
      <c r="Q32" s="104">
        <f>[28]Julho!$G$20</f>
        <v>32</v>
      </c>
      <c r="R32" s="104">
        <f>[28]Julho!$G$21</f>
        <v>47</v>
      </c>
      <c r="S32" s="104">
        <f>[28]Julho!$G$22</f>
        <v>44</v>
      </c>
      <c r="T32" s="104">
        <f>[28]Julho!$G$23</f>
        <v>37</v>
      </c>
      <c r="U32" s="104">
        <f>[28]Julho!$G$24</f>
        <v>33</v>
      </c>
      <c r="V32" s="104">
        <f>[28]Julho!$G$25</f>
        <v>36</v>
      </c>
      <c r="W32" s="104">
        <f>[28]Julho!$G$26</f>
        <v>34</v>
      </c>
      <c r="X32" s="104">
        <f>[28]Julho!$G$27</f>
        <v>30</v>
      </c>
      <c r="Y32" s="104">
        <f>[28]Julho!$G$28</f>
        <v>50</v>
      </c>
      <c r="Z32" s="104">
        <f>[28]Julho!$G$29</f>
        <v>41</v>
      </c>
      <c r="AA32" s="104">
        <f>[28]Julho!$G$30</f>
        <v>36</v>
      </c>
      <c r="AB32" s="104">
        <f>[28]Julho!$G$31</f>
        <v>27</v>
      </c>
      <c r="AC32" s="104">
        <f>[28]Julho!$G$32</f>
        <v>73</v>
      </c>
      <c r="AD32" s="104">
        <f>[28]Julho!$G$33</f>
        <v>42</v>
      </c>
      <c r="AE32" s="104">
        <f>[28]Julho!$G$34</f>
        <v>28</v>
      </c>
      <c r="AF32" s="104">
        <f>[28]Julho!$G$35</f>
        <v>27</v>
      </c>
      <c r="AG32" s="109">
        <f t="shared" si="3"/>
        <v>26</v>
      </c>
      <c r="AH32" s="108">
        <f t="shared" si="4"/>
        <v>39.903225806451616</v>
      </c>
      <c r="AJ32" t="s">
        <v>35</v>
      </c>
      <c r="AK32" t="s">
        <v>35</v>
      </c>
      <c r="AL32" t="s">
        <v>35</v>
      </c>
    </row>
    <row r="33" spans="1:39" x14ac:dyDescent="0.2">
      <c r="A33" s="47" t="s">
        <v>9</v>
      </c>
      <c r="B33" s="104">
        <f>[29]Julho!$G$5</f>
        <v>58</v>
      </c>
      <c r="C33" s="104">
        <f>[29]Julho!$G$6</f>
        <v>59</v>
      </c>
      <c r="D33" s="104">
        <f>[29]Julho!$G$7</f>
        <v>52</v>
      </c>
      <c r="E33" s="104">
        <f>[29]Julho!$G$8</f>
        <v>45</v>
      </c>
      <c r="F33" s="104">
        <f>[29]Julho!$G$9</f>
        <v>38</v>
      </c>
      <c r="G33" s="104">
        <f>[29]Julho!$G$10</f>
        <v>27</v>
      </c>
      <c r="H33" s="104">
        <f>[29]Julho!$G$11</f>
        <v>36</v>
      </c>
      <c r="I33" s="104">
        <f>[29]Julho!$G$12</f>
        <v>30</v>
      </c>
      <c r="J33" s="104">
        <f>[29]Julho!$G$13</f>
        <v>29</v>
      </c>
      <c r="K33" s="104">
        <f>[29]Julho!$G$14</f>
        <v>32</v>
      </c>
      <c r="L33" s="104">
        <f>[29]Julho!$G$15</f>
        <v>30</v>
      </c>
      <c r="M33" s="104">
        <f>[29]Julho!$G$16</f>
        <v>27</v>
      </c>
      <c r="N33" s="104">
        <f>[29]Julho!$G$17</f>
        <v>27</v>
      </c>
      <c r="O33" s="104">
        <f>[29]Julho!$G$18</f>
        <v>33</v>
      </c>
      <c r="P33" s="104">
        <f>[29]Julho!$G$19</f>
        <v>27</v>
      </c>
      <c r="Q33" s="104">
        <f>[29]Julho!$G$20</f>
        <v>25</v>
      </c>
      <c r="R33" s="104">
        <f>[29]Julho!$G$21</f>
        <v>38</v>
      </c>
      <c r="S33" s="104">
        <f>[29]Julho!$G$22</f>
        <v>38</v>
      </c>
      <c r="T33" s="104">
        <f>[29]Julho!$G$23</f>
        <v>21</v>
      </c>
      <c r="U33" s="104">
        <f>[29]Julho!$G$24</f>
        <v>31</v>
      </c>
      <c r="V33" s="104">
        <f>[29]Julho!$G$25</f>
        <v>29</v>
      </c>
      <c r="W33" s="104">
        <f>[29]Julho!$G$26</f>
        <v>25</v>
      </c>
      <c r="X33" s="104">
        <f>[29]Julho!$G$27</f>
        <v>27</v>
      </c>
      <c r="Y33" s="104">
        <f>[29]Julho!$G$28</f>
        <v>29</v>
      </c>
      <c r="Z33" s="104">
        <f>[29]Julho!$G$29</f>
        <v>34</v>
      </c>
      <c r="AA33" s="104">
        <f>[29]Julho!$G$30</f>
        <v>29</v>
      </c>
      <c r="AB33" s="104">
        <f>[29]Julho!$G$31</f>
        <v>22</v>
      </c>
      <c r="AC33" s="104">
        <f>[29]Julho!$G$32</f>
        <v>61</v>
      </c>
      <c r="AD33" s="104">
        <f>[29]Julho!$G$33</f>
        <v>27</v>
      </c>
      <c r="AE33" s="104">
        <f>[29]Julho!$G$34</f>
        <v>22</v>
      </c>
      <c r="AF33" s="104">
        <f>[29]Julho!$G$35</f>
        <v>22</v>
      </c>
      <c r="AG33" s="109">
        <f t="shared" si="3"/>
        <v>21</v>
      </c>
      <c r="AH33" s="108">
        <f t="shared" si="4"/>
        <v>33.225806451612904</v>
      </c>
      <c r="AL33" t="s">
        <v>35</v>
      </c>
    </row>
    <row r="34" spans="1:39" x14ac:dyDescent="0.2">
      <c r="A34" s="47" t="s">
        <v>32</v>
      </c>
      <c r="B34" s="104">
        <f>[30]Julho!$G$5</f>
        <v>44</v>
      </c>
      <c r="C34" s="104">
        <f>[30]Julho!$G$6</f>
        <v>32</v>
      </c>
      <c r="D34" s="104">
        <f>[30]Julho!$G$7</f>
        <v>38</v>
      </c>
      <c r="E34" s="104">
        <f>[30]Julho!$G$8</f>
        <v>39</v>
      </c>
      <c r="F34" s="104">
        <f>[30]Julho!$G$9</f>
        <v>34</v>
      </c>
      <c r="G34" s="104">
        <f>[30]Julho!$G$10</f>
        <v>25</v>
      </c>
      <c r="H34" s="104">
        <f>[30]Julho!$G$11</f>
        <v>26</v>
      </c>
      <c r="I34" s="104">
        <f>[30]Julho!$G$12</f>
        <v>25</v>
      </c>
      <c r="J34" s="104">
        <f>[30]Julho!$G$13</f>
        <v>26</v>
      </c>
      <c r="K34" s="104">
        <f>[30]Julho!$G$14</f>
        <v>27</v>
      </c>
      <c r="L34" s="104">
        <f>[30]Julho!$G$15</f>
        <v>28</v>
      </c>
      <c r="M34" s="104">
        <f>[30]Julho!$G$16</f>
        <v>22</v>
      </c>
      <c r="N34" s="104">
        <f>[30]Julho!$G$17</f>
        <v>20</v>
      </c>
      <c r="O34" s="104">
        <f>[30]Julho!$G$18</f>
        <v>27</v>
      </c>
      <c r="P34" s="104">
        <f>[30]Julho!$G$19</f>
        <v>25</v>
      </c>
      <c r="Q34" s="104">
        <f>[30]Julho!$G$20</f>
        <v>26</v>
      </c>
      <c r="R34" s="104">
        <f>[30]Julho!$G$21</f>
        <v>44</v>
      </c>
      <c r="S34" s="104">
        <f>[30]Julho!$G$22</f>
        <v>31</v>
      </c>
      <c r="T34" s="104">
        <f>[30]Julho!$G$23</f>
        <v>30</v>
      </c>
      <c r="U34" s="104">
        <f>[30]Julho!$G$24</f>
        <v>30</v>
      </c>
      <c r="V34" s="104">
        <f>[30]Julho!$G$25</f>
        <v>26</v>
      </c>
      <c r="W34" s="104">
        <f>[30]Julho!$G$26</f>
        <v>27</v>
      </c>
      <c r="X34" s="104">
        <f>[30]Julho!$G$27</f>
        <v>26</v>
      </c>
      <c r="Y34" s="104">
        <f>[30]Julho!$G$28</f>
        <v>22</v>
      </c>
      <c r="Z34" s="104">
        <f>[30]Julho!$G$29</f>
        <v>28</v>
      </c>
      <c r="AA34" s="104">
        <f>[30]Julho!$G$30</f>
        <v>24</v>
      </c>
      <c r="AB34" s="104">
        <f>[30]Julho!$G$31</f>
        <v>28</v>
      </c>
      <c r="AC34" s="104">
        <f>[30]Julho!$G$32</f>
        <v>66</v>
      </c>
      <c r="AD34" s="104">
        <f>[30]Julho!$G$33</f>
        <v>29</v>
      </c>
      <c r="AE34" s="104">
        <f>[30]Julho!$G$34</f>
        <v>20</v>
      </c>
      <c r="AF34" s="104">
        <f>[30]Julho!$G$35</f>
        <v>18</v>
      </c>
      <c r="AG34" s="109">
        <f t="shared" si="3"/>
        <v>18</v>
      </c>
      <c r="AH34" s="108">
        <f t="shared" si="4"/>
        <v>29.451612903225808</v>
      </c>
      <c r="AK34" t="s">
        <v>35</v>
      </c>
      <c r="AL34" t="s">
        <v>35</v>
      </c>
    </row>
    <row r="35" spans="1:39" hidden="1" x14ac:dyDescent="0.2">
      <c r="A35" s="47" t="s">
        <v>10</v>
      </c>
      <c r="B35" s="104" t="str">
        <f>[31]Julho!$G$5</f>
        <v>*</v>
      </c>
      <c r="C35" s="104" t="str">
        <f>[31]Julho!$G$6</f>
        <v>*</v>
      </c>
      <c r="D35" s="104" t="str">
        <f>[31]Julho!$G$7</f>
        <v>*</v>
      </c>
      <c r="E35" s="104" t="str">
        <f>[31]Julho!$G$8</f>
        <v>*</v>
      </c>
      <c r="F35" s="104" t="str">
        <f>[31]Julho!$G$9</f>
        <v>*</v>
      </c>
      <c r="G35" s="104" t="str">
        <f>[31]Julho!$G$10</f>
        <v>*</v>
      </c>
      <c r="H35" s="104" t="str">
        <f>[31]Julho!$G$11</f>
        <v>*</v>
      </c>
      <c r="I35" s="104" t="str">
        <f>[31]Julho!$G$12</f>
        <v>*</v>
      </c>
      <c r="J35" s="104" t="str">
        <f>[31]Julho!$G$13</f>
        <v>*</v>
      </c>
      <c r="K35" s="104" t="str">
        <f>[31]Julho!$G$14</f>
        <v>*</v>
      </c>
      <c r="L35" s="104" t="str">
        <f>[31]Julho!$G$15</f>
        <v>*</v>
      </c>
      <c r="M35" s="104" t="str">
        <f>[31]Julho!$G$16</f>
        <v>*</v>
      </c>
      <c r="N35" s="104" t="str">
        <f>[31]Julho!$G$17</f>
        <v>*</v>
      </c>
      <c r="O35" s="104" t="str">
        <f>[31]Julho!$G$18</f>
        <v>*</v>
      </c>
      <c r="P35" s="104" t="str">
        <f>[31]Julho!$G$19</f>
        <v>*</v>
      </c>
      <c r="Q35" s="104" t="str">
        <f>[31]Julho!$G$20</f>
        <v>*</v>
      </c>
      <c r="R35" s="104" t="str">
        <f>[31]Julho!$G$21</f>
        <v>*</v>
      </c>
      <c r="S35" s="104" t="str">
        <f>[31]Julho!$G$22</f>
        <v>*</v>
      </c>
      <c r="T35" s="104" t="str">
        <f>[31]Julho!$G$23</f>
        <v>*</v>
      </c>
      <c r="U35" s="104" t="str">
        <f>[31]Julho!$G$24</f>
        <v>*</v>
      </c>
      <c r="V35" s="104" t="str">
        <f>[31]Julho!$G$25</f>
        <v>*</v>
      </c>
      <c r="W35" s="104" t="str">
        <f>[31]Julho!$G$26</f>
        <v>*</v>
      </c>
      <c r="X35" s="104" t="str">
        <f>[31]Julho!$G$27</f>
        <v>*</v>
      </c>
      <c r="Y35" s="104" t="str">
        <f>[31]Julho!$G$28</f>
        <v>*</v>
      </c>
      <c r="Z35" s="104" t="str">
        <f>[31]Julho!$G$29</f>
        <v>*</v>
      </c>
      <c r="AA35" s="104" t="str">
        <f>[31]Julho!$G$30</f>
        <v>*</v>
      </c>
      <c r="AB35" s="104" t="str">
        <f>[31]Julho!$G$31</f>
        <v>*</v>
      </c>
      <c r="AC35" s="104" t="str">
        <f>[31]Julho!$G$32</f>
        <v>*</v>
      </c>
      <c r="AD35" s="104" t="str">
        <f>[31]Julho!$G$33</f>
        <v>*</v>
      </c>
      <c r="AE35" s="104" t="str">
        <f>[31]Julho!$G$34</f>
        <v>*</v>
      </c>
      <c r="AF35" s="104" t="str">
        <f>[31]Julho!$G$35</f>
        <v>*</v>
      </c>
      <c r="AG35" s="109" t="s">
        <v>154</v>
      </c>
      <c r="AH35" s="108" t="s">
        <v>154</v>
      </c>
      <c r="AK35" t="s">
        <v>35</v>
      </c>
      <c r="AL35" t="s">
        <v>35</v>
      </c>
    </row>
    <row r="36" spans="1:39" x14ac:dyDescent="0.2">
      <c r="A36" s="47" t="s">
        <v>143</v>
      </c>
      <c r="B36" s="104">
        <f>[32]Julho!$G$5</f>
        <v>45</v>
      </c>
      <c r="C36" s="104">
        <f>[32]Julho!$G$6</f>
        <v>35</v>
      </c>
      <c r="D36" s="104">
        <f>[32]Julho!$G$7</f>
        <v>45</v>
      </c>
      <c r="E36" s="104">
        <f>[32]Julho!$G$8</f>
        <v>47</v>
      </c>
      <c r="F36" s="104">
        <f>[32]Julho!$G$9</f>
        <v>45</v>
      </c>
      <c r="G36" s="104">
        <f>[32]Julho!$G$10</f>
        <v>33</v>
      </c>
      <c r="H36" s="104">
        <f>[32]Julho!$G$11</f>
        <v>36</v>
      </c>
      <c r="I36" s="104">
        <f>[32]Julho!$G$12</f>
        <v>34</v>
      </c>
      <c r="J36" s="104">
        <f>[32]Julho!$G$13</f>
        <v>33</v>
      </c>
      <c r="K36" s="104">
        <f>[32]Julho!$G$14</f>
        <v>36</v>
      </c>
      <c r="L36" s="104">
        <f>[32]Julho!$G$15</f>
        <v>34</v>
      </c>
      <c r="M36" s="104">
        <f>[32]Julho!$G$16</f>
        <v>29</v>
      </c>
      <c r="N36" s="104">
        <f>[32]Julho!$G$17</f>
        <v>31</v>
      </c>
      <c r="O36" s="104">
        <f>[32]Julho!$G$18</f>
        <v>31</v>
      </c>
      <c r="P36" s="104">
        <f>[32]Julho!$G$19</f>
        <v>30</v>
      </c>
      <c r="Q36" s="104">
        <f>[32]Julho!$G$20</f>
        <v>24</v>
      </c>
      <c r="R36" s="104">
        <f>[32]Julho!$G$21</f>
        <v>45</v>
      </c>
      <c r="S36" s="104">
        <f>[32]Julho!$G$22</f>
        <v>38</v>
      </c>
      <c r="T36" s="104">
        <f>[32]Julho!$G$23</f>
        <v>25</v>
      </c>
      <c r="U36" s="104">
        <f>[32]Julho!$G$24</f>
        <v>36</v>
      </c>
      <c r="V36" s="104">
        <f>[32]Julho!$G$25</f>
        <v>31</v>
      </c>
      <c r="W36" s="104">
        <f>[32]Julho!$G$26</f>
        <v>31</v>
      </c>
      <c r="X36" s="104">
        <f>[32]Julho!$G$27</f>
        <v>32</v>
      </c>
      <c r="Y36" s="104">
        <f>[32]Julho!$G$28</f>
        <v>35</v>
      </c>
      <c r="Z36" s="104">
        <f>[32]Julho!$G$29</f>
        <v>35</v>
      </c>
      <c r="AA36" s="104">
        <f>[32]Julho!$G$30</f>
        <v>34</v>
      </c>
      <c r="AB36" s="104">
        <f>[32]Julho!$G$31</f>
        <v>29</v>
      </c>
      <c r="AC36" s="104">
        <f>[32]Julho!$G$32</f>
        <v>74</v>
      </c>
      <c r="AD36" s="104">
        <f>[32]Julho!$G$33</f>
        <v>36</v>
      </c>
      <c r="AE36" s="104">
        <f>[32]Julho!$G$34</f>
        <v>24</v>
      </c>
      <c r="AF36" s="104">
        <f>[32]Julho!$G$35</f>
        <v>24</v>
      </c>
      <c r="AG36" s="109">
        <f t="shared" si="3"/>
        <v>24</v>
      </c>
      <c r="AH36" s="108">
        <f t="shared" si="4"/>
        <v>35.387096774193552</v>
      </c>
      <c r="AI36" s="12" t="s">
        <v>35</v>
      </c>
      <c r="AJ36" t="s">
        <v>35</v>
      </c>
      <c r="AL36" t="s">
        <v>35</v>
      </c>
    </row>
    <row r="37" spans="1:39" x14ac:dyDescent="0.2">
      <c r="A37" s="47" t="s">
        <v>11</v>
      </c>
      <c r="B37" s="104">
        <f>[33]Julho!$G$5</f>
        <v>40</v>
      </c>
      <c r="C37" s="104">
        <f>[33]Julho!$G$6</f>
        <v>45</v>
      </c>
      <c r="D37" s="104">
        <f>[33]Julho!$G$7</f>
        <v>47</v>
      </c>
      <c r="E37" s="104">
        <f>[33]Julho!$G$8</f>
        <v>46</v>
      </c>
      <c r="F37" s="104">
        <f>[33]Julho!$G$9</f>
        <v>40</v>
      </c>
      <c r="G37" s="104">
        <f>[33]Julho!$G$10</f>
        <v>27</v>
      </c>
      <c r="H37" s="104">
        <f>[33]Julho!$G$11</f>
        <v>33</v>
      </c>
      <c r="I37" s="104">
        <f>[33]Julho!$G$12</f>
        <v>28</v>
      </c>
      <c r="J37" s="104">
        <f>[33]Julho!$G$13</f>
        <v>30</v>
      </c>
      <c r="K37" s="104">
        <f>[33]Julho!$G$14</f>
        <v>33</v>
      </c>
      <c r="L37" s="104">
        <f>[33]Julho!$G$15</f>
        <v>30</v>
      </c>
      <c r="M37" s="104">
        <f>[33]Julho!$G$16</f>
        <v>25</v>
      </c>
      <c r="N37" s="104">
        <f>[33]Julho!$G$17</f>
        <v>25</v>
      </c>
      <c r="O37" s="104">
        <f>[33]Julho!$G$18</f>
        <v>31</v>
      </c>
      <c r="P37" s="104">
        <f>[33]Julho!$G$19</f>
        <v>24</v>
      </c>
      <c r="Q37" s="104">
        <f>[33]Julho!$G$20</f>
        <v>21</v>
      </c>
      <c r="R37" s="104">
        <f>[33]Julho!$G$21</f>
        <v>52</v>
      </c>
      <c r="S37" s="104">
        <f>[33]Julho!$G$22</f>
        <v>37</v>
      </c>
      <c r="T37" s="104">
        <f>[33]Julho!$G$23</f>
        <v>27</v>
      </c>
      <c r="U37" s="104">
        <f>[33]Julho!$G$24</f>
        <v>26</v>
      </c>
      <c r="V37" s="104">
        <f>[33]Julho!$G$25</f>
        <v>25</v>
      </c>
      <c r="W37" s="104">
        <f>[33]Julho!$G$26</f>
        <v>25</v>
      </c>
      <c r="X37" s="104">
        <f>[33]Julho!$G$27</f>
        <v>24</v>
      </c>
      <c r="Y37" s="104">
        <f>[33]Julho!$G$28</f>
        <v>21</v>
      </c>
      <c r="Z37" s="104">
        <f>[33]Julho!$G$29</f>
        <v>25</v>
      </c>
      <c r="AA37" s="104">
        <f>[33]Julho!$G$30</f>
        <v>23</v>
      </c>
      <c r="AB37" s="104">
        <f>[33]Julho!$G$31</f>
        <v>25</v>
      </c>
      <c r="AC37" s="104">
        <f>[33]Julho!$G$32</f>
        <v>58</v>
      </c>
      <c r="AD37" s="104">
        <f>[33]Julho!$G$33</f>
        <v>31</v>
      </c>
      <c r="AE37" s="104">
        <f>[33]Julho!$G$34</f>
        <v>23</v>
      </c>
      <c r="AF37" s="104">
        <f>[33]Julho!$G$35</f>
        <v>19</v>
      </c>
      <c r="AG37" s="109">
        <f t="shared" si="3"/>
        <v>19</v>
      </c>
      <c r="AH37" s="108">
        <f t="shared" si="4"/>
        <v>31.161290322580644</v>
      </c>
      <c r="AL37" t="s">
        <v>35</v>
      </c>
    </row>
    <row r="38" spans="1:39" s="5" customFormat="1" x14ac:dyDescent="0.2">
      <c r="A38" s="47" t="s">
        <v>12</v>
      </c>
      <c r="B38" s="104">
        <f>[34]Julho!$G$5</f>
        <v>54</v>
      </c>
      <c r="C38" s="104">
        <f>[34]Julho!$G$6</f>
        <v>41</v>
      </c>
      <c r="D38" s="104">
        <f>[34]Julho!$G$7</f>
        <v>46</v>
      </c>
      <c r="E38" s="104">
        <f>[34]Julho!$G$8</f>
        <v>44</v>
      </c>
      <c r="F38" s="104">
        <f>[34]Julho!$G$9</f>
        <v>46</v>
      </c>
      <c r="G38" s="104">
        <f>[34]Julho!$G$10</f>
        <v>29</v>
      </c>
      <c r="H38" s="104">
        <f>[34]Julho!$G$11</f>
        <v>28</v>
      </c>
      <c r="I38" s="104">
        <f>[34]Julho!$G$12</f>
        <v>29</v>
      </c>
      <c r="J38" s="104">
        <f>[34]Julho!$G$13</f>
        <v>26</v>
      </c>
      <c r="K38" s="104">
        <f>[34]Julho!$G$14</f>
        <v>28</v>
      </c>
      <c r="L38" s="104">
        <f>[34]Julho!$G$15</f>
        <v>29</v>
      </c>
      <c r="M38" s="104">
        <f>[34]Julho!$G$16</f>
        <v>25</v>
      </c>
      <c r="N38" s="104">
        <f>[34]Julho!$G$17</f>
        <v>25</v>
      </c>
      <c r="O38" s="104">
        <f>[34]Julho!$G$18</f>
        <v>26</v>
      </c>
      <c r="P38" s="104">
        <f>[34]Julho!$G$19</f>
        <v>29</v>
      </c>
      <c r="Q38" s="104">
        <f>[34]Julho!$G$20</f>
        <v>29</v>
      </c>
      <c r="R38" s="104">
        <f>[34]Julho!$G$21</f>
        <v>50</v>
      </c>
      <c r="S38" s="104">
        <f>[34]Julho!$G$22</f>
        <v>36</v>
      </c>
      <c r="T38" s="104">
        <f>[34]Julho!$G$23</f>
        <v>34</v>
      </c>
      <c r="U38" s="104">
        <f>[34]Julho!$G$24</f>
        <v>28</v>
      </c>
      <c r="V38" s="104">
        <f>[34]Julho!$G$25</f>
        <v>28</v>
      </c>
      <c r="W38" s="104">
        <f>[34]Julho!$G$26</f>
        <v>28</v>
      </c>
      <c r="X38" s="104">
        <f>[34]Julho!$G$27</f>
        <v>28</v>
      </c>
      <c r="Y38" s="104">
        <f>[34]Julho!$G$28</f>
        <v>24</v>
      </c>
      <c r="Z38" s="104">
        <f>[34]Julho!$G$29</f>
        <v>29</v>
      </c>
      <c r="AA38" s="104">
        <f>[34]Julho!$G$30</f>
        <v>28</v>
      </c>
      <c r="AB38" s="104">
        <f>[34]Julho!$G$31</f>
        <v>29</v>
      </c>
      <c r="AC38" s="104">
        <f>[34]Julho!$G$32</f>
        <v>50</v>
      </c>
      <c r="AD38" s="104">
        <f>[34]Julho!$G$33</f>
        <v>37</v>
      </c>
      <c r="AE38" s="104">
        <f>[34]Julho!$G$34</f>
        <v>24</v>
      </c>
      <c r="AF38" s="104">
        <f>[34]Julho!$G$35</f>
        <v>23</v>
      </c>
      <c r="AG38" s="109">
        <f t="shared" si="3"/>
        <v>23</v>
      </c>
      <c r="AH38" s="108">
        <f t="shared" si="4"/>
        <v>32.58064516129032</v>
      </c>
      <c r="AJ38" s="5" t="s">
        <v>35</v>
      </c>
    </row>
    <row r="39" spans="1:39" s="5" customFormat="1" x14ac:dyDescent="0.2">
      <c r="A39" s="47" t="s">
        <v>213</v>
      </c>
      <c r="B39" s="104">
        <f>[35]Julho!$G$5</f>
        <v>41</v>
      </c>
      <c r="C39" s="104">
        <f>[35]Julho!$G$6</f>
        <v>44</v>
      </c>
      <c r="D39" s="104">
        <f>[35]Julho!$G$7</f>
        <v>43</v>
      </c>
      <c r="E39" s="104">
        <f>[35]Julho!$G$8</f>
        <v>43</v>
      </c>
      <c r="F39" s="104">
        <f>[35]Julho!$G$9</f>
        <v>38</v>
      </c>
      <c r="G39" s="104">
        <f>[35]Julho!$G$10</f>
        <v>29</v>
      </c>
      <c r="H39" s="104">
        <f>[35]Julho!$G$11</f>
        <v>30</v>
      </c>
      <c r="I39" s="104">
        <f>[35]Julho!$G$12</f>
        <v>27</v>
      </c>
      <c r="J39" s="104">
        <f>[35]Julho!$G$13</f>
        <v>30</v>
      </c>
      <c r="K39" s="104">
        <f>[35]Julho!$G$14</f>
        <v>30</v>
      </c>
      <c r="L39" s="104">
        <f>[35]Julho!$G$15</f>
        <v>27</v>
      </c>
      <c r="M39" s="104">
        <f>[35]Julho!$G$16</f>
        <v>25</v>
      </c>
      <c r="N39" s="104">
        <f>[35]Julho!$G$17</f>
        <v>25</v>
      </c>
      <c r="O39" s="104">
        <f>[35]Julho!$G$18</f>
        <v>29</v>
      </c>
      <c r="P39" s="104">
        <f>[35]Julho!$G$19</f>
        <v>31</v>
      </c>
      <c r="Q39" s="104">
        <f>[35]Julho!$G$20</f>
        <v>30</v>
      </c>
      <c r="R39" s="104">
        <f>[35]Julho!$G$21</f>
        <v>56</v>
      </c>
      <c r="S39" s="104">
        <f>[35]Julho!$G$22</f>
        <v>34</v>
      </c>
      <c r="T39" s="104">
        <f>[35]Julho!$G$23</f>
        <v>41</v>
      </c>
      <c r="U39" s="104">
        <f>[35]Julho!$G$24</f>
        <v>51</v>
      </c>
      <c r="V39" s="104">
        <f>[35]Julho!$G$25</f>
        <v>53</v>
      </c>
      <c r="W39" s="104">
        <f>[35]Julho!$G$26</f>
        <v>63</v>
      </c>
      <c r="X39" s="104">
        <f>[35]Julho!$G$27</f>
        <v>55</v>
      </c>
      <c r="Y39" s="104">
        <f>[35]Julho!$G$28</f>
        <v>56</v>
      </c>
      <c r="Z39" s="104">
        <f>[35]Julho!$G$29</f>
        <v>62</v>
      </c>
      <c r="AA39" s="104">
        <f>[35]Julho!$G$30</f>
        <v>65</v>
      </c>
      <c r="AB39" s="104">
        <f>[35]Julho!$G$31</f>
        <v>63</v>
      </c>
      <c r="AC39" s="104">
        <f>[35]Julho!$G$32</f>
        <v>71</v>
      </c>
      <c r="AD39" s="104">
        <f>[35]Julho!$G$33</f>
        <v>41</v>
      </c>
      <c r="AE39" s="104">
        <f>[35]Julho!$G$34</f>
        <v>46</v>
      </c>
      <c r="AF39" s="104">
        <f>[35]Julho!$G$35</f>
        <v>44</v>
      </c>
      <c r="AG39" s="109">
        <f t="shared" si="3"/>
        <v>25</v>
      </c>
      <c r="AH39" s="108">
        <f t="shared" si="4"/>
        <v>42.677419354838712</v>
      </c>
    </row>
    <row r="40" spans="1:39" x14ac:dyDescent="0.2">
      <c r="A40" s="47" t="s">
        <v>13</v>
      </c>
      <c r="B40" s="104">
        <f>[36]Julho!$G$5</f>
        <v>52</v>
      </c>
      <c r="C40" s="104">
        <f>[36]Julho!$G$6</f>
        <v>47</v>
      </c>
      <c r="D40" s="104">
        <f>[36]Julho!$G$7</f>
        <v>50</v>
      </c>
      <c r="E40" s="104">
        <f>[36]Julho!$G$8</f>
        <v>44</v>
      </c>
      <c r="F40" s="104">
        <f>[36]Julho!$G$9</f>
        <v>37</v>
      </c>
      <c r="G40" s="104">
        <f>[36]Julho!$G$10</f>
        <v>21</v>
      </c>
      <c r="H40" s="104">
        <f>[36]Julho!$G$11</f>
        <v>25</v>
      </c>
      <c r="I40" s="104">
        <f>[36]Julho!$G$12</f>
        <v>26</v>
      </c>
      <c r="J40" s="104">
        <f>[36]Julho!$G$13</f>
        <v>23</v>
      </c>
      <c r="K40" s="104">
        <f>[36]Julho!$G$14</f>
        <v>32</v>
      </c>
      <c r="L40" s="104">
        <f>[36]Julho!$G$15</f>
        <v>25</v>
      </c>
      <c r="M40" s="104">
        <f>[36]Julho!$G$16</f>
        <v>25</v>
      </c>
      <c r="N40" s="104">
        <f>[36]Julho!$G$17</f>
        <v>24</v>
      </c>
      <c r="O40" s="104">
        <f>[36]Julho!$G$18</f>
        <v>24</v>
      </c>
      <c r="P40" s="104">
        <f>[36]Julho!$G$19</f>
        <v>26</v>
      </c>
      <c r="Q40" s="104">
        <f>[36]Julho!$G$20</f>
        <v>27</v>
      </c>
      <c r="R40" s="104">
        <f>[36]Julho!$G$21</f>
        <v>62</v>
      </c>
      <c r="S40" s="104">
        <f>[36]Julho!$G$22</f>
        <v>32</v>
      </c>
      <c r="T40" s="104">
        <f>[36]Julho!$G$23</f>
        <v>33</v>
      </c>
      <c r="U40" s="104">
        <f>[36]Julho!$G$24</f>
        <v>24</v>
      </c>
      <c r="V40" s="104">
        <f>[36]Julho!$G$25</f>
        <v>28</v>
      </c>
      <c r="W40" s="104">
        <f>[36]Julho!$G$26</f>
        <v>26</v>
      </c>
      <c r="X40" s="104">
        <f>[36]Julho!$G$27</f>
        <v>25</v>
      </c>
      <c r="Y40" s="104">
        <f>[36]Julho!$G$28</f>
        <v>23</v>
      </c>
      <c r="Z40" s="104">
        <f>[36]Julho!$G$29</f>
        <v>26</v>
      </c>
      <c r="AA40" s="104">
        <f>[36]Julho!$G$30</f>
        <v>23</v>
      </c>
      <c r="AB40" s="104">
        <f>[36]Julho!$G$31</f>
        <v>25</v>
      </c>
      <c r="AC40" s="104">
        <f>[36]Julho!$G$32</f>
        <v>54</v>
      </c>
      <c r="AD40" s="104">
        <f>[36]Julho!$G$33</f>
        <v>41</v>
      </c>
      <c r="AE40" s="104">
        <f>[36]Julho!$G$34</f>
        <v>26</v>
      </c>
      <c r="AF40" s="104">
        <f>[36]Julho!$G$35</f>
        <v>21</v>
      </c>
      <c r="AG40" s="109">
        <f t="shared" si="3"/>
        <v>21</v>
      </c>
      <c r="AH40" s="108">
        <f t="shared" si="4"/>
        <v>31.516129032258064</v>
      </c>
      <c r="AK40" t="s">
        <v>35</v>
      </c>
    </row>
    <row r="41" spans="1:39" x14ac:dyDescent="0.2">
      <c r="A41" s="47" t="s">
        <v>144</v>
      </c>
      <c r="B41" s="104">
        <f>[37]Julho!$G$5</f>
        <v>52</v>
      </c>
      <c r="C41" s="104">
        <f>[37]Julho!$G$6</f>
        <v>58</v>
      </c>
      <c r="D41" s="104">
        <f>[37]Julho!$G$7</f>
        <v>51</v>
      </c>
      <c r="E41" s="104">
        <f>[37]Julho!$G$8</f>
        <v>46</v>
      </c>
      <c r="F41" s="104">
        <f>[37]Julho!$G$9</f>
        <v>41</v>
      </c>
      <c r="G41" s="104">
        <f>[37]Julho!$G$10</f>
        <v>29</v>
      </c>
      <c r="H41" s="104">
        <f>[37]Julho!$G$11</f>
        <v>38</v>
      </c>
      <c r="I41" s="104">
        <f>[37]Julho!$G$12</f>
        <v>34</v>
      </c>
      <c r="J41" s="104">
        <f>[37]Julho!$G$13</f>
        <v>29</v>
      </c>
      <c r="K41" s="104">
        <f>[37]Julho!$G$14</f>
        <v>34</v>
      </c>
      <c r="L41" s="104">
        <f>[37]Julho!$G$15</f>
        <v>30</v>
      </c>
      <c r="M41" s="104">
        <f>[37]Julho!$G$16</f>
        <v>27</v>
      </c>
      <c r="N41" s="104">
        <f>[37]Julho!$G$17</f>
        <v>28</v>
      </c>
      <c r="O41" s="104">
        <f>[37]Julho!$G$18</f>
        <v>34</v>
      </c>
      <c r="P41" s="104">
        <f>[37]Julho!$G$19</f>
        <v>29</v>
      </c>
      <c r="Q41" s="104">
        <f>[37]Julho!$G$20</f>
        <v>26</v>
      </c>
      <c r="R41" s="104">
        <f>[37]Julho!$G$21</f>
        <v>40</v>
      </c>
      <c r="S41" s="104">
        <f>[37]Julho!$G$22</f>
        <v>41</v>
      </c>
      <c r="T41" s="104">
        <f>[37]Julho!$G$23</f>
        <v>31</v>
      </c>
      <c r="U41" s="104">
        <f>[37]Julho!$G$24</f>
        <v>33</v>
      </c>
      <c r="V41" s="104">
        <f>[37]Julho!$G$25</f>
        <v>27</v>
      </c>
      <c r="W41" s="104">
        <f>[37]Julho!$G$26</f>
        <v>26</v>
      </c>
      <c r="X41" s="104">
        <f>[37]Julho!$G$27</f>
        <v>29</v>
      </c>
      <c r="Y41" s="104">
        <f>[37]Julho!$G$28</f>
        <v>23</v>
      </c>
      <c r="Z41" s="104">
        <f>[37]Julho!$G$29</f>
        <v>23</v>
      </c>
      <c r="AA41" s="104">
        <f>[37]Julho!$G$30</f>
        <v>31</v>
      </c>
      <c r="AB41" s="104">
        <f>[37]Julho!$G$31</f>
        <v>24</v>
      </c>
      <c r="AC41" s="104">
        <f>[37]Julho!$G$32</f>
        <v>56</v>
      </c>
      <c r="AD41" s="104">
        <f>[37]Julho!$G$33</f>
        <v>34</v>
      </c>
      <c r="AE41" s="104">
        <f>[37]Julho!$G$34</f>
        <v>25</v>
      </c>
      <c r="AF41" s="104">
        <f>[37]Julho!$G$35</f>
        <v>23</v>
      </c>
      <c r="AG41" s="109">
        <f t="shared" si="3"/>
        <v>23</v>
      </c>
      <c r="AH41" s="108">
        <f t="shared" si="4"/>
        <v>33.935483870967744</v>
      </c>
    </row>
    <row r="42" spans="1:39" x14ac:dyDescent="0.2">
      <c r="A42" s="47" t="s">
        <v>117</v>
      </c>
      <c r="B42" s="104">
        <f>[38]Julho!$G$5</f>
        <v>57</v>
      </c>
      <c r="C42" s="104">
        <f>[38]Julho!$G$6</f>
        <v>70</v>
      </c>
      <c r="D42" s="104">
        <f>[38]Julho!$G$7</f>
        <v>53</v>
      </c>
      <c r="E42" s="104">
        <f>[38]Julho!$G$8</f>
        <v>46</v>
      </c>
      <c r="F42" s="104">
        <f>[38]Julho!$G$9</f>
        <v>38</v>
      </c>
      <c r="G42" s="104">
        <f>[38]Julho!$G$10</f>
        <v>27</v>
      </c>
      <c r="H42" s="104">
        <f>[38]Julho!$G$11</f>
        <v>40</v>
      </c>
      <c r="I42" s="104">
        <f>[38]Julho!$G$12</f>
        <v>33</v>
      </c>
      <c r="J42" s="104">
        <f>[38]Julho!$G$13</f>
        <v>28</v>
      </c>
      <c r="K42" s="104">
        <f>[38]Julho!$G$14</f>
        <v>38</v>
      </c>
      <c r="L42" s="104">
        <f>[38]Julho!$G$15</f>
        <v>30</v>
      </c>
      <c r="M42" s="104">
        <f>[38]Julho!$G$16</f>
        <v>23</v>
      </c>
      <c r="N42" s="104">
        <f>[38]Julho!$G$17</f>
        <v>31</v>
      </c>
      <c r="O42" s="104">
        <f>[38]Julho!$G$18</f>
        <v>37</v>
      </c>
      <c r="P42" s="104">
        <f>[38]Julho!$G$19</f>
        <v>27</v>
      </c>
      <c r="Q42" s="104">
        <f>[38]Julho!$G$20</f>
        <v>25</v>
      </c>
      <c r="R42" s="104">
        <f>[38]Julho!$G$21</f>
        <v>33</v>
      </c>
      <c r="S42" s="104">
        <f>[38]Julho!$G$22</f>
        <v>40</v>
      </c>
      <c r="T42" s="104">
        <f>[38]Julho!$G$23</f>
        <v>24</v>
      </c>
      <c r="U42" s="104">
        <f>[38]Julho!$G$24</f>
        <v>29</v>
      </c>
      <c r="V42" s="104">
        <f>[38]Julho!$G$25</f>
        <v>30</v>
      </c>
      <c r="W42" s="104">
        <f>[38]Julho!$G$26</f>
        <v>30</v>
      </c>
      <c r="X42" s="104">
        <f>[38]Julho!$G$27</f>
        <v>30</v>
      </c>
      <c r="Y42" s="104">
        <f>[38]Julho!$G$28</f>
        <v>32</v>
      </c>
      <c r="Z42" s="104">
        <f>[38]Julho!$G$29</f>
        <v>38</v>
      </c>
      <c r="AA42" s="104">
        <f>[38]Julho!$G$30</f>
        <v>32</v>
      </c>
      <c r="AB42" s="104">
        <f>[38]Julho!$G$31</f>
        <v>24</v>
      </c>
      <c r="AC42" s="104">
        <f>[38]Julho!$G$32</f>
        <v>62</v>
      </c>
      <c r="AD42" s="104">
        <f>[38]Julho!$G$33</f>
        <v>33</v>
      </c>
      <c r="AE42" s="104">
        <f>[38]Julho!$G$34</f>
        <v>22</v>
      </c>
      <c r="AF42" s="104">
        <f>[38]Julho!$G$35</f>
        <v>24</v>
      </c>
      <c r="AG42" s="109">
        <f t="shared" si="3"/>
        <v>22</v>
      </c>
      <c r="AH42" s="108">
        <f t="shared" si="4"/>
        <v>35.032258064516128</v>
      </c>
    </row>
    <row r="43" spans="1:39" x14ac:dyDescent="0.2">
      <c r="A43" s="47" t="s">
        <v>212</v>
      </c>
      <c r="B43" s="104">
        <f>[39]Julho!$G$5</f>
        <v>65</v>
      </c>
      <c r="C43" s="104">
        <f>[39]Julho!$G$6</f>
        <v>49</v>
      </c>
      <c r="D43" s="104">
        <f>[39]Julho!$G$7</f>
        <v>47</v>
      </c>
      <c r="E43" s="104">
        <f>[39]Julho!$G$8</f>
        <v>45</v>
      </c>
      <c r="F43" s="104">
        <f>[39]Julho!$G$9</f>
        <v>31</v>
      </c>
      <c r="G43" s="104">
        <f>[39]Julho!$G$10</f>
        <v>35</v>
      </c>
      <c r="H43" s="104">
        <f>[39]Julho!$G$11</f>
        <v>30</v>
      </c>
      <c r="I43" s="104">
        <f>[39]Julho!$G$12</f>
        <v>36</v>
      </c>
      <c r="J43" s="104">
        <f>[39]Julho!$G$13</f>
        <v>35</v>
      </c>
      <c r="K43" s="104">
        <f>[39]Julho!$G$14</f>
        <v>27</v>
      </c>
      <c r="L43" s="104">
        <f>[39]Julho!$G$15</f>
        <v>26</v>
      </c>
      <c r="M43" s="104">
        <f>[39]Julho!$G$16</f>
        <v>27</v>
      </c>
      <c r="N43" s="104">
        <f>[39]Julho!$G$17</f>
        <v>32</v>
      </c>
      <c r="O43" s="104">
        <f>[39]Julho!$G$18</f>
        <v>25</v>
      </c>
      <c r="P43" s="104">
        <f>[39]Julho!$G$19</f>
        <v>23</v>
      </c>
      <c r="Q43" s="104">
        <f>[39]Julho!$G$20</f>
        <v>26</v>
      </c>
      <c r="R43" s="104">
        <f>[39]Julho!$G$21</f>
        <v>25</v>
      </c>
      <c r="S43" s="104">
        <f>[39]Julho!$G$22</f>
        <v>37</v>
      </c>
      <c r="T43" s="104">
        <f>[39]Julho!$G$23</f>
        <v>30</v>
      </c>
      <c r="U43" s="104">
        <f>[39]Julho!$G$24</f>
        <v>29</v>
      </c>
      <c r="V43" s="104">
        <f>[39]Julho!$G$25</f>
        <v>27</v>
      </c>
      <c r="W43" s="104">
        <f>[39]Julho!$G$26</f>
        <v>26</v>
      </c>
      <c r="X43" s="104">
        <f>[39]Julho!$G$27</f>
        <v>28</v>
      </c>
      <c r="Y43" s="104">
        <f>[39]Julho!$G$28</f>
        <v>25</v>
      </c>
      <c r="Z43" s="104">
        <f>[39]Julho!$G$29</f>
        <v>24</v>
      </c>
      <c r="AA43" s="104">
        <f>[39]Julho!$G$30</f>
        <v>24</v>
      </c>
      <c r="AB43" s="104">
        <f>[39]Julho!$G$31</f>
        <v>25</v>
      </c>
      <c r="AC43" s="104">
        <f>[39]Julho!$G$32</f>
        <v>52</v>
      </c>
      <c r="AD43" s="104">
        <f>[39]Julho!$G$33</f>
        <v>36</v>
      </c>
      <c r="AE43" s="104">
        <f>[39]Julho!$G$34</f>
        <v>19</v>
      </c>
      <c r="AF43" s="104">
        <f>[39]Julho!$G$35</f>
        <v>15</v>
      </c>
      <c r="AG43" s="109">
        <f t="shared" si="3"/>
        <v>15</v>
      </c>
      <c r="AH43" s="108">
        <f t="shared" si="4"/>
        <v>31.64516129032258</v>
      </c>
    </row>
    <row r="44" spans="1:39" x14ac:dyDescent="0.2">
      <c r="A44" s="47" t="s">
        <v>14</v>
      </c>
      <c r="B44" s="104">
        <f>[40]Julho!$G$5</f>
        <v>67</v>
      </c>
      <c r="C44" s="104">
        <f>[40]Julho!$G$6</f>
        <v>58</v>
      </c>
      <c r="D44" s="104">
        <f>[40]Julho!$G$7</f>
        <v>49</v>
      </c>
      <c r="E44" s="104">
        <f>[40]Julho!$G$8</f>
        <v>44</v>
      </c>
      <c r="F44" s="104">
        <f>[40]Julho!$G$9</f>
        <v>30</v>
      </c>
      <c r="G44" s="104">
        <f>[40]Julho!$G$10</f>
        <v>31</v>
      </c>
      <c r="H44" s="104">
        <f>[40]Julho!$G$11</f>
        <v>30</v>
      </c>
      <c r="I44" s="104">
        <f>[40]Julho!$G$12</f>
        <v>32</v>
      </c>
      <c r="J44" s="104">
        <f>[40]Julho!$G$13</f>
        <v>30</v>
      </c>
      <c r="K44" s="104">
        <f>[40]Julho!$G$14</f>
        <v>24</v>
      </c>
      <c r="L44" s="104">
        <f>[40]Julho!$G$15</f>
        <v>22</v>
      </c>
      <c r="M44" s="104">
        <f>[40]Julho!$G$16</f>
        <v>31</v>
      </c>
      <c r="N44" s="104">
        <f>[40]Julho!$G$17</f>
        <v>23</v>
      </c>
      <c r="O44" s="104">
        <f>[40]Julho!$G$18</f>
        <v>20</v>
      </c>
      <c r="P44" s="104">
        <f>[40]Julho!$G$19</f>
        <v>20</v>
      </c>
      <c r="Q44" s="104">
        <f>[40]Julho!$G$20</f>
        <v>22</v>
      </c>
      <c r="R44" s="104">
        <f>[40]Julho!$G$21</f>
        <v>21</v>
      </c>
      <c r="S44" s="104">
        <f>[40]Julho!$G$22</f>
        <v>36</v>
      </c>
      <c r="T44" s="104">
        <f>[40]Julho!$G$23</f>
        <v>31</v>
      </c>
      <c r="U44" s="104">
        <f>[40]Julho!$G$24</f>
        <v>25</v>
      </c>
      <c r="V44" s="104">
        <f>[40]Julho!$G$25</f>
        <v>24</v>
      </c>
      <c r="W44" s="104">
        <f>[40]Julho!$G$26</f>
        <v>24</v>
      </c>
      <c r="X44" s="104">
        <f>[40]Julho!$G$27</f>
        <v>24</v>
      </c>
      <c r="Y44" s="104">
        <f>[40]Julho!$G$28</f>
        <v>22</v>
      </c>
      <c r="Z44" s="104">
        <f>[40]Julho!$G$29</f>
        <v>17</v>
      </c>
      <c r="AA44" s="104">
        <f>[40]Julho!$G$30</f>
        <v>19</v>
      </c>
      <c r="AB44" s="104">
        <f>[40]Julho!$G$31</f>
        <v>18</v>
      </c>
      <c r="AC44" s="104">
        <f>[40]Julho!$G$32</f>
        <v>40</v>
      </c>
      <c r="AD44" s="104">
        <f>[40]Julho!$G$33</f>
        <v>33</v>
      </c>
      <c r="AE44" s="104">
        <f>[40]Julho!$G$34</f>
        <v>19</v>
      </c>
      <c r="AF44" s="104">
        <f>[40]Julho!$G$35</f>
        <v>13</v>
      </c>
      <c r="AG44" s="109">
        <f t="shared" si="3"/>
        <v>13</v>
      </c>
      <c r="AH44" s="108">
        <f t="shared" si="4"/>
        <v>29</v>
      </c>
    </row>
    <row r="45" spans="1:39" x14ac:dyDescent="0.2">
      <c r="A45" s="47" t="s">
        <v>145</v>
      </c>
      <c r="B45" s="104">
        <f>[41]Julho!$G$5</f>
        <v>72</v>
      </c>
      <c r="C45" s="104">
        <f>[41]Julho!$G$6</f>
        <v>58</v>
      </c>
      <c r="D45" s="104">
        <f>[41]Julho!$G$7</f>
        <v>50</v>
      </c>
      <c r="E45" s="104">
        <f>[41]Julho!$G$8</f>
        <v>47</v>
      </c>
      <c r="F45" s="104">
        <f>[41]Julho!$G$9</f>
        <v>34</v>
      </c>
      <c r="G45" s="104">
        <f>[41]Julho!$G$10</f>
        <v>36</v>
      </c>
      <c r="H45" s="104">
        <f>[41]Julho!$G$11</f>
        <v>35</v>
      </c>
      <c r="I45" s="104">
        <f>[41]Julho!$G$12</f>
        <v>35</v>
      </c>
      <c r="J45" s="104">
        <f>[41]Julho!$G$13</f>
        <v>36</v>
      </c>
      <c r="K45" s="104">
        <f>[41]Julho!$G$14</f>
        <v>40</v>
      </c>
      <c r="L45" s="104">
        <f>[41]Julho!$G$15</f>
        <v>32</v>
      </c>
      <c r="M45" s="104">
        <f>[41]Julho!$G$16</f>
        <v>31</v>
      </c>
      <c r="N45" s="104">
        <f>[41]Julho!$G$17</f>
        <v>32</v>
      </c>
      <c r="O45" s="104">
        <f>[41]Julho!$G$18</f>
        <v>28</v>
      </c>
      <c r="P45" s="104">
        <f>[41]Julho!$G$19</f>
        <v>27</v>
      </c>
      <c r="Q45" s="104">
        <f>[41]Julho!$G$20</f>
        <v>17</v>
      </c>
      <c r="R45" s="104">
        <f>[41]Julho!$G$21</f>
        <v>35</v>
      </c>
      <c r="S45" s="104">
        <f>[41]Julho!$G$22</f>
        <v>42</v>
      </c>
      <c r="T45" s="104">
        <f>[41]Julho!$G$23</f>
        <v>38</v>
      </c>
      <c r="U45" s="104">
        <f>[41]Julho!$G$24</f>
        <v>30</v>
      </c>
      <c r="V45" s="104">
        <f>[41]Julho!$G$25</f>
        <v>27</v>
      </c>
      <c r="W45" s="104">
        <f>[41]Julho!$G$26</f>
        <v>27</v>
      </c>
      <c r="X45" s="104">
        <f>[41]Julho!$G$27</f>
        <v>26</v>
      </c>
      <c r="Y45" s="104">
        <f>[41]Julho!$G$28</f>
        <v>25</v>
      </c>
      <c r="Z45" s="104">
        <f>[41]Julho!$G$29</f>
        <v>24</v>
      </c>
      <c r="AA45" s="104">
        <f>[41]Julho!$G$30</f>
        <v>25</v>
      </c>
      <c r="AB45" s="104">
        <f>[41]Julho!$G$31</f>
        <v>23</v>
      </c>
      <c r="AC45" s="104">
        <f>[41]Julho!$G$32</f>
        <v>44</v>
      </c>
      <c r="AD45" s="104">
        <f>[41]Julho!$G$33</f>
        <v>35</v>
      </c>
      <c r="AE45" s="104">
        <f>[41]Julho!$G$34</f>
        <v>23</v>
      </c>
      <c r="AF45" s="104">
        <f>[41]Julho!$G$35</f>
        <v>20</v>
      </c>
      <c r="AG45" s="109">
        <f t="shared" si="3"/>
        <v>17</v>
      </c>
      <c r="AH45" s="108">
        <f t="shared" si="4"/>
        <v>34</v>
      </c>
      <c r="AJ45" t="s">
        <v>35</v>
      </c>
      <c r="AK45" t="s">
        <v>35</v>
      </c>
    </row>
    <row r="46" spans="1:39" x14ac:dyDescent="0.2">
      <c r="A46" s="47" t="s">
        <v>15</v>
      </c>
      <c r="B46" s="104">
        <f>[42]Julho!$G$5</f>
        <v>65</v>
      </c>
      <c r="C46" s="104">
        <f>[42]Julho!$G$6</f>
        <v>30</v>
      </c>
      <c r="D46" s="104">
        <f>[42]Julho!$G$7</f>
        <v>40</v>
      </c>
      <c r="E46" s="104">
        <f>[42]Julho!$G$8</f>
        <v>42</v>
      </c>
      <c r="F46" s="104">
        <f>[42]Julho!$G$9</f>
        <v>34</v>
      </c>
      <c r="G46" s="104">
        <f>[42]Julho!$G$10</f>
        <v>27</v>
      </c>
      <c r="H46" s="104">
        <f>[42]Julho!$G$11</f>
        <v>28</v>
      </c>
      <c r="I46" s="104">
        <f>[42]Julho!$G$12</f>
        <v>31</v>
      </c>
      <c r="J46" s="104">
        <f>[42]Julho!$G$13</f>
        <v>26</v>
      </c>
      <c r="K46" s="104">
        <f>[42]Julho!$G$14</f>
        <v>33</v>
      </c>
      <c r="L46" s="104">
        <f>[42]Julho!$G$15</f>
        <v>30</v>
      </c>
      <c r="M46" s="104">
        <f>[42]Julho!$G$16</f>
        <v>27</v>
      </c>
      <c r="N46" s="104">
        <f>[42]Julho!$G$17</f>
        <v>29</v>
      </c>
      <c r="O46" s="104">
        <f>[42]Julho!$G$18</f>
        <v>29</v>
      </c>
      <c r="P46" s="104">
        <f>[42]Julho!$G$19</f>
        <v>26</v>
      </c>
      <c r="Q46" s="104">
        <f>[42]Julho!$G$20</f>
        <v>21</v>
      </c>
      <c r="R46" s="104">
        <f>[42]Julho!$G$21</f>
        <v>38</v>
      </c>
      <c r="S46" s="104">
        <f>[42]Julho!$G$22</f>
        <v>40</v>
      </c>
      <c r="T46" s="104">
        <f>[42]Julho!$G$23</f>
        <v>21</v>
      </c>
      <c r="U46" s="104">
        <f>[42]Julho!$G$24</f>
        <v>30</v>
      </c>
      <c r="V46" s="104">
        <f>[42]Julho!$G$25</f>
        <v>28</v>
      </c>
      <c r="W46" s="104">
        <f>[42]Julho!$G$26</f>
        <v>28</v>
      </c>
      <c r="X46" s="104">
        <f>[42]Julho!$G$27</f>
        <v>28</v>
      </c>
      <c r="Y46" s="104">
        <f>[42]Julho!$G$28</f>
        <v>28</v>
      </c>
      <c r="Z46" s="104">
        <f>[42]Julho!$G$29</f>
        <v>31</v>
      </c>
      <c r="AA46" s="104">
        <f>[42]Julho!$G$30</f>
        <v>30</v>
      </c>
      <c r="AB46" s="104">
        <f>[42]Julho!$G$31</f>
        <v>27</v>
      </c>
      <c r="AC46" s="104">
        <f>[42]Julho!$G$32</f>
        <v>86</v>
      </c>
      <c r="AD46" s="104">
        <f>[42]Julho!$G$33</f>
        <v>33</v>
      </c>
      <c r="AE46" s="104">
        <f>[42]Julho!$G$34</f>
        <v>22</v>
      </c>
      <c r="AF46" s="104">
        <f>[42]Julho!$G$35</f>
        <v>22</v>
      </c>
      <c r="AG46" s="109">
        <f t="shared" si="3"/>
        <v>21</v>
      </c>
      <c r="AH46" s="108">
        <f t="shared" si="4"/>
        <v>32.58064516129032</v>
      </c>
      <c r="AI46" s="12" t="s">
        <v>35</v>
      </c>
      <c r="AK46" t="s">
        <v>35</v>
      </c>
      <c r="AL46" t="s">
        <v>35</v>
      </c>
      <c r="AM46" t="s">
        <v>35</v>
      </c>
    </row>
    <row r="47" spans="1:39" x14ac:dyDescent="0.2">
      <c r="A47" s="47" t="s">
        <v>16</v>
      </c>
      <c r="B47" s="104">
        <f>[43]Julho!$G$5</f>
        <v>55</v>
      </c>
      <c r="C47" s="104">
        <f>[43]Julho!$G$6</f>
        <v>31</v>
      </c>
      <c r="D47" s="104">
        <f>[43]Julho!$G$7</f>
        <v>38</v>
      </c>
      <c r="E47" s="104">
        <f>[43]Julho!$G$8</f>
        <v>34</v>
      </c>
      <c r="F47" s="104">
        <f>[43]Julho!$G$9</f>
        <v>32</v>
      </c>
      <c r="G47" s="104">
        <f>[43]Julho!$G$10</f>
        <v>29</v>
      </c>
      <c r="H47" s="104">
        <f>[43]Julho!$G$11</f>
        <v>22</v>
      </c>
      <c r="I47" s="104">
        <f>[43]Julho!$G$12</f>
        <v>21</v>
      </c>
      <c r="J47" s="104">
        <f>[43]Julho!$G$13</f>
        <v>22</v>
      </c>
      <c r="K47" s="104">
        <f>[43]Julho!$G$14</f>
        <v>23</v>
      </c>
      <c r="L47" s="104">
        <f>[43]Julho!$G$15</f>
        <v>23</v>
      </c>
      <c r="M47" s="104">
        <f>[43]Julho!$G$16</f>
        <v>23</v>
      </c>
      <c r="N47" s="104">
        <f>[43]Julho!$G$17</f>
        <v>20</v>
      </c>
      <c r="O47" s="104">
        <f>[43]Julho!$G$18</f>
        <v>24</v>
      </c>
      <c r="P47" s="104">
        <f>[43]Julho!$G$19</f>
        <v>23</v>
      </c>
      <c r="Q47" s="104">
        <f>[43]Julho!$G$20</f>
        <v>26</v>
      </c>
      <c r="R47" s="104">
        <f>[43]Julho!$G$21</f>
        <v>39</v>
      </c>
      <c r="S47" s="104">
        <f>[43]Julho!$G$22</f>
        <v>30</v>
      </c>
      <c r="T47" s="104">
        <f>[43]Julho!$G$23</f>
        <v>25</v>
      </c>
      <c r="U47" s="104">
        <f>[43]Julho!$G$24</f>
        <v>27</v>
      </c>
      <c r="V47" s="104">
        <f>[43]Julho!$G$25</f>
        <v>29</v>
      </c>
      <c r="W47" s="104">
        <f>[43]Julho!$G$26</f>
        <v>28</v>
      </c>
      <c r="X47" s="104">
        <f>[43]Julho!$G$27</f>
        <v>27</v>
      </c>
      <c r="Y47" s="104">
        <f>[43]Julho!$G$28</f>
        <v>31</v>
      </c>
      <c r="Z47" s="104">
        <f>[43]Julho!$G$29</f>
        <v>25</v>
      </c>
      <c r="AA47" s="104">
        <f>[43]Julho!$G$30</f>
        <v>24</v>
      </c>
      <c r="AB47" s="104">
        <f>[43]Julho!$G$31</f>
        <v>39</v>
      </c>
      <c r="AC47" s="104">
        <f>[43]Julho!$G$32</f>
        <v>72</v>
      </c>
      <c r="AD47" s="104">
        <f>[43]Julho!$G$33</f>
        <v>42</v>
      </c>
      <c r="AE47" s="104">
        <f>[43]Julho!$G$34</f>
        <v>22</v>
      </c>
      <c r="AF47" s="104">
        <f>[43]Julho!$G$35</f>
        <v>21</v>
      </c>
      <c r="AG47" s="109">
        <f t="shared" si="3"/>
        <v>20</v>
      </c>
      <c r="AH47" s="108">
        <f t="shared" si="4"/>
        <v>29.903225806451612</v>
      </c>
      <c r="AL47" t="s">
        <v>35</v>
      </c>
    </row>
    <row r="48" spans="1:39" x14ac:dyDescent="0.2">
      <c r="A48" s="47" t="s">
        <v>209</v>
      </c>
      <c r="B48" s="104">
        <f>[44]Julho!$G$5</f>
        <v>52</v>
      </c>
      <c r="C48" s="104">
        <f>[44]Julho!$G$6</f>
        <v>33</v>
      </c>
      <c r="D48" s="104">
        <f>[44]Julho!$G$7</f>
        <v>39</v>
      </c>
      <c r="E48" s="104">
        <f>[44]Julho!$G$8</f>
        <v>39</v>
      </c>
      <c r="F48" s="104">
        <f>[44]Julho!$G$9</f>
        <v>36</v>
      </c>
      <c r="G48" s="104">
        <f>[44]Julho!$G$10</f>
        <v>31</v>
      </c>
      <c r="H48" s="104">
        <f>[44]Julho!$G$11</f>
        <v>23</v>
      </c>
      <c r="I48" s="104">
        <f>[44]Julho!$G$12</f>
        <v>26</v>
      </c>
      <c r="J48" s="104">
        <f>[44]Julho!$G$13</f>
        <v>29</v>
      </c>
      <c r="K48" s="104">
        <f>[44]Julho!$G$14</f>
        <v>27</v>
      </c>
      <c r="L48" s="104">
        <f>[44]Julho!$G$15</f>
        <v>28</v>
      </c>
      <c r="M48" s="104">
        <f>[44]Julho!$G$16</f>
        <v>26</v>
      </c>
      <c r="N48" s="104">
        <f>[44]Julho!$G$17</f>
        <v>24</v>
      </c>
      <c r="O48" s="104">
        <f>[44]Julho!$G$18</f>
        <v>26</v>
      </c>
      <c r="P48" s="104">
        <f>[44]Julho!$G$19</f>
        <v>27</v>
      </c>
      <c r="Q48" s="104">
        <f>[44]Julho!$G$20</f>
        <v>27</v>
      </c>
      <c r="R48" s="104">
        <f>[44]Julho!$G$21</f>
        <v>39</v>
      </c>
      <c r="S48" s="104">
        <f>[44]Julho!$G$22</f>
        <v>32</v>
      </c>
      <c r="T48" s="104">
        <f>[44]Julho!$G$23</f>
        <v>28</v>
      </c>
      <c r="U48" s="104">
        <f>[44]Julho!$G$24</f>
        <v>29</v>
      </c>
      <c r="V48" s="104">
        <f>[44]Julho!$G$25</f>
        <v>29</v>
      </c>
      <c r="W48" s="104">
        <f>[44]Julho!$G$26</f>
        <v>31</v>
      </c>
      <c r="X48" s="104">
        <f>[44]Julho!$G$27</f>
        <v>31</v>
      </c>
      <c r="Y48" s="104">
        <f>[44]Julho!$G$28</f>
        <v>30</v>
      </c>
      <c r="Z48" s="104">
        <f>[44]Julho!$G$29</f>
        <v>24</v>
      </c>
      <c r="AA48" s="104">
        <f>[44]Julho!$G$30</f>
        <v>26</v>
      </c>
      <c r="AB48" s="104">
        <f>[44]Julho!$G$31</f>
        <v>39</v>
      </c>
      <c r="AC48" s="104">
        <f>[44]Julho!$G$32</f>
        <v>72</v>
      </c>
      <c r="AD48" s="104">
        <f>[44]Julho!$G$33</f>
        <v>41</v>
      </c>
      <c r="AE48" s="104">
        <f>[44]Julho!$G$34</f>
        <v>22</v>
      </c>
      <c r="AF48" s="104">
        <f>[44]Julho!$G$35</f>
        <v>20</v>
      </c>
      <c r="AG48" s="109">
        <f t="shared" si="3"/>
        <v>20</v>
      </c>
      <c r="AH48" s="108">
        <f t="shared" si="4"/>
        <v>31.806451612903224</v>
      </c>
    </row>
    <row r="49" spans="1:39" x14ac:dyDescent="0.2">
      <c r="A49" s="47" t="s">
        <v>146</v>
      </c>
      <c r="B49" s="104">
        <f>[45]Julho!$G$5</f>
        <v>53</v>
      </c>
      <c r="C49" s="104">
        <f>[45]Julho!$G$6</f>
        <v>73</v>
      </c>
      <c r="D49" s="104">
        <f>[45]Julho!$G$7</f>
        <v>55</v>
      </c>
      <c r="E49" s="104">
        <f>[45]Julho!$G$8</f>
        <v>49</v>
      </c>
      <c r="F49" s="104">
        <f>[45]Julho!$G$9</f>
        <v>43</v>
      </c>
      <c r="G49" s="104">
        <f>[45]Julho!$G$10</f>
        <v>38</v>
      </c>
      <c r="H49" s="104">
        <f>[45]Julho!$G$11</f>
        <v>38</v>
      </c>
      <c r="I49" s="104">
        <f>[45]Julho!$G$12</f>
        <v>36</v>
      </c>
      <c r="J49" s="104">
        <f>[45]Julho!$G$13</f>
        <v>36</v>
      </c>
      <c r="K49" s="104">
        <f>[45]Julho!$G$14</f>
        <v>38</v>
      </c>
      <c r="L49" s="104">
        <f>[45]Julho!$G$15</f>
        <v>29</v>
      </c>
      <c r="M49" s="104">
        <f>[45]Julho!$G$16</f>
        <v>27</v>
      </c>
      <c r="N49" s="104">
        <f>[45]Julho!$G$17</f>
        <v>29</v>
      </c>
      <c r="O49" s="104">
        <f>[45]Julho!$G$18</f>
        <v>31</v>
      </c>
      <c r="P49" s="104">
        <f>[45]Julho!$E$19</f>
        <v>69.541666666666671</v>
      </c>
      <c r="Q49" s="104">
        <f>[45]Julho!$G$20</f>
        <v>27</v>
      </c>
      <c r="R49" s="104">
        <f>[45]Julho!$G$21</f>
        <v>29</v>
      </c>
      <c r="S49" s="104">
        <f>[45]Julho!$G$22</f>
        <v>35</v>
      </c>
      <c r="T49" s="104">
        <f>[45]Julho!$G$23</f>
        <v>39</v>
      </c>
      <c r="U49" s="104">
        <f>[45]Julho!$G$24</f>
        <v>35</v>
      </c>
      <c r="V49" s="104">
        <f>[45]Julho!$G$25</f>
        <v>31</v>
      </c>
      <c r="W49" s="104">
        <f>[45]Julho!$G$26</f>
        <v>29</v>
      </c>
      <c r="X49" s="104">
        <f>[45]Julho!$G$27</f>
        <v>30</v>
      </c>
      <c r="Y49" s="104">
        <f>[45]Julho!$G$28</f>
        <v>24</v>
      </c>
      <c r="Z49" s="104">
        <f>[45]Julho!$G$29</f>
        <v>31</v>
      </c>
      <c r="AA49" s="104">
        <f>[45]Julho!$G$30</f>
        <v>28</v>
      </c>
      <c r="AB49" s="104">
        <f>[45]Julho!$G$31</f>
        <v>26</v>
      </c>
      <c r="AC49" s="104">
        <f>[45]Julho!$G$32</f>
        <v>44</v>
      </c>
      <c r="AD49" s="104">
        <f>[45]Julho!$G$33</f>
        <v>36</v>
      </c>
      <c r="AE49" s="104">
        <f>[45]Julho!$G$34</f>
        <v>24</v>
      </c>
      <c r="AF49" s="104">
        <f>[45]Julho!$G$35</f>
        <v>20</v>
      </c>
      <c r="AG49" s="109">
        <f t="shared" si="3"/>
        <v>20</v>
      </c>
      <c r="AH49" s="108">
        <f t="shared" si="4"/>
        <v>36.533602150537632</v>
      </c>
      <c r="AJ49" t="s">
        <v>35</v>
      </c>
      <c r="AL49" t="s">
        <v>35</v>
      </c>
    </row>
    <row r="50" spans="1:39" hidden="1" x14ac:dyDescent="0.2">
      <c r="A50" s="47" t="s">
        <v>281</v>
      </c>
      <c r="B50" s="104" t="str">
        <f>[46]Julho!$G$5</f>
        <v>*</v>
      </c>
      <c r="C50" s="104" t="str">
        <f>[46]Julho!$G$6</f>
        <v>*</v>
      </c>
      <c r="D50" s="104" t="str">
        <f>[46]Julho!$G$7</f>
        <v>*</v>
      </c>
      <c r="E50" s="104" t="str">
        <f>[46]Julho!$G$8</f>
        <v>*</v>
      </c>
      <c r="F50" s="104" t="str">
        <f>[46]Julho!$G$9</f>
        <v>*</v>
      </c>
      <c r="G50" s="104" t="str">
        <f>[46]Julho!$G$10</f>
        <v>*</v>
      </c>
      <c r="H50" s="104" t="str">
        <f>[46]Julho!$G$11</f>
        <v>*</v>
      </c>
      <c r="I50" s="104" t="str">
        <f>[46]Julho!$G$12</f>
        <v>*</v>
      </c>
      <c r="J50" s="104" t="str">
        <f>[46]Julho!$G$13</f>
        <v>*</v>
      </c>
      <c r="K50" s="104" t="str">
        <f>[46]Julho!$G$14</f>
        <v>*</v>
      </c>
      <c r="L50" s="104" t="str">
        <f>[46]Julho!$G$15</f>
        <v>*</v>
      </c>
      <c r="M50" s="104" t="str">
        <f>[46]Julho!$G$16</f>
        <v>*</v>
      </c>
      <c r="N50" s="104" t="str">
        <f>[46]Julho!$G$17</f>
        <v>*</v>
      </c>
      <c r="O50" s="104" t="str">
        <f>[46]Julho!$G$18</f>
        <v>*</v>
      </c>
      <c r="P50" s="104" t="str">
        <f>[46]Julho!$E$19</f>
        <v>*</v>
      </c>
      <c r="Q50" s="104" t="str">
        <f>[46]Julho!$G$20</f>
        <v>*</v>
      </c>
      <c r="R50" s="104" t="str">
        <f>[46]Julho!$G$21</f>
        <v>*</v>
      </c>
      <c r="S50" s="104" t="str">
        <f>[46]Julho!$G$22</f>
        <v>*</v>
      </c>
      <c r="T50" s="104" t="str">
        <f>[46]Julho!$G$23</f>
        <v>*</v>
      </c>
      <c r="U50" s="104" t="str">
        <f>[46]Julho!$G$24</f>
        <v>*</v>
      </c>
      <c r="V50" s="104" t="str">
        <f>[46]Julho!$G$25</f>
        <v>*</v>
      </c>
      <c r="W50" s="104" t="str">
        <f>[46]Julho!$G$26</f>
        <v>*</v>
      </c>
      <c r="X50" s="104" t="str">
        <f>[46]Julho!$G$27</f>
        <v>*</v>
      </c>
      <c r="Y50" s="104" t="str">
        <f>[46]Julho!$G$28</f>
        <v>*</v>
      </c>
      <c r="Z50" s="104" t="str">
        <f>[46]Julho!$G$29</f>
        <v>*</v>
      </c>
      <c r="AA50" s="104" t="str">
        <f>[46]Julho!$G$30</f>
        <v>*</v>
      </c>
      <c r="AB50" s="104" t="str">
        <f>[46]Julho!$G$31</f>
        <v>*</v>
      </c>
      <c r="AC50" s="104" t="str">
        <f>[46]Julho!$G$32</f>
        <v>*</v>
      </c>
      <c r="AD50" s="104" t="str">
        <f>[46]Julho!$G$33</f>
        <v>*</v>
      </c>
      <c r="AE50" s="104" t="str">
        <f>[46]Julho!$G$34</f>
        <v>*</v>
      </c>
      <c r="AF50" s="104" t="str">
        <f>[46]Julho!$G$35</f>
        <v>*</v>
      </c>
      <c r="AG50" s="109" t="s">
        <v>154</v>
      </c>
      <c r="AH50" s="108" t="s">
        <v>154</v>
      </c>
    </row>
    <row r="51" spans="1:39" x14ac:dyDescent="0.2">
      <c r="A51" s="47" t="s">
        <v>17</v>
      </c>
      <c r="B51" s="104">
        <f>[47]Julho!$G$5</f>
        <v>53</v>
      </c>
      <c r="C51" s="104">
        <f>[47]Julho!$G$6</f>
        <v>58</v>
      </c>
      <c r="D51" s="104">
        <f>[47]Julho!$G$7</f>
        <v>59</v>
      </c>
      <c r="E51" s="104">
        <f>[47]Julho!$G$8</f>
        <v>48</v>
      </c>
      <c r="F51" s="104">
        <f>[47]Julho!$G$9</f>
        <v>41</v>
      </c>
      <c r="G51" s="104">
        <f>[47]Julho!$G$10</f>
        <v>29</v>
      </c>
      <c r="H51" s="104">
        <f>[47]Julho!$G$11</f>
        <v>42</v>
      </c>
      <c r="I51" s="104">
        <f>[47]Julho!$G$12</f>
        <v>36</v>
      </c>
      <c r="J51" s="104">
        <f>[47]Julho!$G$13</f>
        <v>31</v>
      </c>
      <c r="K51" s="104">
        <f>[47]Julho!$G$14</f>
        <v>35</v>
      </c>
      <c r="L51" s="104">
        <f>[47]Julho!$G$15</f>
        <v>31</v>
      </c>
      <c r="M51" s="104">
        <f>[47]Julho!$G$16</f>
        <v>29</v>
      </c>
      <c r="N51" s="104">
        <f>[47]Julho!$G$17</f>
        <v>31</v>
      </c>
      <c r="O51" s="104">
        <f>[47]Julho!$G$18</f>
        <v>37</v>
      </c>
      <c r="P51" s="104">
        <f>[47]Julho!$G$19</f>
        <v>28</v>
      </c>
      <c r="Q51" s="104">
        <f>[47]Julho!$G$20</f>
        <v>26</v>
      </c>
      <c r="R51" s="104">
        <f>[47]Julho!$G$21</f>
        <v>54</v>
      </c>
      <c r="S51" s="104">
        <f>[47]Julho!$G$22</f>
        <v>45</v>
      </c>
      <c r="T51" s="104">
        <f>[47]Julho!$G$23</f>
        <v>30</v>
      </c>
      <c r="U51" s="104">
        <f>[47]Julho!$G$24</f>
        <v>33</v>
      </c>
      <c r="V51" s="104">
        <f>[47]Julho!$G$25</f>
        <v>27</v>
      </c>
      <c r="W51" s="104">
        <f>[47]Julho!$G$26</f>
        <v>28</v>
      </c>
      <c r="X51" s="104">
        <f>[47]Julho!$G$27</f>
        <v>30</v>
      </c>
      <c r="Y51" s="104">
        <f>[47]Julho!$G$28</f>
        <v>23</v>
      </c>
      <c r="Z51" s="104">
        <f>[47]Julho!$G$29</f>
        <v>31</v>
      </c>
      <c r="AA51" s="104">
        <f>[47]Julho!$G$30</f>
        <v>31</v>
      </c>
      <c r="AB51" s="104">
        <f>[47]Julho!$G$31</f>
        <v>25</v>
      </c>
      <c r="AC51" s="104">
        <f>[47]Julho!$G$32</f>
        <v>66</v>
      </c>
      <c r="AD51" s="104">
        <f>[47]Julho!$G$33</f>
        <v>34</v>
      </c>
      <c r="AE51" s="104">
        <f>[47]Julho!$G$34</f>
        <v>27</v>
      </c>
      <c r="AF51" s="104">
        <f>[47]Julho!$G$35</f>
        <v>25</v>
      </c>
      <c r="AG51" s="109">
        <f t="shared" si="3"/>
        <v>23</v>
      </c>
      <c r="AH51" s="108">
        <f t="shared" si="4"/>
        <v>36.225806451612904</v>
      </c>
    </row>
    <row r="52" spans="1:39" x14ac:dyDescent="0.2">
      <c r="A52" s="47" t="s">
        <v>130</v>
      </c>
      <c r="B52" s="104">
        <f>[48]Julho!$G$5</f>
        <v>59</v>
      </c>
      <c r="C52" s="104">
        <f>[48]Julho!$G$6</f>
        <v>71</v>
      </c>
      <c r="D52" s="104">
        <f>[48]Julho!$G$7</f>
        <v>56</v>
      </c>
      <c r="E52" s="104">
        <f>[48]Julho!$G$8</f>
        <v>50</v>
      </c>
      <c r="F52" s="104">
        <f>[48]Julho!$G$9</f>
        <v>44</v>
      </c>
      <c r="G52" s="104">
        <f>[48]Julho!$G$10</f>
        <v>38</v>
      </c>
      <c r="H52" s="104">
        <f>[48]Julho!$G$11</f>
        <v>44</v>
      </c>
      <c r="I52" s="104">
        <f>[48]Julho!$G$12</f>
        <v>37</v>
      </c>
      <c r="J52" s="104">
        <f>[48]Julho!$G$13</f>
        <v>40</v>
      </c>
      <c r="K52" s="104">
        <f>[48]Julho!$G$14</f>
        <v>43</v>
      </c>
      <c r="L52" s="104">
        <f>[48]Julho!$G$15</f>
        <v>28</v>
      </c>
      <c r="M52" s="104">
        <f>[48]Julho!$G$16</f>
        <v>28</v>
      </c>
      <c r="N52" s="104">
        <f>[48]Julho!$G$17</f>
        <v>40</v>
      </c>
      <c r="O52" s="104">
        <f>[48]Julho!$G$18</f>
        <v>35</v>
      </c>
      <c r="P52" s="104">
        <f>[48]Julho!$G$19</f>
        <v>30</v>
      </c>
      <c r="Q52" s="104">
        <f>[48]Julho!$G$20</f>
        <v>27</v>
      </c>
      <c r="R52" s="104">
        <f>[48]Julho!$G$21</f>
        <v>29</v>
      </c>
      <c r="S52" s="104">
        <f>[48]Julho!$G$22</f>
        <v>40</v>
      </c>
      <c r="T52" s="104">
        <f>[48]Julho!$G$23</f>
        <v>28</v>
      </c>
      <c r="U52" s="104">
        <f>[48]Julho!$G$24</f>
        <v>34</v>
      </c>
      <c r="V52" s="104">
        <f>[48]Julho!$G$25</f>
        <v>33</v>
      </c>
      <c r="W52" s="104">
        <f>[48]Julho!$G$26</f>
        <v>33</v>
      </c>
      <c r="X52" s="104">
        <f>[48]Julho!$G$27</f>
        <v>33</v>
      </c>
      <c r="Y52" s="104">
        <f>[48]Julho!$G$28</f>
        <v>38</v>
      </c>
      <c r="Z52" s="104">
        <f>[48]Julho!$G$29</f>
        <v>39</v>
      </c>
      <c r="AA52" s="104">
        <f>[48]Julho!$G$30</f>
        <v>32</v>
      </c>
      <c r="AB52" s="104">
        <f>[48]Julho!$G$31</f>
        <v>24</v>
      </c>
      <c r="AC52" s="104">
        <f>[48]Julho!$G$32</f>
        <v>39</v>
      </c>
      <c r="AD52" s="104">
        <f>[48]Julho!$G$33</f>
        <v>41</v>
      </c>
      <c r="AE52" s="104">
        <f>[48]Julho!$G$34</f>
        <v>28</v>
      </c>
      <c r="AF52" s="104">
        <f>[48]Julho!$G$35</f>
        <v>25</v>
      </c>
      <c r="AG52" s="109">
        <f t="shared" si="3"/>
        <v>24</v>
      </c>
      <c r="AH52" s="108">
        <f t="shared" si="4"/>
        <v>37.612903225806448</v>
      </c>
      <c r="AJ52" t="s">
        <v>35</v>
      </c>
      <c r="AL52" t="s">
        <v>35</v>
      </c>
      <c r="AM52" t="s">
        <v>35</v>
      </c>
    </row>
    <row r="53" spans="1:39" x14ac:dyDescent="0.2">
      <c r="A53" s="47" t="s">
        <v>18</v>
      </c>
      <c r="B53" s="104">
        <f>[49]Julho!$G$5</f>
        <v>71</v>
      </c>
      <c r="C53" s="104">
        <f>[49]Julho!$G$6</f>
        <v>61</v>
      </c>
      <c r="D53" s="104">
        <f>[49]Julho!$G$7</f>
        <v>53</v>
      </c>
      <c r="E53" s="104">
        <f>[49]Julho!$G$8</f>
        <v>52</v>
      </c>
      <c r="F53" s="104">
        <f>[49]Julho!$G$9</f>
        <v>35</v>
      </c>
      <c r="G53" s="104">
        <f>[49]Julho!$G$10</f>
        <v>34</v>
      </c>
      <c r="H53" s="104">
        <f>[49]Julho!$G$11</f>
        <v>32</v>
      </c>
      <c r="I53" s="104">
        <f>[49]Julho!$G$12</f>
        <v>35</v>
      </c>
      <c r="J53" s="104">
        <f>[49]Julho!$G$13</f>
        <v>36</v>
      </c>
      <c r="K53" s="104">
        <f>[49]Julho!$G$14</f>
        <v>29</v>
      </c>
      <c r="L53" s="104">
        <f>[49]Julho!$G$15</f>
        <v>28</v>
      </c>
      <c r="M53" s="104">
        <f>[49]Julho!$G$16</f>
        <v>25</v>
      </c>
      <c r="N53" s="104">
        <f>[49]Julho!$G$17</f>
        <v>26</v>
      </c>
      <c r="O53" s="104">
        <f>[49]Julho!$G$18</f>
        <v>26</v>
      </c>
      <c r="P53" s="104">
        <f>[49]Julho!$G$19</f>
        <v>28</v>
      </c>
      <c r="Q53" s="104">
        <f>[49]Julho!$G$20</f>
        <v>25</v>
      </c>
      <c r="R53" s="104">
        <f>[49]Julho!$G$21</f>
        <v>30</v>
      </c>
      <c r="S53" s="104">
        <f>[49]Julho!$G$22</f>
        <v>41</v>
      </c>
      <c r="T53" s="104">
        <f>[49]Julho!$G$23</f>
        <v>31</v>
      </c>
      <c r="U53" s="104">
        <f>[49]Julho!$G$24</f>
        <v>31</v>
      </c>
      <c r="V53" s="104">
        <f>[49]Julho!$G$25</f>
        <v>25</v>
      </c>
      <c r="W53" s="104">
        <f>[49]Julho!$G$26</f>
        <v>28</v>
      </c>
      <c r="X53" s="104">
        <f>[49]Julho!$G$27</f>
        <v>21</v>
      </c>
      <c r="Y53" s="104">
        <f>[49]Julho!$G$28</f>
        <v>25</v>
      </c>
      <c r="Z53" s="104">
        <f>[49]Julho!$G$29</f>
        <v>25</v>
      </c>
      <c r="AA53" s="104">
        <f>[49]Julho!$G$30</f>
        <v>22</v>
      </c>
      <c r="AB53" s="104">
        <f>[49]Julho!$G$31</f>
        <v>23</v>
      </c>
      <c r="AC53" s="104">
        <f>[49]Julho!$G$32</f>
        <v>53</v>
      </c>
      <c r="AD53" s="104">
        <f>[49]Julho!$G$33</f>
        <v>33</v>
      </c>
      <c r="AE53" s="104">
        <f>[49]Julho!$G$34</f>
        <v>20</v>
      </c>
      <c r="AF53" s="104">
        <f>[49]Julho!$G$35</f>
        <v>16</v>
      </c>
      <c r="AG53" s="109">
        <f t="shared" si="3"/>
        <v>16</v>
      </c>
      <c r="AH53" s="108">
        <f t="shared" si="4"/>
        <v>32.903225806451616</v>
      </c>
    </row>
    <row r="54" spans="1:39" x14ac:dyDescent="0.2">
      <c r="A54" s="47" t="s">
        <v>19</v>
      </c>
      <c r="B54" s="104">
        <f>[50]Julho!$G$5</f>
        <v>60</v>
      </c>
      <c r="C54" s="104">
        <f>[50]Julho!$G$6</f>
        <v>32</v>
      </c>
      <c r="D54" s="104">
        <f>[50]Julho!$G$7</f>
        <v>36</v>
      </c>
      <c r="E54" s="104">
        <f>[50]Julho!$G$8</f>
        <v>50</v>
      </c>
      <c r="F54" s="104">
        <f>[50]Julho!$G$9</f>
        <v>46</v>
      </c>
      <c r="G54" s="104">
        <f>[50]Julho!$G$10</f>
        <v>36</v>
      </c>
      <c r="H54" s="104">
        <f>[50]Julho!$G$11</f>
        <v>39</v>
      </c>
      <c r="I54" s="104">
        <f>[50]Julho!$G$12</f>
        <v>36</v>
      </c>
      <c r="J54" s="104">
        <f>[50]Julho!$G$13</f>
        <v>35</v>
      </c>
      <c r="K54" s="104">
        <f>[50]Julho!$G$14</f>
        <v>39</v>
      </c>
      <c r="L54" s="104">
        <f>[50]Julho!$G$15</f>
        <v>41</v>
      </c>
      <c r="M54" s="104">
        <f>[50]Julho!$G$16</f>
        <v>29</v>
      </c>
      <c r="N54" s="104">
        <f>[50]Julho!$G$17</f>
        <v>30</v>
      </c>
      <c r="O54" s="104">
        <f>[50]Julho!$G$18</f>
        <v>38</v>
      </c>
      <c r="P54" s="104">
        <f>[50]Julho!$G$19</f>
        <v>33</v>
      </c>
      <c r="Q54" s="104">
        <f>[50]Julho!$G$20</f>
        <v>31</v>
      </c>
      <c r="R54" s="104">
        <f>[50]Julho!$G$21</f>
        <v>49</v>
      </c>
      <c r="S54" s="104">
        <f>[50]Julho!$G$22</f>
        <v>43</v>
      </c>
      <c r="T54" s="104">
        <f>[50]Julho!$G$23</f>
        <v>35</v>
      </c>
      <c r="U54" s="104">
        <f>[50]Julho!$G$24</f>
        <v>34</v>
      </c>
      <c r="V54" s="104">
        <f>[50]Julho!$G$25</f>
        <v>38</v>
      </c>
      <c r="W54" s="104">
        <f>[50]Julho!$G$26</f>
        <v>33</v>
      </c>
      <c r="X54" s="104">
        <f>[50]Julho!$G$27</f>
        <v>32</v>
      </c>
      <c r="Y54" s="104">
        <f>[50]Julho!$G$28</f>
        <v>55</v>
      </c>
      <c r="Z54" s="104">
        <f>[50]Julho!$G$29</f>
        <v>44</v>
      </c>
      <c r="AA54" s="104">
        <f>[50]Julho!$G$30</f>
        <v>41</v>
      </c>
      <c r="AB54" s="104">
        <f>[50]Julho!$G$31</f>
        <v>39</v>
      </c>
      <c r="AC54" s="104">
        <f>[50]Julho!$G$32</f>
        <v>77</v>
      </c>
      <c r="AD54" s="104">
        <f>[50]Julho!$G$33</f>
        <v>49</v>
      </c>
      <c r="AE54" s="104">
        <f>[50]Julho!$G$34</f>
        <v>30</v>
      </c>
      <c r="AF54" s="104">
        <f>[50]Julho!$G$35</f>
        <v>32</v>
      </c>
      <c r="AG54" s="109">
        <f t="shared" si="3"/>
        <v>29</v>
      </c>
      <c r="AH54" s="108">
        <f t="shared" si="4"/>
        <v>40.064516129032256</v>
      </c>
      <c r="AI54" s="12" t="s">
        <v>35</v>
      </c>
      <c r="AJ54" t="s">
        <v>35</v>
      </c>
      <c r="AK54" t="s">
        <v>35</v>
      </c>
      <c r="AL54" t="s">
        <v>35</v>
      </c>
    </row>
    <row r="55" spans="1:39" x14ac:dyDescent="0.2">
      <c r="A55" s="47" t="s">
        <v>23</v>
      </c>
      <c r="B55" s="104">
        <f>[51]Julho!$G$5</f>
        <v>49</v>
      </c>
      <c r="C55" s="104">
        <f>[51]Julho!$G$6</f>
        <v>51</v>
      </c>
      <c r="D55" s="104">
        <f>[51]Julho!$G$7</f>
        <v>45</v>
      </c>
      <c r="E55" s="104">
        <f>[51]Julho!$G$8</f>
        <v>42</v>
      </c>
      <c r="F55" s="104">
        <f>[51]Julho!$G$9</f>
        <v>32</v>
      </c>
      <c r="G55" s="104">
        <f>[51]Julho!$G$10</f>
        <v>26</v>
      </c>
      <c r="H55" s="104">
        <f>[51]Julho!$G$11</f>
        <v>29</v>
      </c>
      <c r="I55" s="104">
        <f>[51]Julho!$G$12</f>
        <v>27</v>
      </c>
      <c r="J55" s="104">
        <f>[51]Julho!$G$13</f>
        <v>30</v>
      </c>
      <c r="K55" s="104">
        <f>[51]Julho!$G$14</f>
        <v>27</v>
      </c>
      <c r="L55" s="104">
        <f>[51]Julho!$G$15</f>
        <v>24</v>
      </c>
      <c r="M55" s="104">
        <f>[51]Julho!$G$16</f>
        <v>22</v>
      </c>
      <c r="N55" s="104">
        <f>[51]Julho!$G$17</f>
        <v>25</v>
      </c>
      <c r="O55" s="104">
        <f>[51]Julho!$G$18</f>
        <v>24</v>
      </c>
      <c r="P55" s="104">
        <f>[51]Julho!$G$19</f>
        <v>23</v>
      </c>
      <c r="Q55" s="104">
        <f>[51]Julho!$G$20</f>
        <v>20</v>
      </c>
      <c r="R55" s="104">
        <f>[51]Julho!$G$21</f>
        <v>34</v>
      </c>
      <c r="S55" s="104">
        <f>[51]Julho!$G$22</f>
        <v>32</v>
      </c>
      <c r="T55" s="104">
        <f>[51]Julho!$G$23</f>
        <v>31</v>
      </c>
      <c r="U55" s="104">
        <f>[51]Julho!$G$24</f>
        <v>28</v>
      </c>
      <c r="V55" s="104">
        <f>[51]Julho!$G$25</f>
        <v>23</v>
      </c>
      <c r="W55" s="104">
        <f>[51]Julho!$G$26</f>
        <v>22</v>
      </c>
      <c r="X55" s="104">
        <f>[51]Julho!$G$27</f>
        <v>22</v>
      </c>
      <c r="Y55" s="104">
        <f>[51]Julho!$G$28</f>
        <v>20</v>
      </c>
      <c r="Z55" s="104">
        <f>[51]Julho!$G$29</f>
        <v>22</v>
      </c>
      <c r="AA55" s="104">
        <f>[51]Julho!$G$30</f>
        <v>20</v>
      </c>
      <c r="AB55" s="104">
        <f>[51]Julho!$G$31</f>
        <v>23</v>
      </c>
      <c r="AC55" s="104">
        <f>[51]Julho!$G$32</f>
        <v>40</v>
      </c>
      <c r="AD55" s="104">
        <f>[51]Julho!$G$33</f>
        <v>31</v>
      </c>
      <c r="AE55" s="104">
        <f>[51]Julho!$G$34</f>
        <v>18</v>
      </c>
      <c r="AF55" s="104">
        <f>[51]Julho!$G$35</f>
        <v>15</v>
      </c>
      <c r="AG55" s="109">
        <f t="shared" si="3"/>
        <v>15</v>
      </c>
      <c r="AH55" s="108">
        <f t="shared" si="4"/>
        <v>28.29032258064516</v>
      </c>
      <c r="AL55" t="s">
        <v>35</v>
      </c>
    </row>
    <row r="56" spans="1:39" x14ac:dyDescent="0.2">
      <c r="A56" s="47" t="s">
        <v>34</v>
      </c>
      <c r="B56" s="104">
        <f>[52]Julho!$G$5</f>
        <v>78</v>
      </c>
      <c r="C56" s="104">
        <f>[52]Julho!$G$6</f>
        <v>66</v>
      </c>
      <c r="D56" s="104">
        <f>[52]Julho!$G$7</f>
        <v>53</v>
      </c>
      <c r="E56" s="104">
        <f>[52]Julho!$G$8</f>
        <v>47</v>
      </c>
      <c r="F56" s="104">
        <f>[52]Julho!$G$9</f>
        <v>33</v>
      </c>
      <c r="G56" s="104">
        <f>[52]Julho!$G$10</f>
        <v>26</v>
      </c>
      <c r="H56" s="104">
        <f>[52]Julho!$G$11</f>
        <v>25</v>
      </c>
      <c r="I56" s="104">
        <f>[52]Julho!$G$12</f>
        <v>31</v>
      </c>
      <c r="J56" s="104">
        <f>[52]Julho!$G$13</f>
        <v>28</v>
      </c>
      <c r="K56" s="104">
        <f>[52]Julho!$G$14</f>
        <v>19</v>
      </c>
      <c r="L56" s="104">
        <f>[52]Julho!$G$15</f>
        <v>22</v>
      </c>
      <c r="M56" s="104">
        <f>[52]Julho!$G$16</f>
        <v>22</v>
      </c>
      <c r="N56" s="104">
        <f>[52]Julho!$G$17</f>
        <v>22</v>
      </c>
      <c r="O56" s="104">
        <f>[52]Julho!$G$18</f>
        <v>25</v>
      </c>
      <c r="P56" s="104">
        <f>[52]Julho!$G$19</f>
        <v>22</v>
      </c>
      <c r="Q56" s="104">
        <f>[52]Julho!$G$20</f>
        <v>20</v>
      </c>
      <c r="R56" s="104">
        <f>[52]Julho!$G$21</f>
        <v>28</v>
      </c>
      <c r="S56" s="104">
        <f>[52]Julho!$G$22</f>
        <v>45</v>
      </c>
      <c r="T56" s="104">
        <f>[52]Julho!$G$23</f>
        <v>22</v>
      </c>
      <c r="U56" s="104">
        <f>[52]Julho!$G$24</f>
        <v>23</v>
      </c>
      <c r="V56" s="104">
        <f>[52]Julho!$G$25</f>
        <v>22</v>
      </c>
      <c r="W56" s="104">
        <f>[52]Julho!$G$26</f>
        <v>22</v>
      </c>
      <c r="X56" s="104">
        <f>[52]Julho!$G$27</f>
        <v>26</v>
      </c>
      <c r="Y56" s="104">
        <f>[52]Julho!$G$28</f>
        <v>19</v>
      </c>
      <c r="Z56" s="104">
        <f>[52]Julho!$G$29</f>
        <v>20</v>
      </c>
      <c r="AA56" s="104">
        <f>[52]Julho!$G$30</f>
        <v>21</v>
      </c>
      <c r="AB56" s="104">
        <f>[52]Julho!$G$31</f>
        <v>20</v>
      </c>
      <c r="AC56" s="104">
        <f>[52]Julho!$G$32</f>
        <v>43</v>
      </c>
      <c r="AD56" s="104">
        <f>[52]Julho!$G$33</f>
        <v>47</v>
      </c>
      <c r="AE56" s="104">
        <f>[52]Julho!$G$34</f>
        <v>28</v>
      </c>
      <c r="AF56" s="104">
        <f>[52]Julho!$G$35</f>
        <v>17</v>
      </c>
      <c r="AG56" s="109">
        <f t="shared" si="3"/>
        <v>17</v>
      </c>
      <c r="AH56" s="108">
        <f t="shared" si="4"/>
        <v>30.387096774193548</v>
      </c>
      <c r="AI56" s="12" t="s">
        <v>35</v>
      </c>
      <c r="AJ56" t="s">
        <v>35</v>
      </c>
      <c r="AK56" t="s">
        <v>35</v>
      </c>
    </row>
    <row r="57" spans="1:39" x14ac:dyDescent="0.2">
      <c r="A57" s="47" t="s">
        <v>20</v>
      </c>
      <c r="B57" s="104">
        <f>[53]Julho!$G$5</f>
        <v>58</v>
      </c>
      <c r="C57" s="104">
        <f>[53]Julho!$G$6</f>
        <v>52</v>
      </c>
      <c r="D57" s="104">
        <f>[53]Julho!$G$7</f>
        <v>46</v>
      </c>
      <c r="E57" s="104">
        <f>[53]Julho!$G$8</f>
        <v>43</v>
      </c>
      <c r="F57" s="104">
        <f>[53]Julho!$G$9</f>
        <v>33</v>
      </c>
      <c r="G57" s="104">
        <f>[53]Julho!$G$10</f>
        <v>31</v>
      </c>
      <c r="H57" s="104">
        <f>[53]Julho!$G$11</f>
        <v>29</v>
      </c>
      <c r="I57" s="104">
        <f>[53]Julho!$G$12</f>
        <v>33</v>
      </c>
      <c r="J57" s="104">
        <f>[53]Julho!$G$13</f>
        <v>34</v>
      </c>
      <c r="K57" s="104">
        <f>[53]Julho!$G$14</f>
        <v>30</v>
      </c>
      <c r="L57" s="104">
        <f>[53]Julho!$G$15</f>
        <v>21</v>
      </c>
      <c r="M57" s="104">
        <f>[53]Julho!$G$16</f>
        <v>23</v>
      </c>
      <c r="N57" s="104">
        <f>[53]Julho!$G$17</f>
        <v>34</v>
      </c>
      <c r="O57" s="104">
        <f>[53]Julho!$G$18</f>
        <v>27</v>
      </c>
      <c r="P57" s="104">
        <f>[53]Julho!$G$19</f>
        <v>20</v>
      </c>
      <c r="Q57" s="104">
        <f>[53]Julho!$G$20</f>
        <v>20</v>
      </c>
      <c r="R57" s="104">
        <f>[53]Julho!$G$21</f>
        <v>22</v>
      </c>
      <c r="S57" s="104">
        <f>[53]Julho!$G$22</f>
        <v>30</v>
      </c>
      <c r="T57" s="104">
        <f>[53]Julho!$G$23</f>
        <v>29</v>
      </c>
      <c r="U57" s="104">
        <f>[53]Julho!$G$24</f>
        <v>23</v>
      </c>
      <c r="V57" s="104">
        <f>[53]Julho!$G$25</f>
        <v>26</v>
      </c>
      <c r="W57" s="104">
        <f>[53]Julho!$G$26</f>
        <v>24</v>
      </c>
      <c r="X57" s="104">
        <f>[53]Julho!$G$27</f>
        <v>26</v>
      </c>
      <c r="Y57" s="104">
        <f>[53]Julho!$G$28</f>
        <v>27</v>
      </c>
      <c r="Z57" s="104">
        <f>[53]Julho!$G$29</f>
        <v>28</v>
      </c>
      <c r="AA57" s="104">
        <f>[53]Julho!$G$30</f>
        <v>24</v>
      </c>
      <c r="AB57" s="104">
        <f>[53]Julho!$G$31</f>
        <v>17</v>
      </c>
      <c r="AC57" s="104">
        <f>[53]Julho!$G$32</f>
        <v>32</v>
      </c>
      <c r="AD57" s="104">
        <f>[53]Julho!$G$33</f>
        <v>35</v>
      </c>
      <c r="AE57" s="104">
        <f>[53]Julho!$G$34</f>
        <v>20</v>
      </c>
      <c r="AF57" s="104">
        <f>[53]Julho!$G$35</f>
        <v>23</v>
      </c>
      <c r="AG57" s="109">
        <f t="shared" si="3"/>
        <v>17</v>
      </c>
      <c r="AH57" s="108">
        <f t="shared" si="4"/>
        <v>29.677419354838708</v>
      </c>
      <c r="AJ57" t="s">
        <v>35</v>
      </c>
    </row>
    <row r="58" spans="1:39" s="5" customFormat="1" ht="17.100000000000001" customHeight="1" x14ac:dyDescent="0.2">
      <c r="A58" s="75" t="s">
        <v>156</v>
      </c>
      <c r="B58" s="105">
        <f t="shared" ref="B58:AE58" si="5">MIN(B5:B57)</f>
        <v>40</v>
      </c>
      <c r="C58" s="105">
        <f t="shared" si="5"/>
        <v>27</v>
      </c>
      <c r="D58" s="105">
        <f t="shared" si="5"/>
        <v>33</v>
      </c>
      <c r="E58" s="105">
        <f t="shared" si="5"/>
        <v>34</v>
      </c>
      <c r="F58" s="105">
        <f t="shared" si="5"/>
        <v>30</v>
      </c>
      <c r="G58" s="105">
        <f t="shared" si="5"/>
        <v>20</v>
      </c>
      <c r="H58" s="105">
        <f t="shared" si="5"/>
        <v>22</v>
      </c>
      <c r="I58" s="105">
        <f t="shared" si="5"/>
        <v>21</v>
      </c>
      <c r="J58" s="105">
        <f t="shared" si="5"/>
        <v>22</v>
      </c>
      <c r="K58" s="105">
        <f t="shared" si="5"/>
        <v>19</v>
      </c>
      <c r="L58" s="105">
        <f t="shared" si="5"/>
        <v>21</v>
      </c>
      <c r="M58" s="105">
        <f t="shared" si="5"/>
        <v>21</v>
      </c>
      <c r="N58" s="105">
        <f t="shared" si="5"/>
        <v>20</v>
      </c>
      <c r="O58" s="105">
        <f t="shared" si="5"/>
        <v>20</v>
      </c>
      <c r="P58" s="105">
        <f t="shared" si="5"/>
        <v>20</v>
      </c>
      <c r="Q58" s="105">
        <f t="shared" si="5"/>
        <v>17</v>
      </c>
      <c r="R58" s="105">
        <f t="shared" si="5"/>
        <v>21</v>
      </c>
      <c r="S58" s="105">
        <f t="shared" si="5"/>
        <v>29</v>
      </c>
      <c r="T58" s="105">
        <f t="shared" si="5"/>
        <v>20</v>
      </c>
      <c r="U58" s="105">
        <f t="shared" si="5"/>
        <v>23</v>
      </c>
      <c r="V58" s="105">
        <f t="shared" si="5"/>
        <v>22</v>
      </c>
      <c r="W58" s="105">
        <f t="shared" si="5"/>
        <v>22</v>
      </c>
      <c r="X58" s="105">
        <f t="shared" si="5"/>
        <v>21</v>
      </c>
      <c r="Y58" s="105">
        <f t="shared" si="5"/>
        <v>19</v>
      </c>
      <c r="Z58" s="105">
        <f t="shared" si="5"/>
        <v>17</v>
      </c>
      <c r="AA58" s="105">
        <f t="shared" si="5"/>
        <v>19</v>
      </c>
      <c r="AB58" s="105">
        <f t="shared" si="5"/>
        <v>17</v>
      </c>
      <c r="AC58" s="105">
        <f t="shared" si="5"/>
        <v>32</v>
      </c>
      <c r="AD58" s="105">
        <f t="shared" si="5"/>
        <v>27</v>
      </c>
      <c r="AE58" s="105">
        <f t="shared" si="5"/>
        <v>16</v>
      </c>
      <c r="AF58" s="105">
        <f t="shared" ref="AF58" si="6">MIN(AF5:AF57)</f>
        <v>11</v>
      </c>
      <c r="AG58" s="109">
        <f>MIN(AG5:AG57)</f>
        <v>11</v>
      </c>
      <c r="AH58" s="108">
        <f>AVERAGE(AH5:AH57)</f>
        <v>33.693680160236148</v>
      </c>
      <c r="AL58" s="5" t="s">
        <v>35</v>
      </c>
      <c r="AM58" s="5" t="s">
        <v>35</v>
      </c>
    </row>
    <row r="59" spans="1:39" x14ac:dyDescent="0.2">
      <c r="A59" s="99" t="s">
        <v>179</v>
      </c>
      <c r="B59" s="38"/>
      <c r="C59" s="38"/>
      <c r="D59" s="38"/>
      <c r="E59" s="38"/>
      <c r="F59" s="38"/>
      <c r="G59" s="3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44"/>
      <c r="AE59" s="49"/>
      <c r="AF59" s="49"/>
      <c r="AG59" s="42"/>
      <c r="AH59" s="43"/>
    </row>
    <row r="60" spans="1:39" x14ac:dyDescent="0.2">
      <c r="A60" s="99" t="s">
        <v>180</v>
      </c>
      <c r="B60" s="39"/>
      <c r="C60" s="39"/>
      <c r="D60" s="39"/>
      <c r="E60" s="39"/>
      <c r="F60" s="39"/>
      <c r="G60" s="39"/>
      <c r="H60" s="39"/>
      <c r="I60" s="39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3"/>
      <c r="U60" s="93"/>
      <c r="V60" s="93"/>
      <c r="W60" s="93"/>
      <c r="X60" s="93"/>
      <c r="Y60" s="91"/>
      <c r="Z60" s="91"/>
      <c r="AA60" s="91"/>
      <c r="AB60" s="91"/>
      <c r="AC60" s="91"/>
      <c r="AD60" s="91"/>
      <c r="AE60" s="91"/>
      <c r="AF60" s="91"/>
      <c r="AG60" s="42"/>
      <c r="AH60" s="41"/>
      <c r="AJ60" s="12" t="s">
        <v>35</v>
      </c>
      <c r="AL60" t="s">
        <v>35</v>
      </c>
    </row>
    <row r="61" spans="1:39" x14ac:dyDescent="0.2">
      <c r="A61" s="40"/>
      <c r="B61" s="91"/>
      <c r="C61" s="91"/>
      <c r="D61" s="91"/>
      <c r="E61" s="91"/>
      <c r="F61" s="91"/>
      <c r="G61" s="91"/>
      <c r="H61" s="91"/>
      <c r="I61" s="91"/>
      <c r="J61" s="92"/>
      <c r="K61" s="92"/>
      <c r="L61" s="92"/>
      <c r="M61" s="92"/>
      <c r="N61" s="92"/>
      <c r="O61" s="92"/>
      <c r="P61" s="92"/>
      <c r="Q61" s="91"/>
      <c r="R61" s="91"/>
      <c r="S61" s="91"/>
      <c r="T61" s="94"/>
      <c r="U61" s="94"/>
      <c r="V61" s="94"/>
      <c r="W61" s="94"/>
      <c r="X61" s="94"/>
      <c r="Y61" s="91"/>
      <c r="Z61" s="91"/>
      <c r="AA61" s="91"/>
      <c r="AB61" s="91"/>
      <c r="AC61" s="91"/>
      <c r="AD61" s="44"/>
      <c r="AE61" s="44"/>
      <c r="AF61" s="44"/>
      <c r="AG61" s="42"/>
      <c r="AH61" s="41"/>
      <c r="AM61" s="12" t="s">
        <v>35</v>
      </c>
    </row>
    <row r="62" spans="1:39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44"/>
      <c r="AE62" s="44"/>
      <c r="AF62" s="44"/>
      <c r="AG62" s="42"/>
      <c r="AH62" s="69"/>
    </row>
    <row r="63" spans="1:39" x14ac:dyDescent="0.2">
      <c r="A63" s="4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44"/>
      <c r="AF63" s="44"/>
      <c r="AG63" s="42"/>
      <c r="AH63" s="43"/>
      <c r="AL63" t="s">
        <v>35</v>
      </c>
    </row>
    <row r="64" spans="1:39" x14ac:dyDescent="0.2">
      <c r="A64" s="4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45"/>
      <c r="AF64" s="45"/>
      <c r="AG64" s="42"/>
      <c r="AH64" s="43"/>
    </row>
    <row r="65" spans="1:38" ht="13.5" thickBot="1" x14ac:dyDescent="0.25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2"/>
      <c r="AH65" s="70"/>
    </row>
    <row r="66" spans="1:38" x14ac:dyDescent="0.2">
      <c r="AG66" s="7"/>
    </row>
    <row r="71" spans="1:38" x14ac:dyDescent="0.2">
      <c r="P71" s="2" t="s">
        <v>35</v>
      </c>
      <c r="AE71" s="2" t="s">
        <v>35</v>
      </c>
      <c r="AI71" t="s">
        <v>35</v>
      </c>
    </row>
    <row r="72" spans="1:38" x14ac:dyDescent="0.2">
      <c r="T72" s="2" t="s">
        <v>35</v>
      </c>
      <c r="Z72" s="2" t="s">
        <v>35</v>
      </c>
    </row>
    <row r="74" spans="1:38" x14ac:dyDescent="0.2">
      <c r="N74" s="2" t="s">
        <v>35</v>
      </c>
    </row>
    <row r="75" spans="1:38" x14ac:dyDescent="0.2">
      <c r="G75" s="2" t="s">
        <v>35</v>
      </c>
    </row>
    <row r="77" spans="1:38" x14ac:dyDescent="0.2">
      <c r="J77" s="2" t="s">
        <v>35</v>
      </c>
      <c r="AL77" s="12" t="s">
        <v>35</v>
      </c>
    </row>
  </sheetData>
  <mergeCells count="34">
    <mergeCell ref="X3:X4"/>
    <mergeCell ref="J3:J4"/>
    <mergeCell ref="K3:K4"/>
    <mergeCell ref="V3:V4"/>
    <mergeCell ref="M3:M4"/>
    <mergeCell ref="W3:W4"/>
    <mergeCell ref="B2:AH2"/>
    <mergeCell ref="C3:C4"/>
    <mergeCell ref="D3:D4"/>
    <mergeCell ref="E3:E4"/>
    <mergeCell ref="F3:F4"/>
    <mergeCell ref="G3:G4"/>
    <mergeCell ref="H3:H4"/>
    <mergeCell ref="R3:R4"/>
    <mergeCell ref="I3:I4"/>
    <mergeCell ref="T3:T4"/>
    <mergeCell ref="U3:U4"/>
    <mergeCell ref="L3:L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S3:S4"/>
    <mergeCell ref="AF3:AF4"/>
    <mergeCell ref="A2:A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0"/>
  <sheetViews>
    <sheetView topLeftCell="A13" zoomScale="90" zoomScaleNormal="90" workbookViewId="0">
      <selection activeCell="A54" sqref="A54:XFD54"/>
    </sheetView>
  </sheetViews>
  <sheetFormatPr defaultRowHeight="12.75" x14ac:dyDescent="0.2"/>
  <cols>
    <col min="1" max="1" width="43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1" width="5.42578125" style="3" customWidth="1"/>
    <col min="32" max="32" width="6.85546875" style="3" bestFit="1" customWidth="1"/>
    <col min="33" max="33" width="7.42578125" style="7" bestFit="1" customWidth="1"/>
  </cols>
  <sheetData>
    <row r="1" spans="1:36" ht="20.100000000000001" customHeight="1" x14ac:dyDescent="0.2">
      <c r="A1" s="136" t="s">
        <v>161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s="4" customFormat="1" ht="20.100000000000001" customHeight="1" x14ac:dyDescent="0.2">
      <c r="A2" s="139" t="s">
        <v>21</v>
      </c>
      <c r="B2" s="134" t="s">
        <v>217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0">
        <v>31</v>
      </c>
      <c r="AG3" s="95" t="s">
        <v>27</v>
      </c>
      <c r="AH3" s="96" t="s">
        <v>26</v>
      </c>
    </row>
    <row r="4" spans="1:36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95" t="s">
        <v>25</v>
      </c>
      <c r="AH4" s="96" t="s">
        <v>25</v>
      </c>
    </row>
    <row r="5" spans="1:36" s="5" customFormat="1" x14ac:dyDescent="0.2">
      <c r="A5" s="47" t="s">
        <v>30</v>
      </c>
      <c r="B5" s="102" t="str">
        <f>[1]Julho!$H$5</f>
        <v>*</v>
      </c>
      <c r="C5" s="102" t="str">
        <f>[1]Julho!$H$6</f>
        <v>*</v>
      </c>
      <c r="D5" s="102" t="str">
        <f>[1]Julho!$H$7</f>
        <v>*</v>
      </c>
      <c r="E5" s="102" t="str">
        <f>[1]Julho!$H$8</f>
        <v>*</v>
      </c>
      <c r="F5" s="102" t="str">
        <f>[1]Julho!$H$9</f>
        <v>*</v>
      </c>
      <c r="G5" s="102" t="str">
        <f>[1]Julho!$H$10</f>
        <v>*</v>
      </c>
      <c r="H5" s="102" t="str">
        <f>[1]Julho!$H$11</f>
        <v>*</v>
      </c>
      <c r="I5" s="102" t="str">
        <f>[1]Julho!$H$12</f>
        <v>*</v>
      </c>
      <c r="J5" s="102">
        <f>[1]Julho!$H$13</f>
        <v>1.4400000000000002</v>
      </c>
      <c r="K5" s="102">
        <f>[1]Julho!$H$14</f>
        <v>7.9200000000000008</v>
      </c>
      <c r="L5" s="102">
        <f>[1]Julho!$H$15</f>
        <v>9</v>
      </c>
      <c r="M5" s="102">
        <f>[1]Julho!$H$16</f>
        <v>11.16</v>
      </c>
      <c r="N5" s="102">
        <f>[1]Julho!$H$17</f>
        <v>8.64</v>
      </c>
      <c r="O5" s="102">
        <f>[1]Julho!$H$18</f>
        <v>10.44</v>
      </c>
      <c r="P5" s="102">
        <f>[1]Julho!$H$19</f>
        <v>10.08</v>
      </c>
      <c r="Q5" s="102">
        <f>[1]Julho!$H$20</f>
        <v>10.08</v>
      </c>
      <c r="R5" s="102">
        <f>[1]Julho!$H$21</f>
        <v>7.9200000000000008</v>
      </c>
      <c r="S5" s="102">
        <f>[1]Julho!$H$22</f>
        <v>11.879999999999999</v>
      </c>
      <c r="T5" s="102">
        <f>[1]Julho!$H$23</f>
        <v>5.7600000000000007</v>
      </c>
      <c r="U5" s="102">
        <f>[1]Julho!$H$24</f>
        <v>5.7600000000000007</v>
      </c>
      <c r="V5" s="102">
        <f>[1]Julho!$H$25</f>
        <v>5.7600000000000007</v>
      </c>
      <c r="W5" s="102">
        <f>[1]Julho!$H$26</f>
        <v>8.2799999999999994</v>
      </c>
      <c r="X5" s="102">
        <f>[1]Julho!$H$27</f>
        <v>9.7200000000000006</v>
      </c>
      <c r="Y5" s="102">
        <f>[1]Julho!$H$28</f>
        <v>11.879999999999999</v>
      </c>
      <c r="Z5" s="102">
        <f>[1]Julho!$H$29</f>
        <v>8.64</v>
      </c>
      <c r="AA5" s="102">
        <f>[1]Julho!$H$30</f>
        <v>8.64</v>
      </c>
      <c r="AB5" s="102">
        <f>[1]Julho!$H$31</f>
        <v>16.559999999999999</v>
      </c>
      <c r="AC5" s="102">
        <f>[1]Julho!$H$32</f>
        <v>13.32</v>
      </c>
      <c r="AD5" s="102">
        <f>[1]Julho!$H$33</f>
        <v>11.16</v>
      </c>
      <c r="AE5" s="102">
        <f>[1]Julho!$H$34</f>
        <v>7.5600000000000005</v>
      </c>
      <c r="AF5" s="102">
        <f>[1]Julho!$H$35</f>
        <v>11.16</v>
      </c>
      <c r="AG5" s="109">
        <f t="shared" ref="AG5:AG7" si="1">MAX(B5:AF5)</f>
        <v>16.559999999999999</v>
      </c>
      <c r="AH5" s="108">
        <f t="shared" ref="AH5:AH7" si="2">AVERAGE(B5:AF5)</f>
        <v>9.2504347826086946</v>
      </c>
    </row>
    <row r="6" spans="1:36" x14ac:dyDescent="0.2">
      <c r="A6" s="47" t="s">
        <v>0</v>
      </c>
      <c r="B6" s="104">
        <f>[2]Julho!$H$5</f>
        <v>5.04</v>
      </c>
      <c r="C6" s="104">
        <f>[2]Julho!$H$6</f>
        <v>5.7600000000000007</v>
      </c>
      <c r="D6" s="104">
        <f>[2]Julho!$H$7</f>
        <v>7.9200000000000008</v>
      </c>
      <c r="E6" s="104">
        <f>[2]Julho!$H$8</f>
        <v>14.04</v>
      </c>
      <c r="F6" s="104">
        <f>[2]Julho!$H$9</f>
        <v>10.44</v>
      </c>
      <c r="G6" s="104">
        <f>[2]Julho!$H$10</f>
        <v>10.8</v>
      </c>
      <c r="H6" s="104">
        <f>[2]Julho!$H$11</f>
        <v>9.3600000000000012</v>
      </c>
      <c r="I6" s="104">
        <f>[2]Julho!$H$12</f>
        <v>9</v>
      </c>
      <c r="J6" s="104">
        <f>[2]Julho!$H$13</f>
        <v>12.6</v>
      </c>
      <c r="K6" s="104">
        <f>[2]Julho!$H$14</f>
        <v>10.44</v>
      </c>
      <c r="L6" s="104">
        <f>[2]Julho!$H$15</f>
        <v>7.5600000000000005</v>
      </c>
      <c r="M6" s="104">
        <f>[2]Julho!$H$16</f>
        <v>10.44</v>
      </c>
      <c r="N6" s="104">
        <f>[2]Julho!$H$17</f>
        <v>11.520000000000001</v>
      </c>
      <c r="O6" s="104">
        <f>[2]Julho!$H$18</f>
        <v>12.6</v>
      </c>
      <c r="P6" s="104">
        <f>[2]Julho!$H$19</f>
        <v>15.840000000000002</v>
      </c>
      <c r="Q6" s="104">
        <f>[2]Julho!$H$20</f>
        <v>13.68</v>
      </c>
      <c r="R6" s="104">
        <f>[2]Julho!$H$21</f>
        <v>12.24</v>
      </c>
      <c r="S6" s="104">
        <f>[2]Julho!$H$22</f>
        <v>6.12</v>
      </c>
      <c r="T6" s="104">
        <f>[2]Julho!$H$23</f>
        <v>13.32</v>
      </c>
      <c r="U6" s="104">
        <f>[2]Julho!$H$24</f>
        <v>10.08</v>
      </c>
      <c r="V6" s="104">
        <f>[2]Julho!$H$25</f>
        <v>9</v>
      </c>
      <c r="W6" s="104">
        <f>[2]Julho!$H$26</f>
        <v>10.08</v>
      </c>
      <c r="X6" s="104">
        <f>[2]Julho!$H$27</f>
        <v>13.32</v>
      </c>
      <c r="Y6" s="104">
        <f>[2]Julho!$H$28</f>
        <v>15.120000000000001</v>
      </c>
      <c r="Z6" s="104">
        <f>[2]Julho!$H$29</f>
        <v>15.48</v>
      </c>
      <c r="AA6" s="104">
        <f>[2]Julho!$H$30</f>
        <v>15.840000000000002</v>
      </c>
      <c r="AB6" s="104">
        <f>[2]Julho!$H$31</f>
        <v>23.759999999999998</v>
      </c>
      <c r="AC6" s="104">
        <f>[2]Julho!$H$32</f>
        <v>12.6</v>
      </c>
      <c r="AD6" s="104">
        <f>[2]Julho!$H$33</f>
        <v>6.48</v>
      </c>
      <c r="AE6" s="104">
        <f>[2]Julho!$H$34</f>
        <v>13.68</v>
      </c>
      <c r="AF6" s="104">
        <f>[2]Julho!$H$35</f>
        <v>20.52</v>
      </c>
      <c r="AG6" s="109">
        <f t="shared" si="1"/>
        <v>23.759999999999998</v>
      </c>
      <c r="AH6" s="108">
        <f t="shared" si="2"/>
        <v>11.763870967741935</v>
      </c>
    </row>
    <row r="7" spans="1:36" x14ac:dyDescent="0.2">
      <c r="A7" s="47" t="s">
        <v>81</v>
      </c>
      <c r="B7" s="104">
        <f>[3]Julho!$H$5</f>
        <v>14.76</v>
      </c>
      <c r="C7" s="104">
        <f>[3]Julho!$H$6</f>
        <v>10.8</v>
      </c>
      <c r="D7" s="104">
        <f>[3]Julho!$H$7</f>
        <v>10.44</v>
      </c>
      <c r="E7" s="104">
        <f>[3]Julho!$H$8</f>
        <v>18</v>
      </c>
      <c r="F7" s="104">
        <f>[3]Julho!$H$9</f>
        <v>13.32</v>
      </c>
      <c r="G7" s="104">
        <f>[3]Julho!$H$10</f>
        <v>9.7200000000000006</v>
      </c>
      <c r="H7" s="104">
        <f>[3]Julho!$H$11</f>
        <v>14.04</v>
      </c>
      <c r="I7" s="104">
        <f>[3]Julho!$H$12</f>
        <v>9.3600000000000012</v>
      </c>
      <c r="J7" s="104">
        <f>[3]Julho!$H$13</f>
        <v>12.96</v>
      </c>
      <c r="K7" s="104">
        <f>[3]Julho!$H$14</f>
        <v>16.920000000000002</v>
      </c>
      <c r="L7" s="104">
        <f>[3]Julho!$H$15</f>
        <v>12.6</v>
      </c>
      <c r="M7" s="104">
        <f>[3]Julho!$H$16</f>
        <v>13.68</v>
      </c>
      <c r="N7" s="104">
        <f>[3]Julho!$H$17</f>
        <v>14.76</v>
      </c>
      <c r="O7" s="104">
        <f>[3]Julho!$H$18</f>
        <v>12.6</v>
      </c>
      <c r="P7" s="104">
        <f>[3]Julho!$H$19</f>
        <v>16.920000000000002</v>
      </c>
      <c r="Q7" s="104">
        <f>[3]Julho!$H$20</f>
        <v>19.079999999999998</v>
      </c>
      <c r="R7" s="104">
        <f>[3]Julho!$H$21</f>
        <v>18.720000000000002</v>
      </c>
      <c r="S7" s="104">
        <f>[3]Julho!$H$22</f>
        <v>14.4</v>
      </c>
      <c r="T7" s="104">
        <f>[3]Julho!$H$23</f>
        <v>11.520000000000001</v>
      </c>
      <c r="U7" s="104">
        <f>[3]Julho!$H$24</f>
        <v>10.8</v>
      </c>
      <c r="V7" s="104">
        <f>[3]Julho!$H$25</f>
        <v>10.8</v>
      </c>
      <c r="W7" s="104">
        <f>[3]Julho!$H$26</f>
        <v>11.16</v>
      </c>
      <c r="X7" s="104">
        <f>[3]Julho!$H$27</f>
        <v>11.879999999999999</v>
      </c>
      <c r="Y7" s="104">
        <f>[3]Julho!$H$28</f>
        <v>17.28</v>
      </c>
      <c r="Z7" s="104">
        <f>[3]Julho!$H$29</f>
        <v>18</v>
      </c>
      <c r="AA7" s="104">
        <f>[3]Julho!$H$30</f>
        <v>19.440000000000001</v>
      </c>
      <c r="AB7" s="104">
        <f>[3]Julho!$H$31</f>
        <v>36</v>
      </c>
      <c r="AC7" s="104">
        <f>[3]Julho!$H$32</f>
        <v>19.8</v>
      </c>
      <c r="AD7" s="104">
        <f>[3]Julho!$H$33</f>
        <v>11.879999999999999</v>
      </c>
      <c r="AE7" s="104">
        <f>[3]Julho!$H$34</f>
        <v>14.04</v>
      </c>
      <c r="AF7" s="104">
        <f>[3]Julho!$H$35</f>
        <v>21.6</v>
      </c>
      <c r="AG7" s="109">
        <f t="shared" si="1"/>
        <v>36</v>
      </c>
      <c r="AH7" s="108">
        <f t="shared" si="2"/>
        <v>15.073548387096775</v>
      </c>
    </row>
    <row r="8" spans="1:36" x14ac:dyDescent="0.2">
      <c r="A8" s="47" t="s">
        <v>1</v>
      </c>
      <c r="B8" s="104">
        <f>[4]Julho!$H$5</f>
        <v>5.4</v>
      </c>
      <c r="C8" s="104">
        <f>[4]Julho!$H$6</f>
        <v>5.4</v>
      </c>
      <c r="D8" s="104">
        <f>[4]Julho!$H$7</f>
        <v>3.6</v>
      </c>
      <c r="E8" s="104">
        <f>[4]Julho!$H$8</f>
        <v>20.52</v>
      </c>
      <c r="F8" s="104">
        <f>[4]Julho!$H$9</f>
        <v>10.08</v>
      </c>
      <c r="G8" s="104">
        <f>[4]Julho!$H$10</f>
        <v>12.24</v>
      </c>
      <c r="H8" s="104">
        <f>[4]Julho!$H$11</f>
        <v>1.8</v>
      </c>
      <c r="I8" s="104">
        <f>[4]Julho!$H$12</f>
        <v>10.08</v>
      </c>
      <c r="J8" s="104">
        <f>[4]Julho!$H$13</f>
        <v>17.64</v>
      </c>
      <c r="K8" s="104">
        <f>[4]Julho!$H$14</f>
        <v>9.7200000000000006</v>
      </c>
      <c r="L8" s="104">
        <f>[4]Julho!$H$15</f>
        <v>7.9200000000000008</v>
      </c>
      <c r="M8" s="104">
        <f>[4]Julho!$H$16</f>
        <v>15.48</v>
      </c>
      <c r="N8" s="104">
        <f>[4]Julho!$H$17</f>
        <v>11.879999999999999</v>
      </c>
      <c r="O8" s="104">
        <f>[4]Julho!$H$18</f>
        <v>9.3600000000000012</v>
      </c>
      <c r="P8" s="104">
        <f>[4]Julho!$H$19</f>
        <v>14.04</v>
      </c>
      <c r="Q8" s="104">
        <f>[4]Julho!$H$20</f>
        <v>13.68</v>
      </c>
      <c r="R8" s="104">
        <f>[4]Julho!$H$21</f>
        <v>5.4</v>
      </c>
      <c r="S8" s="104">
        <f>[4]Julho!$H$22</f>
        <v>9</v>
      </c>
      <c r="T8" s="104">
        <f>[4]Julho!$H$23</f>
        <v>14.76</v>
      </c>
      <c r="U8" s="104">
        <f>[4]Julho!$H$24</f>
        <v>6.84</v>
      </c>
      <c r="V8" s="104">
        <f>[4]Julho!$H$25</f>
        <v>6.84</v>
      </c>
      <c r="W8" s="104">
        <f>[4]Julho!$H$26</f>
        <v>0.72000000000000008</v>
      </c>
      <c r="X8" s="104">
        <f>[4]Julho!$H$27</f>
        <v>3.9600000000000004</v>
      </c>
      <c r="Y8" s="104">
        <f>[4]Julho!$H$28</f>
        <v>14.04</v>
      </c>
      <c r="Z8" s="104">
        <f>[4]Julho!$H$29</f>
        <v>17.28</v>
      </c>
      <c r="AA8" s="104">
        <f>[4]Julho!$H$30</f>
        <v>13.68</v>
      </c>
      <c r="AB8" s="104">
        <f>[4]Julho!$H$31</f>
        <v>20.16</v>
      </c>
      <c r="AC8" s="104">
        <f>[4]Julho!$H$32</f>
        <v>9.7200000000000006</v>
      </c>
      <c r="AD8" s="104">
        <f>[4]Julho!$H$33</f>
        <v>12.6</v>
      </c>
      <c r="AE8" s="104">
        <f>[4]Julho!$H$34</f>
        <v>12.24</v>
      </c>
      <c r="AF8" s="104">
        <f>[4]Julho!$H$35</f>
        <v>11.16</v>
      </c>
      <c r="AG8" s="109">
        <f t="shared" ref="AG8:AG57" si="3">MAX(B8:AF8)</f>
        <v>20.52</v>
      </c>
      <c r="AH8" s="108">
        <f t="shared" ref="AH8:AH57" si="4">AVERAGE(B8:AF8)</f>
        <v>10.556129032258069</v>
      </c>
    </row>
    <row r="9" spans="1:36" x14ac:dyDescent="0.2">
      <c r="A9" s="47" t="s">
        <v>138</v>
      </c>
      <c r="B9" s="104">
        <f>[5]Julho!$H$5</f>
        <v>15.840000000000002</v>
      </c>
      <c r="C9" s="104">
        <f>[5]Julho!$H$6</f>
        <v>14.04</v>
      </c>
      <c r="D9" s="104">
        <f>[5]Julho!$H$7</f>
        <v>10.08</v>
      </c>
      <c r="E9" s="104">
        <f>[5]Julho!$H$8</f>
        <v>15.48</v>
      </c>
      <c r="F9" s="104">
        <f>[5]Julho!$H$9</f>
        <v>13.32</v>
      </c>
      <c r="G9" s="104">
        <f>[5]Julho!$H$10</f>
        <v>12.24</v>
      </c>
      <c r="H9" s="104">
        <f>[5]Julho!$H$11</f>
        <v>12.96</v>
      </c>
      <c r="I9" s="104">
        <f>[5]Julho!$H$12</f>
        <v>11.879999999999999</v>
      </c>
      <c r="J9" s="104">
        <f>[5]Julho!$H$13</f>
        <v>13.68</v>
      </c>
      <c r="K9" s="104">
        <f>[5]Julho!$H$14</f>
        <v>12.6</v>
      </c>
      <c r="L9" s="104">
        <f>[5]Julho!$H$15</f>
        <v>10.8</v>
      </c>
      <c r="M9" s="104">
        <f>[5]Julho!$H$16</f>
        <v>15.48</v>
      </c>
      <c r="N9" s="104">
        <f>[5]Julho!$H$17</f>
        <v>15.48</v>
      </c>
      <c r="O9" s="104">
        <f>[5]Julho!$H$18</f>
        <v>15.120000000000001</v>
      </c>
      <c r="P9" s="104">
        <f>[5]Julho!$H$19</f>
        <v>19.079999999999998</v>
      </c>
      <c r="Q9" s="104">
        <f>[5]Julho!$H$20</f>
        <v>17.64</v>
      </c>
      <c r="R9" s="104">
        <f>[5]Julho!$H$21</f>
        <v>19.8</v>
      </c>
      <c r="S9" s="104">
        <f>[5]Julho!$H$22</f>
        <v>16.559999999999999</v>
      </c>
      <c r="T9" s="104">
        <f>[5]Julho!$H$23</f>
        <v>14.76</v>
      </c>
      <c r="U9" s="104">
        <f>[5]Julho!$H$24</f>
        <v>12.6</v>
      </c>
      <c r="V9" s="104">
        <f>[5]Julho!$H$25</f>
        <v>12.6</v>
      </c>
      <c r="W9" s="104">
        <f>[5]Julho!$H$26</f>
        <v>11.16</v>
      </c>
      <c r="X9" s="104">
        <f>[5]Julho!$H$27</f>
        <v>13.68</v>
      </c>
      <c r="Y9" s="104">
        <f>[5]Julho!$H$28</f>
        <v>29.16</v>
      </c>
      <c r="Z9" s="104">
        <f>[5]Julho!$H$29</f>
        <v>21.6</v>
      </c>
      <c r="AA9" s="104">
        <f>[5]Julho!$H$30</f>
        <v>20.16</v>
      </c>
      <c r="AB9" s="104">
        <f>[5]Julho!$H$31</f>
        <v>26.28</v>
      </c>
      <c r="AC9" s="104">
        <f>[5]Julho!$H$32</f>
        <v>27</v>
      </c>
      <c r="AD9" s="104">
        <f>[5]Julho!$H$33</f>
        <v>18.36</v>
      </c>
      <c r="AE9" s="104">
        <f>[5]Julho!$H$34</f>
        <v>16.920000000000002</v>
      </c>
      <c r="AF9" s="104">
        <f>[5]Julho!$H$35</f>
        <v>21.240000000000002</v>
      </c>
      <c r="AG9" s="109">
        <f t="shared" si="3"/>
        <v>29.16</v>
      </c>
      <c r="AH9" s="108">
        <f t="shared" si="4"/>
        <v>16.374193548387105</v>
      </c>
    </row>
    <row r="10" spans="1:36" x14ac:dyDescent="0.2">
      <c r="A10" s="47" t="s">
        <v>87</v>
      </c>
      <c r="B10" s="104">
        <f>[6]Julho!$H$5</f>
        <v>19.079999999999998</v>
      </c>
      <c r="C10" s="104">
        <f>[6]Julho!$H$6</f>
        <v>24.48</v>
      </c>
      <c r="D10" s="104">
        <f>[6]Julho!$H$7</f>
        <v>28.08</v>
      </c>
      <c r="E10" s="104">
        <f>[6]Julho!$H$8</f>
        <v>24.840000000000003</v>
      </c>
      <c r="F10" s="104">
        <f>[6]Julho!$H$9</f>
        <v>21.6</v>
      </c>
      <c r="G10" s="104">
        <f>[6]Julho!$H$10</f>
        <v>15.120000000000001</v>
      </c>
      <c r="H10" s="104">
        <f>[6]Julho!$H$11</f>
        <v>19.8</v>
      </c>
      <c r="I10" s="104">
        <f>[6]Julho!$H$12</f>
        <v>19.079999999999998</v>
      </c>
      <c r="J10" s="104">
        <f>[6]Julho!$H$13</f>
        <v>20.52</v>
      </c>
      <c r="K10" s="104">
        <f>[6]Julho!$H$14</f>
        <v>18.36</v>
      </c>
      <c r="L10" s="104">
        <f>[6]Julho!$H$15</f>
        <v>17.64</v>
      </c>
      <c r="M10" s="104">
        <f>[6]Julho!$H$16</f>
        <v>15.120000000000001</v>
      </c>
      <c r="N10" s="104">
        <f>[6]Julho!$H$17</f>
        <v>15.120000000000001</v>
      </c>
      <c r="O10" s="104">
        <f>[6]Julho!$H$18</f>
        <v>19.8</v>
      </c>
      <c r="P10" s="104">
        <f>[6]Julho!$H$19</f>
        <v>16.559999999999999</v>
      </c>
      <c r="Q10" s="104">
        <f>[6]Julho!$H$20</f>
        <v>23.040000000000003</v>
      </c>
      <c r="R10" s="104">
        <f>[6]Julho!$H$21</f>
        <v>13.68</v>
      </c>
      <c r="S10" s="104">
        <f>[6]Julho!$H$22</f>
        <v>29.52</v>
      </c>
      <c r="T10" s="104">
        <f>[6]Julho!$H$23</f>
        <v>19.079999999999998</v>
      </c>
      <c r="U10" s="104">
        <f>[6]Julho!$H$24</f>
        <v>16.559999999999999</v>
      </c>
      <c r="V10" s="104">
        <f>[6]Julho!$H$25</f>
        <v>15.840000000000002</v>
      </c>
      <c r="W10" s="104">
        <f>[6]Julho!$H$26</f>
        <v>13.32</v>
      </c>
      <c r="X10" s="104">
        <f>[6]Julho!$H$27</f>
        <v>15.840000000000002</v>
      </c>
      <c r="Y10" s="104">
        <f>[6]Julho!$H$28</f>
        <v>22.68</v>
      </c>
      <c r="Z10" s="104">
        <f>[6]Julho!$H$29</f>
        <v>19.079999999999998</v>
      </c>
      <c r="AA10" s="104">
        <f>[6]Julho!$H$30</f>
        <v>18.720000000000002</v>
      </c>
      <c r="AB10" s="104">
        <f>[6]Julho!$H$31</f>
        <v>28.44</v>
      </c>
      <c r="AC10" s="104">
        <f>[6]Julho!$H$32</f>
        <v>18</v>
      </c>
      <c r="AD10" s="104">
        <f>[6]Julho!$H$33</f>
        <v>27</v>
      </c>
      <c r="AE10" s="104">
        <f>[6]Julho!$H$34</f>
        <v>22.32</v>
      </c>
      <c r="AF10" s="104">
        <f>[6]Julho!$H$35</f>
        <v>24.48</v>
      </c>
      <c r="AG10" s="109">
        <f t="shared" si="3"/>
        <v>29.52</v>
      </c>
      <c r="AH10" s="108">
        <f t="shared" si="4"/>
        <v>20.090322580645164</v>
      </c>
    </row>
    <row r="11" spans="1:36" x14ac:dyDescent="0.2">
      <c r="A11" s="47" t="s">
        <v>47</v>
      </c>
      <c r="B11" s="104">
        <f>[7]Julho!$H$5</f>
        <v>14.76</v>
      </c>
      <c r="C11" s="104">
        <f>[7]Julho!$H$6</f>
        <v>15.48</v>
      </c>
      <c r="D11" s="104">
        <f>[7]Julho!$H$7</f>
        <v>16.920000000000002</v>
      </c>
      <c r="E11" s="104">
        <f>[7]Julho!$H$8</f>
        <v>21.240000000000002</v>
      </c>
      <c r="F11" s="104">
        <f>[7]Julho!$H$9</f>
        <v>19.440000000000001</v>
      </c>
      <c r="G11" s="104">
        <f>[7]Julho!$H$10</f>
        <v>15.120000000000001</v>
      </c>
      <c r="H11" s="104">
        <f>[7]Julho!$H$11</f>
        <v>16.920000000000002</v>
      </c>
      <c r="I11" s="104">
        <f>[7]Julho!$H$12</f>
        <v>13.32</v>
      </c>
      <c r="J11" s="104">
        <f>[7]Julho!$H$13</f>
        <v>19.079999999999998</v>
      </c>
      <c r="K11" s="104">
        <f>[7]Julho!$H$14</f>
        <v>20.52</v>
      </c>
      <c r="L11" s="104">
        <f>[7]Julho!$H$15</f>
        <v>18.36</v>
      </c>
      <c r="M11" s="104">
        <f>[7]Julho!$H$16</f>
        <v>18.36</v>
      </c>
      <c r="N11" s="104">
        <f>[7]Julho!$H$17</f>
        <v>17.28</v>
      </c>
      <c r="O11" s="104">
        <f>[7]Julho!$H$18</f>
        <v>16.2</v>
      </c>
      <c r="P11" s="104">
        <f>[7]Julho!$H$19</f>
        <v>17.64</v>
      </c>
      <c r="Q11" s="104">
        <f>[7]Julho!$H$20</f>
        <v>21.240000000000002</v>
      </c>
      <c r="R11" s="104">
        <f>[7]Julho!$H$21</f>
        <v>18</v>
      </c>
      <c r="S11" s="104">
        <f>[7]Julho!$H$22</f>
        <v>19.8</v>
      </c>
      <c r="T11" s="104">
        <f>[7]Julho!$H$23</f>
        <v>12.6</v>
      </c>
      <c r="U11" s="104">
        <f>[7]Julho!$H$24</f>
        <v>15.840000000000002</v>
      </c>
      <c r="V11" s="104">
        <f>[7]Julho!$H$25</f>
        <v>13.68</v>
      </c>
      <c r="W11" s="104">
        <f>[7]Julho!$H$26</f>
        <v>14.4</v>
      </c>
      <c r="X11" s="104">
        <f>[7]Julho!$H$27</f>
        <v>16.2</v>
      </c>
      <c r="Y11" s="104">
        <f>[7]Julho!$H$28</f>
        <v>23.759999999999998</v>
      </c>
      <c r="Z11" s="104">
        <f>[7]Julho!$H$29</f>
        <v>24.48</v>
      </c>
      <c r="AA11" s="104">
        <f>[7]Julho!$H$30</f>
        <v>19.079999999999998</v>
      </c>
      <c r="AB11" s="104">
        <f>[7]Julho!$H$31</f>
        <v>24.840000000000003</v>
      </c>
      <c r="AC11" s="104">
        <f>[7]Julho!$H$32</f>
        <v>20.16</v>
      </c>
      <c r="AD11" s="104">
        <f>[7]Julho!$H$33</f>
        <v>15.48</v>
      </c>
      <c r="AE11" s="104">
        <f>[7]Julho!$H$34</f>
        <v>15.840000000000002</v>
      </c>
      <c r="AF11" s="104">
        <f>[7]Julho!$H$35</f>
        <v>19.8</v>
      </c>
      <c r="AG11" s="109">
        <f t="shared" si="3"/>
        <v>24.840000000000003</v>
      </c>
      <c r="AH11" s="108">
        <f t="shared" si="4"/>
        <v>17.930322580645161</v>
      </c>
    </row>
    <row r="12" spans="1:36" x14ac:dyDescent="0.2">
      <c r="A12" s="47" t="s">
        <v>90</v>
      </c>
      <c r="B12" s="104">
        <f>[8]Julho!$H$5</f>
        <v>22.32</v>
      </c>
      <c r="C12" s="104">
        <f>[8]Julho!$H$6</f>
        <v>21.6</v>
      </c>
      <c r="D12" s="104">
        <f>[8]Julho!$H$7</f>
        <v>14.76</v>
      </c>
      <c r="E12" s="104">
        <f>[8]Julho!$H$8</f>
        <v>13.68</v>
      </c>
      <c r="F12" s="104">
        <f>[8]Julho!$H$9</f>
        <v>9</v>
      </c>
      <c r="G12" s="104">
        <f>[8]Julho!$H$10</f>
        <v>12.6</v>
      </c>
      <c r="H12" s="104">
        <f>[8]Julho!$H$11</f>
        <v>12.6</v>
      </c>
      <c r="I12" s="104">
        <f>[8]Julho!$H$12</f>
        <v>12.96</v>
      </c>
      <c r="J12" s="104">
        <f>[8]Julho!$H$13</f>
        <v>14.4</v>
      </c>
      <c r="K12" s="104">
        <f>[8]Julho!$H$14</f>
        <v>12.6</v>
      </c>
      <c r="L12" s="104">
        <f>[8]Julho!$H$15</f>
        <v>11.16</v>
      </c>
      <c r="M12" s="104">
        <f>[8]Julho!$H$16</f>
        <v>14.04</v>
      </c>
      <c r="N12" s="104">
        <f>[8]Julho!$H$17</f>
        <v>15.120000000000001</v>
      </c>
      <c r="O12" s="104">
        <f>[8]Julho!$H$18</f>
        <v>13.68</v>
      </c>
      <c r="P12" s="104">
        <f>[8]Julho!$H$19</f>
        <v>18.36</v>
      </c>
      <c r="Q12" s="104">
        <f>[8]Julho!$H$20</f>
        <v>16.2</v>
      </c>
      <c r="R12" s="104">
        <f>[8]Julho!$H$21</f>
        <v>31.319999999999997</v>
      </c>
      <c r="S12" s="104">
        <f>[8]Julho!$H$22</f>
        <v>15.840000000000002</v>
      </c>
      <c r="T12" s="104">
        <f>[8]Julho!$H$23</f>
        <v>10.44</v>
      </c>
      <c r="U12" s="104">
        <f>[8]Julho!$H$24</f>
        <v>14.04</v>
      </c>
      <c r="V12" s="104">
        <f>[8]Julho!$H$25</f>
        <v>14.04</v>
      </c>
      <c r="W12" s="104">
        <f>[8]Julho!$H$26</f>
        <v>9.3600000000000012</v>
      </c>
      <c r="X12" s="104">
        <f>[8]Julho!$H$27</f>
        <v>13.68</v>
      </c>
      <c r="Y12" s="104">
        <f>[8]Julho!$H$28</f>
        <v>21.6</v>
      </c>
      <c r="Z12" s="104">
        <f>[8]Julho!$H$29</f>
        <v>20.52</v>
      </c>
      <c r="AA12" s="104">
        <f>[8]Julho!$H$30</f>
        <v>19.440000000000001</v>
      </c>
      <c r="AB12" s="104">
        <f>[8]Julho!$H$31</f>
        <v>29.16</v>
      </c>
      <c r="AC12" s="104">
        <f>[8]Julho!$H$32</f>
        <v>26.28</v>
      </c>
      <c r="AD12" s="104">
        <f>[8]Julho!$H$33</f>
        <v>19.079999999999998</v>
      </c>
      <c r="AE12" s="104">
        <f>[8]Julho!$H$34</f>
        <v>14.4</v>
      </c>
      <c r="AF12" s="104">
        <f>[8]Julho!$H$35</f>
        <v>16.920000000000002</v>
      </c>
      <c r="AG12" s="109">
        <f t="shared" si="3"/>
        <v>31.319999999999997</v>
      </c>
      <c r="AH12" s="108">
        <f t="shared" si="4"/>
        <v>16.490322580645163</v>
      </c>
    </row>
    <row r="13" spans="1:36" x14ac:dyDescent="0.2">
      <c r="A13" s="47" t="s">
        <v>95</v>
      </c>
      <c r="B13" s="104">
        <f>[9]Julho!$H$5</f>
        <v>20.88</v>
      </c>
      <c r="C13" s="104">
        <f>[9]Julho!$H$6</f>
        <v>16.2</v>
      </c>
      <c r="D13" s="104">
        <f>[9]Julho!$H$7</f>
        <v>10.08</v>
      </c>
      <c r="E13" s="104">
        <f>[9]Julho!$H$8</f>
        <v>15.120000000000001</v>
      </c>
      <c r="F13" s="104">
        <f>[9]Julho!$H$9</f>
        <v>13.32</v>
      </c>
      <c r="G13" s="104">
        <f>[9]Julho!$H$10</f>
        <v>14.4</v>
      </c>
      <c r="H13" s="104">
        <f>[9]Julho!$H$11</f>
        <v>12.96</v>
      </c>
      <c r="I13" s="104">
        <f>[9]Julho!$H$12</f>
        <v>11.16</v>
      </c>
      <c r="J13" s="104">
        <f>[9]Julho!$H$13</f>
        <v>12.96</v>
      </c>
      <c r="K13" s="104">
        <f>[9]Julho!$H$14</f>
        <v>17.28</v>
      </c>
      <c r="L13" s="104">
        <f>[9]Julho!$H$15</f>
        <v>11.879999999999999</v>
      </c>
      <c r="M13" s="104">
        <f>[9]Julho!$H$16</f>
        <v>12.24</v>
      </c>
      <c r="N13" s="104">
        <f>[9]Julho!$H$17</f>
        <v>14.4</v>
      </c>
      <c r="O13" s="104">
        <f>[9]Julho!$H$18</f>
        <v>13.68</v>
      </c>
      <c r="P13" s="104">
        <f>[9]Julho!$H$19</f>
        <v>17.64</v>
      </c>
      <c r="Q13" s="104">
        <f>[9]Julho!$H$20</f>
        <v>23.040000000000003</v>
      </c>
      <c r="R13" s="104">
        <f>[9]Julho!$H$21</f>
        <v>24.12</v>
      </c>
      <c r="S13" s="104">
        <f>[9]Julho!$H$22</f>
        <v>20.16</v>
      </c>
      <c r="T13" s="104">
        <f>[9]Julho!$H$23</f>
        <v>12.24</v>
      </c>
      <c r="U13" s="104">
        <f>[9]Julho!$H$24</f>
        <v>14.76</v>
      </c>
      <c r="V13" s="104">
        <f>[9]Julho!$H$25</f>
        <v>12.24</v>
      </c>
      <c r="W13" s="104">
        <f>[9]Julho!$H$26</f>
        <v>14.4</v>
      </c>
      <c r="X13" s="104">
        <f>[9]Julho!$H$27</f>
        <v>14.04</v>
      </c>
      <c r="Y13" s="104">
        <f>[9]Julho!$H$28</f>
        <v>25.92</v>
      </c>
      <c r="Z13" s="104">
        <f>[9]Julho!$H$29</f>
        <v>23.400000000000002</v>
      </c>
      <c r="AA13" s="104">
        <f>[9]Julho!$H$30</f>
        <v>21.240000000000002</v>
      </c>
      <c r="AB13" s="104">
        <f>[9]Julho!$H$31</f>
        <v>24.12</v>
      </c>
      <c r="AC13" s="104">
        <f>[9]Julho!$H$32</f>
        <v>21.6</v>
      </c>
      <c r="AD13" s="104">
        <f>[9]Julho!$H$33</f>
        <v>18.36</v>
      </c>
      <c r="AE13" s="104">
        <f>[9]Julho!$H$34</f>
        <v>11.879999999999999</v>
      </c>
      <c r="AF13" s="104">
        <f>[9]Julho!$H$35</f>
        <v>24.12</v>
      </c>
      <c r="AG13" s="109">
        <f t="shared" si="3"/>
        <v>25.92</v>
      </c>
      <c r="AH13" s="108">
        <f t="shared" si="4"/>
        <v>16.769032258064517</v>
      </c>
    </row>
    <row r="14" spans="1:36" x14ac:dyDescent="0.2">
      <c r="A14" s="47" t="s">
        <v>139</v>
      </c>
      <c r="B14" s="104">
        <f>[10]Julho!$H$5</f>
        <v>20.16</v>
      </c>
      <c r="C14" s="104">
        <f>[10]Julho!$H$6</f>
        <v>18.720000000000002</v>
      </c>
      <c r="D14" s="104">
        <f>[10]Julho!$H$7</f>
        <v>21.96</v>
      </c>
      <c r="E14" s="104">
        <f>[10]Julho!$H$8</f>
        <v>18.720000000000002</v>
      </c>
      <c r="F14" s="104">
        <f>[10]Julho!$H$9</f>
        <v>15.48</v>
      </c>
      <c r="G14" s="104">
        <f>[10]Julho!$H$10</f>
        <v>20.16</v>
      </c>
      <c r="H14" s="104">
        <f>[10]Julho!$H$11</f>
        <v>14.04</v>
      </c>
      <c r="I14" s="104">
        <f>[10]Julho!$H$12</f>
        <v>14.76</v>
      </c>
      <c r="J14" s="104">
        <f>[10]Julho!$H$13</f>
        <v>18.36</v>
      </c>
      <c r="K14" s="104">
        <f>[10]Julho!$H$14</f>
        <v>16.559999999999999</v>
      </c>
      <c r="L14" s="104">
        <f>[10]Julho!$H$15</f>
        <v>12.96</v>
      </c>
      <c r="M14" s="104">
        <f>[10]Julho!$H$16</f>
        <v>13.68</v>
      </c>
      <c r="N14" s="104">
        <f>[10]Julho!$H$17</f>
        <v>15.840000000000002</v>
      </c>
      <c r="O14" s="104">
        <f>[10]Julho!$H$18</f>
        <v>18.720000000000002</v>
      </c>
      <c r="P14" s="104">
        <f>[10]Julho!$H$19</f>
        <v>12.6</v>
      </c>
      <c r="Q14" s="104">
        <f>[10]Julho!$H$20</f>
        <v>11.16</v>
      </c>
      <c r="R14" s="104">
        <f>[10]Julho!$H$21</f>
        <v>18</v>
      </c>
      <c r="S14" s="104">
        <f>[10]Julho!$H$22</f>
        <v>23.759999999999998</v>
      </c>
      <c r="T14" s="104">
        <f>[10]Julho!$H$23</f>
        <v>14.76</v>
      </c>
      <c r="U14" s="104">
        <f>[10]Julho!$H$24</f>
        <v>13.68</v>
      </c>
      <c r="V14" s="104">
        <f>[10]Julho!$H$25</f>
        <v>12.6</v>
      </c>
      <c r="W14" s="104">
        <f>[10]Julho!$H$26</f>
        <v>13.32</v>
      </c>
      <c r="X14" s="104">
        <f>[10]Julho!$H$27</f>
        <v>12.96</v>
      </c>
      <c r="Y14" s="104">
        <f>[10]Julho!$H$28</f>
        <v>16.920000000000002</v>
      </c>
      <c r="Z14" s="104">
        <f>[10]Julho!$H$29</f>
        <v>16.920000000000002</v>
      </c>
      <c r="AA14" s="104">
        <f>[10]Julho!$H$30</f>
        <v>16.920000000000002</v>
      </c>
      <c r="AB14" s="104">
        <f>[10]Julho!$H$31</f>
        <v>24.840000000000003</v>
      </c>
      <c r="AC14" s="104">
        <f>[10]Julho!$H$32</f>
        <v>19.440000000000001</v>
      </c>
      <c r="AD14" s="104">
        <f>[10]Julho!$H$33</f>
        <v>22.68</v>
      </c>
      <c r="AE14" s="104">
        <f>[10]Julho!$H$34</f>
        <v>16.920000000000002</v>
      </c>
      <c r="AF14" s="104">
        <f>[10]Julho!$H$35</f>
        <v>18.720000000000002</v>
      </c>
      <c r="AG14" s="109">
        <f t="shared" si="3"/>
        <v>24.840000000000003</v>
      </c>
      <c r="AH14" s="108">
        <f t="shared" si="4"/>
        <v>16.978064516129034</v>
      </c>
    </row>
    <row r="15" spans="1:36" ht="12" customHeight="1" x14ac:dyDescent="0.2">
      <c r="A15" s="47" t="s">
        <v>2</v>
      </c>
      <c r="B15" s="104">
        <f>[11]Julho!$H$5</f>
        <v>16.920000000000002</v>
      </c>
      <c r="C15" s="104">
        <f>[11]Julho!$H$6</f>
        <v>21.6</v>
      </c>
      <c r="D15" s="104">
        <f>[11]Julho!$H$7</f>
        <v>20.16</v>
      </c>
      <c r="E15" s="104">
        <f>[11]Julho!$H$8</f>
        <v>27.720000000000002</v>
      </c>
      <c r="F15" s="104">
        <f>[11]Julho!$H$9</f>
        <v>25.92</v>
      </c>
      <c r="G15" s="104">
        <f>[11]Julho!$H$10</f>
        <v>14.04</v>
      </c>
      <c r="H15" s="104">
        <f>[11]Julho!$H$11</f>
        <v>22.68</v>
      </c>
      <c r="I15" s="104">
        <f>[11]Julho!$H$12</f>
        <v>14.04</v>
      </c>
      <c r="J15" s="104">
        <f>[11]Julho!$H$13</f>
        <v>18.36</v>
      </c>
      <c r="K15" s="104">
        <f>[11]Julho!$H$14</f>
        <v>19.8</v>
      </c>
      <c r="L15" s="104">
        <f>[11]Julho!$H$15</f>
        <v>21.6</v>
      </c>
      <c r="M15" s="104">
        <f>[11]Julho!$H$16</f>
        <v>14.76</v>
      </c>
      <c r="N15" s="104">
        <f>[11]Julho!$H$17</f>
        <v>17.64</v>
      </c>
      <c r="O15" s="104">
        <f>[11]Julho!$H$18</f>
        <v>18</v>
      </c>
      <c r="P15" s="104">
        <f>[11]Julho!$H$19</f>
        <v>16.920000000000002</v>
      </c>
      <c r="Q15" s="104">
        <f>[11]Julho!$H$20</f>
        <v>17.64</v>
      </c>
      <c r="R15" s="104">
        <f>[11]Julho!$H$21</f>
        <v>17.28</v>
      </c>
      <c r="S15" s="104">
        <f>[11]Julho!$H$22</f>
        <v>24.840000000000003</v>
      </c>
      <c r="T15" s="104">
        <f>[11]Julho!$H$23</f>
        <v>17.64</v>
      </c>
      <c r="U15" s="104">
        <f>[11]Julho!$H$24</f>
        <v>15.48</v>
      </c>
      <c r="V15" s="104">
        <f>[11]Julho!$H$25</f>
        <v>17.28</v>
      </c>
      <c r="W15" s="104">
        <f>[11]Julho!$H$26</f>
        <v>13.68</v>
      </c>
      <c r="X15" s="104">
        <f>[11]Julho!$H$27</f>
        <v>19.8</v>
      </c>
      <c r="Y15" s="104">
        <f>[11]Julho!$H$28</f>
        <v>20.16</v>
      </c>
      <c r="Z15" s="104">
        <f>[11]Julho!$H$29</f>
        <v>20.16</v>
      </c>
      <c r="AA15" s="104">
        <f>[11]Julho!$H$30</f>
        <v>21.6</v>
      </c>
      <c r="AB15" s="104">
        <f>[11]Julho!$H$31</f>
        <v>25.92</v>
      </c>
      <c r="AC15" s="104">
        <f>[11]Julho!$H$32</f>
        <v>17.28</v>
      </c>
      <c r="AD15" s="104">
        <f>[11]Julho!$H$33</f>
        <v>21.96</v>
      </c>
      <c r="AE15" s="104">
        <f>[11]Julho!$H$34</f>
        <v>20.16</v>
      </c>
      <c r="AF15" s="104">
        <f>[11]Julho!$H$35</f>
        <v>27</v>
      </c>
      <c r="AG15" s="109">
        <f t="shared" si="3"/>
        <v>27.720000000000002</v>
      </c>
      <c r="AH15" s="108">
        <f t="shared" si="4"/>
        <v>19.614193548387099</v>
      </c>
      <c r="AJ15" s="12" t="s">
        <v>35</v>
      </c>
    </row>
    <row r="16" spans="1:36" ht="12" customHeight="1" x14ac:dyDescent="0.2">
      <c r="A16" s="47" t="s">
        <v>3</v>
      </c>
      <c r="B16" s="104">
        <f>[12]Julho!$H$5</f>
        <v>9.3600000000000012</v>
      </c>
      <c r="C16" s="104">
        <f>[12]Julho!$H$6</f>
        <v>8.2799999999999994</v>
      </c>
      <c r="D16" s="104">
        <f>[12]Julho!$H$7</f>
        <v>11.520000000000001</v>
      </c>
      <c r="E16" s="104">
        <f>[12]Julho!$H$8</f>
        <v>13.32</v>
      </c>
      <c r="F16" s="104">
        <f>[12]Julho!$H$9</f>
        <v>15.48</v>
      </c>
      <c r="G16" s="104">
        <f>[12]Julho!$H$10</f>
        <v>12.24</v>
      </c>
      <c r="H16" s="104">
        <f>[12]Julho!$H$11</f>
        <v>12.6</v>
      </c>
      <c r="I16" s="104">
        <f>[12]Julho!$H$12</f>
        <v>13.32</v>
      </c>
      <c r="J16" s="104">
        <f>[12]Julho!$H$13</f>
        <v>11.879999999999999</v>
      </c>
      <c r="K16" s="104">
        <f>[12]Julho!$H$14</f>
        <v>11.520000000000001</v>
      </c>
      <c r="L16" s="104">
        <f>[12]Julho!$H$15</f>
        <v>10.44</v>
      </c>
      <c r="M16" s="104">
        <f>[12]Julho!$H$16</f>
        <v>18.36</v>
      </c>
      <c r="N16" s="104">
        <f>[12]Julho!$H$17</f>
        <v>11.16</v>
      </c>
      <c r="O16" s="104">
        <f>[12]Julho!$H$18</f>
        <v>9.3600000000000012</v>
      </c>
      <c r="P16" s="104">
        <f>[12]Julho!$H$19</f>
        <v>12.6</v>
      </c>
      <c r="Q16" s="104">
        <f>[12]Julho!$H$20</f>
        <v>9.3600000000000012</v>
      </c>
      <c r="R16" s="104">
        <f>[12]Julho!$H$21</f>
        <v>9.3600000000000012</v>
      </c>
      <c r="S16" s="104">
        <f>[12]Julho!$H$22</f>
        <v>8.2799999999999994</v>
      </c>
      <c r="T16" s="104">
        <f>[12]Julho!$H$23</f>
        <v>7.9200000000000008</v>
      </c>
      <c r="U16" s="104">
        <f>[12]Julho!$H$24</f>
        <v>10.08</v>
      </c>
      <c r="V16" s="104">
        <f>[12]Julho!$H$25</f>
        <v>9.7200000000000006</v>
      </c>
      <c r="W16" s="104">
        <f>[12]Julho!$H$26</f>
        <v>11.520000000000001</v>
      </c>
      <c r="X16" s="104">
        <f>[12]Julho!$H$27</f>
        <v>11.520000000000001</v>
      </c>
      <c r="Y16" s="104">
        <f>[12]Julho!$H$28</f>
        <v>11.16</v>
      </c>
      <c r="Z16" s="104">
        <f>[12]Julho!$H$29</f>
        <v>9.7200000000000006</v>
      </c>
      <c r="AA16" s="104">
        <f>[12]Julho!$H$30</f>
        <v>7.2</v>
      </c>
      <c r="AB16" s="104">
        <f>[12]Julho!$H$31</f>
        <v>17.64</v>
      </c>
      <c r="AC16" s="104">
        <f>[12]Julho!$H$32</f>
        <v>12.6</v>
      </c>
      <c r="AD16" s="104">
        <f>[12]Julho!$H$33</f>
        <v>9</v>
      </c>
      <c r="AE16" s="104">
        <f>[12]Julho!$H$34</f>
        <v>14.04</v>
      </c>
      <c r="AF16" s="104">
        <f>[12]Julho!$H$35</f>
        <v>10.08</v>
      </c>
      <c r="AG16" s="109">
        <f>MAX(B16:AF16)</f>
        <v>18.36</v>
      </c>
      <c r="AH16" s="108">
        <f>AVERAGE(B16:AF16)</f>
        <v>11.310967741935487</v>
      </c>
      <c r="AJ16" s="12"/>
    </row>
    <row r="17" spans="1:38" x14ac:dyDescent="0.2">
      <c r="A17" s="47" t="s">
        <v>4</v>
      </c>
      <c r="B17" s="104">
        <f>[13]Julho!$H$5</f>
        <v>13.68</v>
      </c>
      <c r="C17" s="104">
        <f>[13]Julho!$H$6</f>
        <v>13.68</v>
      </c>
      <c r="D17" s="104">
        <f>[13]Julho!$H$7</f>
        <v>10.44</v>
      </c>
      <c r="E17" s="104">
        <f>[13]Julho!$H$8</f>
        <v>16.559999999999999</v>
      </c>
      <c r="F17" s="104">
        <f>[13]Julho!$H$9</f>
        <v>14.76</v>
      </c>
      <c r="G17" s="104">
        <f>[13]Julho!$H$10</f>
        <v>17.28</v>
      </c>
      <c r="H17" s="104">
        <f>[13]Julho!$H$11</f>
        <v>16.920000000000002</v>
      </c>
      <c r="I17" s="104">
        <f>[13]Julho!$H$12</f>
        <v>12.6</v>
      </c>
      <c r="J17" s="104">
        <f>[13]Julho!$H$13</f>
        <v>15.840000000000002</v>
      </c>
      <c r="K17" s="104">
        <f>[13]Julho!$H$14</f>
        <v>16.559999999999999</v>
      </c>
      <c r="L17" s="104">
        <f>[13]Julho!$H$15</f>
        <v>13.32</v>
      </c>
      <c r="M17" s="104">
        <f>[13]Julho!$H$16</f>
        <v>18.720000000000002</v>
      </c>
      <c r="N17" s="104">
        <f>[13]Julho!$H$17</f>
        <v>15.840000000000002</v>
      </c>
      <c r="O17" s="104">
        <f>[13]Julho!$H$18</f>
        <v>12.24</v>
      </c>
      <c r="P17" s="104">
        <f>[13]Julho!$H$19</f>
        <v>12.6</v>
      </c>
      <c r="Q17" s="104">
        <f>[13]Julho!$H$20</f>
        <v>13.32</v>
      </c>
      <c r="R17" s="104">
        <f>[13]Julho!$H$21</f>
        <v>12.96</v>
      </c>
      <c r="S17" s="104">
        <f>[13]Julho!$H$22</f>
        <v>13.32</v>
      </c>
      <c r="T17" s="104">
        <f>[13]Julho!$H$23</f>
        <v>10.8</v>
      </c>
      <c r="U17" s="104">
        <f>[13]Julho!$H$24</f>
        <v>14.04</v>
      </c>
      <c r="V17" s="104">
        <f>[13]Julho!$H$25</f>
        <v>15.48</v>
      </c>
      <c r="W17" s="104">
        <f>[13]Julho!$H$26</f>
        <v>14.76</v>
      </c>
      <c r="X17" s="104">
        <f>[13]Julho!$H$27</f>
        <v>16.2</v>
      </c>
      <c r="Y17" s="104">
        <f>[13]Julho!$H$28</f>
        <v>17.28</v>
      </c>
      <c r="Z17" s="104">
        <f>[13]Julho!$H$29</f>
        <v>10.44</v>
      </c>
      <c r="AA17" s="104">
        <f>[13]Julho!$H$30</f>
        <v>14.4</v>
      </c>
      <c r="AB17" s="104">
        <f>[13]Julho!$H$31</f>
        <v>18.36</v>
      </c>
      <c r="AC17" s="104">
        <f>[13]Julho!$H$32</f>
        <v>13.32</v>
      </c>
      <c r="AD17" s="104">
        <f>[13]Julho!$H$33</f>
        <v>15.48</v>
      </c>
      <c r="AE17" s="104">
        <f>[13]Julho!$H$34</f>
        <v>16.2</v>
      </c>
      <c r="AF17" s="104">
        <f>[13]Julho!$H$35</f>
        <v>16.2</v>
      </c>
      <c r="AG17" s="109">
        <f t="shared" si="3"/>
        <v>18.720000000000002</v>
      </c>
      <c r="AH17" s="108">
        <f t="shared" si="4"/>
        <v>14.63225806451613</v>
      </c>
      <c r="AJ17" t="s">
        <v>35</v>
      </c>
    </row>
    <row r="18" spans="1:38" x14ac:dyDescent="0.2">
      <c r="A18" s="47" t="s">
        <v>211</v>
      </c>
      <c r="B18" s="104">
        <f>[14]Julho!$H$5</f>
        <v>21.96</v>
      </c>
      <c r="C18" s="104">
        <f>[14]Julho!$H$6</f>
        <v>18.36</v>
      </c>
      <c r="D18" s="104">
        <f>[14]Julho!$H$7</f>
        <v>16.920000000000002</v>
      </c>
      <c r="E18" s="104">
        <f>[14]Julho!$H$8</f>
        <v>18.36</v>
      </c>
      <c r="F18" s="104">
        <f>[14]Julho!$H$9</f>
        <v>12.96</v>
      </c>
      <c r="G18" s="104">
        <f>[14]Julho!$H$10</f>
        <v>14.76</v>
      </c>
      <c r="H18" s="104">
        <f>[14]Julho!$H$11</f>
        <v>11.520000000000001</v>
      </c>
      <c r="I18" s="104">
        <f>[14]Julho!$H$12</f>
        <v>11.879999999999999</v>
      </c>
      <c r="J18" s="104">
        <f>[14]Julho!$H$13</f>
        <v>13.32</v>
      </c>
      <c r="K18" s="104">
        <f>[14]Julho!$H$14</f>
        <v>12.6</v>
      </c>
      <c r="L18" s="104">
        <f>[14]Julho!$H$15</f>
        <v>16.559999999999999</v>
      </c>
      <c r="M18" s="104">
        <f>[14]Julho!$H$16</f>
        <v>17.64</v>
      </c>
      <c r="N18" s="104">
        <f>[14]Julho!$H$17</f>
        <v>15.120000000000001</v>
      </c>
      <c r="O18" s="104">
        <f>[14]Julho!$H$18</f>
        <v>16.2</v>
      </c>
      <c r="P18" s="104">
        <f>[14]Julho!$H$19</f>
        <v>19.079999999999998</v>
      </c>
      <c r="Q18" s="104">
        <f>[14]Julho!$H$20</f>
        <v>20.88</v>
      </c>
      <c r="R18" s="104">
        <f>[14]Julho!$H$21</f>
        <v>25.2</v>
      </c>
      <c r="S18" s="104">
        <f>[14]Julho!$H$22</f>
        <v>21.6</v>
      </c>
      <c r="T18" s="104">
        <f>[14]Julho!$H$23</f>
        <v>14.76</v>
      </c>
      <c r="U18" s="104">
        <f>[14]Julho!$H$24</f>
        <v>18.36</v>
      </c>
      <c r="V18" s="104">
        <f>[14]Julho!$H$25</f>
        <v>13.32</v>
      </c>
      <c r="W18" s="104">
        <f>[14]Julho!$H$26</f>
        <v>10.08</v>
      </c>
      <c r="X18" s="104">
        <f>[14]Julho!$H$27</f>
        <v>12.96</v>
      </c>
      <c r="Y18" s="104">
        <f>[14]Julho!$H$28</f>
        <v>20.88</v>
      </c>
      <c r="Z18" s="104">
        <f>[14]Julho!$H$29</f>
        <v>17.64</v>
      </c>
      <c r="AA18" s="104">
        <f>[14]Julho!$H$30</f>
        <v>19.079999999999998</v>
      </c>
      <c r="AB18" s="104">
        <f>[14]Julho!$H$31</f>
        <v>35.28</v>
      </c>
      <c r="AC18" s="104">
        <f>[14]Julho!$H$32</f>
        <v>22.68</v>
      </c>
      <c r="AD18" s="104">
        <f>[14]Julho!$H$33</f>
        <v>23.400000000000002</v>
      </c>
      <c r="AE18" s="104">
        <f>[14]Julho!$H$34</f>
        <v>15.840000000000002</v>
      </c>
      <c r="AF18" s="104">
        <f>[14]Julho!$H$35</f>
        <v>21.6</v>
      </c>
      <c r="AG18" s="109">
        <f t="shared" si="3"/>
        <v>35.28</v>
      </c>
      <c r="AH18" s="108">
        <f t="shared" si="4"/>
        <v>17.767741935483869</v>
      </c>
    </row>
    <row r="19" spans="1:38" hidden="1" x14ac:dyDescent="0.2">
      <c r="A19" s="47" t="s">
        <v>5</v>
      </c>
      <c r="B19" s="104" t="str">
        <f>[15]Julho!$H$5</f>
        <v>*</v>
      </c>
      <c r="C19" s="104" t="str">
        <f>[15]Julho!$H$6</f>
        <v>*</v>
      </c>
      <c r="D19" s="104" t="str">
        <f>[15]Julho!$H$7</f>
        <v>*</v>
      </c>
      <c r="E19" s="104" t="str">
        <f>[15]Julho!$H$8</f>
        <v>*</v>
      </c>
      <c r="F19" s="104" t="str">
        <f>[15]Julho!$H$9</f>
        <v>*</v>
      </c>
      <c r="G19" s="104" t="str">
        <f>[15]Julho!$H$10</f>
        <v>*</v>
      </c>
      <c r="H19" s="104" t="str">
        <f>[15]Julho!$H$11</f>
        <v>*</v>
      </c>
      <c r="I19" s="104" t="str">
        <f>[15]Julho!$H$12</f>
        <v>*</v>
      </c>
      <c r="J19" s="104" t="str">
        <f>[15]Julho!$H$13</f>
        <v>*</v>
      </c>
      <c r="K19" s="104" t="str">
        <f>[15]Julho!$H$14</f>
        <v>*</v>
      </c>
      <c r="L19" s="104" t="str">
        <f>[15]Julho!$H$15</f>
        <v>*</v>
      </c>
      <c r="M19" s="104" t="str">
        <f>[15]Julho!$H$16</f>
        <v>*</v>
      </c>
      <c r="N19" s="104" t="str">
        <f>[15]Julho!$H$17</f>
        <v>*</v>
      </c>
      <c r="O19" s="104" t="str">
        <f>[15]Julho!$H$18</f>
        <v>*</v>
      </c>
      <c r="P19" s="104" t="str">
        <f>[15]Julho!$H$19</f>
        <v>*</v>
      </c>
      <c r="Q19" s="104" t="str">
        <f>[15]Julho!$H$20</f>
        <v>*</v>
      </c>
      <c r="R19" s="104" t="str">
        <f>[15]Julho!$H$21</f>
        <v>*</v>
      </c>
      <c r="S19" s="104" t="str">
        <f>[15]Julho!$H$22</f>
        <v>*</v>
      </c>
      <c r="T19" s="104" t="str">
        <f>[15]Julho!$H$23</f>
        <v>*</v>
      </c>
      <c r="U19" s="104" t="str">
        <f>[15]Julho!$H$24</f>
        <v>*</v>
      </c>
      <c r="V19" s="104" t="str">
        <f>[15]Julho!$H$25</f>
        <v>*</v>
      </c>
      <c r="W19" s="104" t="str">
        <f>[15]Julho!$H$26</f>
        <v>*</v>
      </c>
      <c r="X19" s="104" t="str">
        <f>[15]Julho!$H$27</f>
        <v>*</v>
      </c>
      <c r="Y19" s="104" t="str">
        <f>[15]Julho!$H$28</f>
        <v>*</v>
      </c>
      <c r="Z19" s="104" t="str">
        <f>[15]Julho!$H$29</f>
        <v>*</v>
      </c>
      <c r="AA19" s="104" t="str">
        <f>[15]Julho!$H$30</f>
        <v>*</v>
      </c>
      <c r="AB19" s="104" t="str">
        <f>[15]Julho!$H$31</f>
        <v>*</v>
      </c>
      <c r="AC19" s="104" t="str">
        <f>[15]Julho!$H$32</f>
        <v>*</v>
      </c>
      <c r="AD19" s="104" t="str">
        <f>[15]Julho!$H$33</f>
        <v>*</v>
      </c>
      <c r="AE19" s="104" t="str">
        <f>[15]Julho!$H$34</f>
        <v>*</v>
      </c>
      <c r="AF19" s="104" t="str">
        <f>[15]Julho!$H$35</f>
        <v>*</v>
      </c>
      <c r="AG19" s="109">
        <f>MAX(B19:AF19)</f>
        <v>0</v>
      </c>
      <c r="AH19" s="108" t="s">
        <v>154</v>
      </c>
      <c r="AI19" s="12" t="s">
        <v>35</v>
      </c>
      <c r="AK19" t="s">
        <v>35</v>
      </c>
    </row>
    <row r="20" spans="1:38" x14ac:dyDescent="0.2">
      <c r="A20" s="47" t="s">
        <v>279</v>
      </c>
      <c r="B20" s="104" t="str">
        <f>[16]Julho!$H$5</f>
        <v>*</v>
      </c>
      <c r="C20" s="104" t="str">
        <f>[16]Julho!$H$6</f>
        <v>*</v>
      </c>
      <c r="D20" s="104" t="str">
        <f>[16]Julho!$H$7</f>
        <v>*</v>
      </c>
      <c r="E20" s="104" t="str">
        <f>[16]Julho!$H$8</f>
        <v>*</v>
      </c>
      <c r="F20" s="104" t="str">
        <f>[16]Julho!$H$9</f>
        <v>*</v>
      </c>
      <c r="G20" s="104" t="str">
        <f>[16]Julho!$H$10</f>
        <v>*</v>
      </c>
      <c r="H20" s="104" t="str">
        <f>[16]Julho!$H$11</f>
        <v>*</v>
      </c>
      <c r="I20" s="104" t="str">
        <f>[16]Julho!$H$12</f>
        <v>*</v>
      </c>
      <c r="J20" s="104" t="str">
        <f>[16]Julho!$H$13</f>
        <v>*</v>
      </c>
      <c r="K20" s="104" t="str">
        <f>[16]Julho!$H$14</f>
        <v>*</v>
      </c>
      <c r="L20" s="104" t="str">
        <f>[16]Julho!$H$15</f>
        <v>*</v>
      </c>
      <c r="M20" s="104" t="str">
        <f>[16]Julho!$H$16</f>
        <v>*</v>
      </c>
      <c r="N20" s="104" t="str">
        <f>[16]Julho!$H$17</f>
        <v>*</v>
      </c>
      <c r="O20" s="104" t="str">
        <f>[16]Julho!$H$18</f>
        <v>*</v>
      </c>
      <c r="P20" s="104" t="str">
        <f>[16]Julho!$H$19</f>
        <v>*</v>
      </c>
      <c r="Q20" s="104" t="str">
        <f>[16]Julho!$H$20</f>
        <v>*</v>
      </c>
      <c r="R20" s="104" t="str">
        <f>[16]Julho!$H$21</f>
        <v>*</v>
      </c>
      <c r="S20" s="104" t="str">
        <f>[16]Julho!$H$22</f>
        <v>*</v>
      </c>
      <c r="T20" s="104" t="str">
        <f>[16]Julho!$H$23</f>
        <v>*</v>
      </c>
      <c r="U20" s="104" t="str">
        <f>[16]Julho!$H$24</f>
        <v>*</v>
      </c>
      <c r="V20" s="104" t="str">
        <f>[16]Julho!$H$25</f>
        <v>*</v>
      </c>
      <c r="W20" s="104" t="str">
        <f>[16]Julho!$H$26</f>
        <v>*</v>
      </c>
      <c r="X20" s="104" t="str">
        <f>[16]Julho!$H$27</f>
        <v>*</v>
      </c>
      <c r="Y20" s="104" t="str">
        <f>[16]Julho!$H$28</f>
        <v>*</v>
      </c>
      <c r="Z20" s="104" t="str">
        <f>[16]Julho!$H$29</f>
        <v>*</v>
      </c>
      <c r="AA20" s="104">
        <f>[16]Julho!$H$30</f>
        <v>8.64</v>
      </c>
      <c r="AB20" s="104">
        <f>[16]Julho!$H$31</f>
        <v>11.879999999999999</v>
      </c>
      <c r="AC20" s="104">
        <f>[16]Julho!$H$32</f>
        <v>17.28</v>
      </c>
      <c r="AD20" s="104">
        <f>[16]Julho!$H$33</f>
        <v>13.68</v>
      </c>
      <c r="AE20" s="104">
        <f>[16]Julho!$H$34</f>
        <v>6.48</v>
      </c>
      <c r="AF20" s="104">
        <f>[16]Julho!$H$35</f>
        <v>14.4</v>
      </c>
      <c r="AG20" s="109">
        <f>MAX(B20:AF20)</f>
        <v>17.28</v>
      </c>
      <c r="AH20" s="108">
        <f t="shared" si="4"/>
        <v>12.06</v>
      </c>
      <c r="AI20" s="12"/>
    </row>
    <row r="21" spans="1:38" x14ac:dyDescent="0.2">
      <c r="A21" s="47" t="s">
        <v>280</v>
      </c>
      <c r="B21" s="104" t="str">
        <f>[17]Julho!$H$5</f>
        <v>*</v>
      </c>
      <c r="C21" s="104" t="str">
        <f>[17]Julho!$H$6</f>
        <v>*</v>
      </c>
      <c r="D21" s="104" t="str">
        <f>[17]Julho!$H$7</f>
        <v>*</v>
      </c>
      <c r="E21" s="104" t="str">
        <f>[17]Julho!$H$8</f>
        <v>*</v>
      </c>
      <c r="F21" s="104" t="str">
        <f>[17]Julho!$H$9</f>
        <v>*</v>
      </c>
      <c r="G21" s="104" t="str">
        <f>[17]Julho!$H$10</f>
        <v>*</v>
      </c>
      <c r="H21" s="104" t="str">
        <f>[17]Julho!$H$11</f>
        <v>*</v>
      </c>
      <c r="I21" s="104" t="str">
        <f>[17]Julho!$H$12</f>
        <v>*</v>
      </c>
      <c r="J21" s="104" t="str">
        <f>[17]Julho!$H$13</f>
        <v>*</v>
      </c>
      <c r="K21" s="104" t="str">
        <f>[17]Julho!$H$14</f>
        <v>*</v>
      </c>
      <c r="L21" s="104" t="str">
        <f>[17]Julho!$H$15</f>
        <v>*</v>
      </c>
      <c r="M21" s="104" t="str">
        <f>[17]Julho!$H$16</f>
        <v>*</v>
      </c>
      <c r="N21" s="104" t="str">
        <f>[17]Julho!$H$17</f>
        <v>*</v>
      </c>
      <c r="O21" s="104" t="str">
        <f>[17]Julho!$H$18</f>
        <v>*</v>
      </c>
      <c r="P21" s="104" t="str">
        <f>[17]Julho!$H$19</f>
        <v>*</v>
      </c>
      <c r="Q21" s="104" t="str">
        <f>[17]Julho!$H$20</f>
        <v>*</v>
      </c>
      <c r="R21" s="104" t="str">
        <f>[17]Julho!$H$21</f>
        <v>*</v>
      </c>
      <c r="S21" s="104" t="str">
        <f>[17]Julho!$H$22</f>
        <v>*</v>
      </c>
      <c r="T21" s="104" t="str">
        <f>[17]Julho!$H$23</f>
        <v>*</v>
      </c>
      <c r="U21" s="104" t="str">
        <f>[17]Julho!$H$24</f>
        <v>*</v>
      </c>
      <c r="V21" s="104" t="str">
        <f>[17]Julho!$H$25</f>
        <v>*</v>
      </c>
      <c r="W21" s="104" t="str">
        <f>[17]Julho!$H$26</f>
        <v>*</v>
      </c>
      <c r="X21" s="104" t="str">
        <f>[17]Julho!$H$27</f>
        <v>*</v>
      </c>
      <c r="Y21" s="104" t="str">
        <f>[17]Julho!$H$28</f>
        <v>*</v>
      </c>
      <c r="Z21" s="104" t="str">
        <f>[17]Julho!$H$29</f>
        <v>*</v>
      </c>
      <c r="AA21" s="104" t="str">
        <f>[17]Julho!$H$30</f>
        <v>*</v>
      </c>
      <c r="AB21" s="104" t="str">
        <f>[17]Julho!$H$31</f>
        <v>*</v>
      </c>
      <c r="AC21" s="104" t="str">
        <f>[17]Julho!$H$32</f>
        <v>*</v>
      </c>
      <c r="AD21" s="104">
        <f>[17]Julho!$H$33</f>
        <v>15.120000000000001</v>
      </c>
      <c r="AE21" s="104">
        <f>[17]Julho!$H$34</f>
        <v>13.68</v>
      </c>
      <c r="AF21" s="104">
        <f>[17]Julho!$H$35</f>
        <v>22.32</v>
      </c>
      <c r="AG21" s="109">
        <f>MAX(B21:AF21)</f>
        <v>22.32</v>
      </c>
      <c r="AH21" s="108">
        <f t="shared" si="4"/>
        <v>17.040000000000003</v>
      </c>
      <c r="AI21" s="12"/>
    </row>
    <row r="22" spans="1:38" x14ac:dyDescent="0.2">
      <c r="A22" s="47" t="s">
        <v>210</v>
      </c>
      <c r="B22" s="104">
        <f>[18]Julho!$H$5</f>
        <v>19.079999999999998</v>
      </c>
      <c r="C22" s="104">
        <f>[18]Julho!$H$6</f>
        <v>14.04</v>
      </c>
      <c r="D22" s="104">
        <f>[18]Julho!$H$7</f>
        <v>12.6</v>
      </c>
      <c r="E22" s="104">
        <f>[18]Julho!$H$8</f>
        <v>11.520000000000001</v>
      </c>
      <c r="F22" s="104">
        <f>[18]Julho!$H$9</f>
        <v>12.96</v>
      </c>
      <c r="G22" s="104">
        <f>[18]Julho!$H$10</f>
        <v>20.52</v>
      </c>
      <c r="H22" s="104">
        <f>[18]Julho!$H$11</f>
        <v>15.840000000000002</v>
      </c>
      <c r="I22" s="104">
        <f>[18]Julho!$H$12</f>
        <v>10.44</v>
      </c>
      <c r="J22" s="104">
        <f>[18]Julho!$H$13</f>
        <v>19.8</v>
      </c>
      <c r="K22" s="104">
        <f>[18]Julho!$H$14</f>
        <v>11.879999999999999</v>
      </c>
      <c r="L22" s="104">
        <f>[18]Julho!$H$15</f>
        <v>15.120000000000001</v>
      </c>
      <c r="M22" s="104">
        <f>[18]Julho!$H$16</f>
        <v>17.64</v>
      </c>
      <c r="N22" s="104">
        <f>[18]Julho!$H$17</f>
        <v>27.36</v>
      </c>
      <c r="O22" s="104">
        <f>[18]Julho!$H$18</f>
        <v>20.52</v>
      </c>
      <c r="P22" s="104">
        <f>[18]Julho!$H$19</f>
        <v>22.32</v>
      </c>
      <c r="Q22" s="104">
        <f>[18]Julho!$H$20</f>
        <v>28.08</v>
      </c>
      <c r="R22" s="104">
        <f>[18]Julho!$H$21</f>
        <v>21.6</v>
      </c>
      <c r="S22" s="104">
        <f>[18]Julho!$H$22</f>
        <v>12.6</v>
      </c>
      <c r="T22" s="104">
        <f>[18]Julho!$H$23</f>
        <v>15.840000000000002</v>
      </c>
      <c r="U22" s="104">
        <f>[18]Julho!$H$24</f>
        <v>22.68</v>
      </c>
      <c r="V22" s="104">
        <f>[18]Julho!$H$25</f>
        <v>21.6</v>
      </c>
      <c r="W22" s="104">
        <f>[18]Julho!$H$26</f>
        <v>17.28</v>
      </c>
      <c r="X22" s="104">
        <f>[18]Julho!$H$27</f>
        <v>17.64</v>
      </c>
      <c r="Y22" s="104">
        <f>[18]Julho!$H$28</f>
        <v>22.68</v>
      </c>
      <c r="Z22" s="104">
        <f>[18]Julho!$H$29</f>
        <v>26.28</v>
      </c>
      <c r="AA22" s="104">
        <f>[18]Julho!$H$30</f>
        <v>23.400000000000002</v>
      </c>
      <c r="AB22" s="104">
        <f>[18]Julho!$H$31</f>
        <v>27.36</v>
      </c>
      <c r="AC22" s="104">
        <f>[18]Julho!$H$32</f>
        <v>23.400000000000002</v>
      </c>
      <c r="AD22" s="104">
        <f>[18]Julho!$H$33</f>
        <v>16.920000000000002</v>
      </c>
      <c r="AE22" s="104">
        <f>[18]Julho!$H$34</f>
        <v>17.28</v>
      </c>
      <c r="AF22" s="104">
        <f>[18]Julho!$H$35</f>
        <v>31.680000000000003</v>
      </c>
      <c r="AG22" s="109">
        <f>MAX(B22:AF22)</f>
        <v>31.680000000000003</v>
      </c>
      <c r="AH22" s="108">
        <f t="shared" si="4"/>
        <v>19.289032258064513</v>
      </c>
      <c r="AI22" s="12"/>
    </row>
    <row r="23" spans="1:38" x14ac:dyDescent="0.2">
      <c r="A23" s="47" t="s">
        <v>215</v>
      </c>
      <c r="B23" s="104">
        <f>[19]Julho!$H$5</f>
        <v>19.440000000000001</v>
      </c>
      <c r="C23" s="104">
        <f>[19]Julho!$H$6</f>
        <v>15.120000000000001</v>
      </c>
      <c r="D23" s="104">
        <f>[19]Julho!$H$7</f>
        <v>13.68</v>
      </c>
      <c r="E23" s="104">
        <f>[19]Julho!$H$8</f>
        <v>12.96</v>
      </c>
      <c r="F23" s="104">
        <f>[19]Julho!$H$9</f>
        <v>11.879999999999999</v>
      </c>
      <c r="G23" s="104">
        <f>[19]Julho!$H$10</f>
        <v>10.8</v>
      </c>
      <c r="H23" s="104">
        <f>[19]Julho!$H$11</f>
        <v>11.879999999999999</v>
      </c>
      <c r="I23" s="104">
        <f>[19]Julho!$H$12</f>
        <v>14.04</v>
      </c>
      <c r="J23" s="104">
        <f>[19]Julho!$H$13</f>
        <v>19.079999999999998</v>
      </c>
      <c r="K23" s="104">
        <f>[19]Julho!$H$14</f>
        <v>12.6</v>
      </c>
      <c r="L23" s="104">
        <f>[19]Julho!$H$15</f>
        <v>11.879999999999999</v>
      </c>
      <c r="M23" s="104">
        <f>[19]Julho!$H$16</f>
        <v>15.48</v>
      </c>
      <c r="N23" s="104">
        <f>[19]Julho!$H$17</f>
        <v>10.44</v>
      </c>
      <c r="O23" s="104">
        <f>[19]Julho!$H$18</f>
        <v>11.520000000000001</v>
      </c>
      <c r="P23" s="104">
        <f>[19]Julho!$H$19</f>
        <v>16.2</v>
      </c>
      <c r="Q23" s="104">
        <f>[19]Julho!$H$20</f>
        <v>15.48</v>
      </c>
      <c r="R23" s="104">
        <f>[19]Julho!$H$21</f>
        <v>24.840000000000003</v>
      </c>
      <c r="S23" s="104">
        <f>[19]Julho!$H$22</f>
        <v>16.2</v>
      </c>
      <c r="T23" s="104">
        <f>[19]Julho!$H$23</f>
        <v>11.16</v>
      </c>
      <c r="U23" s="104">
        <f>[19]Julho!$H$24</f>
        <v>13.32</v>
      </c>
      <c r="V23" s="104">
        <f>[19]Julho!$H$25</f>
        <v>12.6</v>
      </c>
      <c r="W23" s="104">
        <f>[19]Julho!$H$26</f>
        <v>11.16</v>
      </c>
      <c r="X23" s="104">
        <f>[19]Julho!$H$27</f>
        <v>12.6</v>
      </c>
      <c r="Y23" s="104">
        <f>[19]Julho!$H$28</f>
        <v>11.879999999999999</v>
      </c>
      <c r="Z23" s="104">
        <f>[19]Julho!$H$29</f>
        <v>13.68</v>
      </c>
      <c r="AA23" s="104">
        <f>[19]Julho!$H$30</f>
        <v>17.64</v>
      </c>
      <c r="AB23" s="104">
        <f>[19]Julho!$H$31</f>
        <v>26.28</v>
      </c>
      <c r="AC23" s="104">
        <f>[19]Julho!$H$32</f>
        <v>23.400000000000002</v>
      </c>
      <c r="AD23" s="104">
        <f>[19]Julho!$H$33</f>
        <v>20.52</v>
      </c>
      <c r="AE23" s="104">
        <f>[19]Julho!$H$34</f>
        <v>12.24</v>
      </c>
      <c r="AF23" s="104">
        <f>[19]Julho!$H$35</f>
        <v>15.840000000000002</v>
      </c>
      <c r="AG23" s="109">
        <f>MAX(B23:AF23)</f>
        <v>26.28</v>
      </c>
      <c r="AH23" s="108">
        <f t="shared" si="4"/>
        <v>15.027096774193547</v>
      </c>
      <c r="AI23" s="12"/>
    </row>
    <row r="24" spans="1:38" x14ac:dyDescent="0.2">
      <c r="A24" s="47" t="s">
        <v>207</v>
      </c>
      <c r="B24" s="104">
        <f>[20]Julho!$H$5</f>
        <v>20.16</v>
      </c>
      <c r="C24" s="104">
        <f>[20]Julho!$H$6</f>
        <v>19.079999999999998</v>
      </c>
      <c r="D24" s="104">
        <f>[20]Julho!$H$7</f>
        <v>11.520000000000001</v>
      </c>
      <c r="E24" s="104">
        <f>[20]Julho!$H$8</f>
        <v>15.120000000000001</v>
      </c>
      <c r="F24" s="104">
        <f>[20]Julho!$H$9</f>
        <v>13.32</v>
      </c>
      <c r="G24" s="104">
        <f>[20]Julho!$H$10</f>
        <v>14.04</v>
      </c>
      <c r="H24" s="104">
        <f>[20]Julho!$H$11</f>
        <v>15.120000000000001</v>
      </c>
      <c r="I24" s="104">
        <f>[20]Julho!$H$12</f>
        <v>10.44</v>
      </c>
      <c r="J24" s="104">
        <f>[20]Julho!$H$13</f>
        <v>16.920000000000002</v>
      </c>
      <c r="K24" s="104">
        <f>[20]Julho!$H$14</f>
        <v>16.920000000000002</v>
      </c>
      <c r="L24" s="104">
        <f>[20]Julho!$H$15</f>
        <v>11.879999999999999</v>
      </c>
      <c r="M24" s="104">
        <f>[20]Julho!$H$16</f>
        <v>16.559999999999999</v>
      </c>
      <c r="N24" s="104">
        <f>[20]Julho!$H$17</f>
        <v>14.4</v>
      </c>
      <c r="O24" s="104">
        <f>[20]Julho!$H$18</f>
        <v>11.520000000000001</v>
      </c>
      <c r="P24" s="104">
        <f>[20]Julho!$H$19</f>
        <v>17.28</v>
      </c>
      <c r="Q24" s="104">
        <f>[20]Julho!$H$20</f>
        <v>18.36</v>
      </c>
      <c r="R24" s="104">
        <f>[20]Julho!$H$21</f>
        <v>24.840000000000003</v>
      </c>
      <c r="S24" s="104">
        <f>[20]Julho!$H$22</f>
        <v>14.4</v>
      </c>
      <c r="T24" s="104">
        <f>[20]Julho!$H$23</f>
        <v>9.3600000000000012</v>
      </c>
      <c r="U24" s="104">
        <f>[20]Julho!$H$24</f>
        <v>14.4</v>
      </c>
      <c r="V24" s="104">
        <f>[20]Julho!$H$25</f>
        <v>10.8</v>
      </c>
      <c r="W24" s="104">
        <f>[20]Julho!$H$26</f>
        <v>12.6</v>
      </c>
      <c r="X24" s="104">
        <f>[20]Julho!$H$27</f>
        <v>10.44</v>
      </c>
      <c r="Y24" s="104">
        <f>[20]Julho!$H$28</f>
        <v>13.68</v>
      </c>
      <c r="Z24" s="104">
        <f>[20]Julho!$H$29</f>
        <v>15.120000000000001</v>
      </c>
      <c r="AA24" s="104">
        <f>[20]Julho!$H$30</f>
        <v>20.52</v>
      </c>
      <c r="AB24" s="104">
        <f>[20]Julho!$H$31</f>
        <v>28.08</v>
      </c>
      <c r="AC24" s="104">
        <f>[20]Julho!$H$32</f>
        <v>24.840000000000003</v>
      </c>
      <c r="AD24" s="104">
        <f>[20]Julho!$H$33</f>
        <v>17.64</v>
      </c>
      <c r="AE24" s="104">
        <f>[20]Julho!$H$34</f>
        <v>11.520000000000001</v>
      </c>
      <c r="AF24" s="104">
        <f>[20]Julho!$H$35</f>
        <v>19.079999999999998</v>
      </c>
      <c r="AG24" s="109">
        <f t="shared" si="3"/>
        <v>28.08</v>
      </c>
      <c r="AH24" s="108">
        <f t="shared" si="4"/>
        <v>15.80516129032258</v>
      </c>
      <c r="AI24" s="12"/>
    </row>
    <row r="25" spans="1:38" x14ac:dyDescent="0.2">
      <c r="A25" s="47" t="s">
        <v>208</v>
      </c>
      <c r="B25" s="104">
        <f>[21]Julho!$H$5</f>
        <v>12.96</v>
      </c>
      <c r="C25" s="104">
        <f>[21]Julho!$H$6</f>
        <v>10.44</v>
      </c>
      <c r="D25" s="104">
        <f>[21]Julho!$H$7</f>
        <v>7.9200000000000008</v>
      </c>
      <c r="E25" s="104">
        <f>[21]Julho!$H$8</f>
        <v>10.8</v>
      </c>
      <c r="F25" s="104">
        <f>[21]Julho!$H$9</f>
        <v>10.08</v>
      </c>
      <c r="G25" s="104">
        <f>[21]Julho!$H$10</f>
        <v>10.08</v>
      </c>
      <c r="H25" s="104">
        <f>[21]Julho!$H$11</f>
        <v>9</v>
      </c>
      <c r="I25" s="104">
        <f>[21]Julho!$H$12</f>
        <v>7.2</v>
      </c>
      <c r="J25" s="104">
        <f>[21]Julho!$H$13</f>
        <v>9.7200000000000006</v>
      </c>
      <c r="K25" s="104">
        <f>[21]Julho!$H$14</f>
        <v>11.16</v>
      </c>
      <c r="L25" s="104">
        <f>[21]Julho!$H$15</f>
        <v>10.08</v>
      </c>
      <c r="M25" s="104">
        <f>[21]Julho!$H$16</f>
        <v>7.9200000000000008</v>
      </c>
      <c r="N25" s="104">
        <f>[21]Julho!$H$17</f>
        <v>10.08</v>
      </c>
      <c r="O25" s="104">
        <f>[21]Julho!$H$18</f>
        <v>11.16</v>
      </c>
      <c r="P25" s="104">
        <f>[21]Julho!$H$19</f>
        <v>11.520000000000001</v>
      </c>
      <c r="Q25" s="104">
        <f>[21]Julho!$H$20</f>
        <v>13.68</v>
      </c>
      <c r="R25" s="104">
        <f>[21]Julho!$H$21</f>
        <v>20.16</v>
      </c>
      <c r="S25" s="104">
        <f>[21]Julho!$H$22</f>
        <v>14.76</v>
      </c>
      <c r="T25" s="104">
        <f>[21]Julho!$H$23</f>
        <v>9.7200000000000006</v>
      </c>
      <c r="U25" s="104">
        <f>[21]Julho!$H$24</f>
        <v>8.64</v>
      </c>
      <c r="V25" s="104">
        <f>[21]Julho!$H$25</f>
        <v>7.9200000000000008</v>
      </c>
      <c r="W25" s="104">
        <f>[21]Julho!$H$26</f>
        <v>6.84</v>
      </c>
      <c r="X25" s="104">
        <f>[21]Julho!$H$27</f>
        <v>9</v>
      </c>
      <c r="Y25" s="104">
        <f>[21]Julho!$H$28</f>
        <v>10.8</v>
      </c>
      <c r="Z25" s="104">
        <f>[21]Julho!$H$29</f>
        <v>11.879999999999999</v>
      </c>
      <c r="AA25" s="104">
        <f>[21]Julho!$H$30</f>
        <v>11.16</v>
      </c>
      <c r="AB25" s="104">
        <f>[21]Julho!$H$31</f>
        <v>12.24</v>
      </c>
      <c r="AC25" s="104">
        <f>[21]Julho!$H$32</f>
        <v>18.720000000000002</v>
      </c>
      <c r="AD25" s="104">
        <f>[21]Julho!$H$33</f>
        <v>12.96</v>
      </c>
      <c r="AE25" s="104">
        <f>[21]Julho!$H$34</f>
        <v>11.16</v>
      </c>
      <c r="AF25" s="104">
        <f>[21]Julho!$H$35</f>
        <v>12.6</v>
      </c>
      <c r="AG25" s="109">
        <f t="shared" si="3"/>
        <v>20.16</v>
      </c>
      <c r="AH25" s="108">
        <f t="shared" si="4"/>
        <v>11.043870967741938</v>
      </c>
      <c r="AI25" s="12"/>
    </row>
    <row r="26" spans="1:38" x14ac:dyDescent="0.2">
      <c r="A26" s="47" t="s">
        <v>33</v>
      </c>
      <c r="B26" s="104">
        <f>[22]Julho!$H$5</f>
        <v>15.840000000000002</v>
      </c>
      <c r="C26" s="104">
        <f>[22]Julho!$H$6</f>
        <v>16.559999999999999</v>
      </c>
      <c r="D26" s="104">
        <f>[22]Julho!$H$7</f>
        <v>16.2</v>
      </c>
      <c r="E26" s="104">
        <f>[22]Julho!$H$8</f>
        <v>18.720000000000002</v>
      </c>
      <c r="F26" s="104">
        <f>[22]Julho!$H$9</f>
        <v>16.2</v>
      </c>
      <c r="G26" s="104">
        <f>[22]Julho!$H$10</f>
        <v>15.840000000000002</v>
      </c>
      <c r="H26" s="104">
        <f>[22]Julho!$H$11</f>
        <v>17.64</v>
      </c>
      <c r="I26" s="104">
        <f>[22]Julho!$H$12</f>
        <v>15.840000000000002</v>
      </c>
      <c r="J26" s="104">
        <f>[22]Julho!$H$13</f>
        <v>18.720000000000002</v>
      </c>
      <c r="K26" s="104">
        <f>[22]Julho!$H$14</f>
        <v>18</v>
      </c>
      <c r="L26" s="104">
        <f>[22]Julho!$H$15</f>
        <v>16.2</v>
      </c>
      <c r="M26" s="104">
        <f>[22]Julho!$H$16</f>
        <v>18.720000000000002</v>
      </c>
      <c r="N26" s="104">
        <f>[22]Julho!$H$17</f>
        <v>14.4</v>
      </c>
      <c r="O26" s="104">
        <f>[22]Julho!$H$18</f>
        <v>16.920000000000002</v>
      </c>
      <c r="P26" s="104">
        <f>[22]Julho!$H$19</f>
        <v>17.64</v>
      </c>
      <c r="Q26" s="104">
        <f>[22]Julho!$H$20</f>
        <v>15.48</v>
      </c>
      <c r="R26" s="104">
        <f>[22]Julho!$H$21</f>
        <v>16.559999999999999</v>
      </c>
      <c r="S26" s="104">
        <f>[22]Julho!$H$22</f>
        <v>15.120000000000001</v>
      </c>
      <c r="T26" s="104">
        <f>[22]Julho!$H$23</f>
        <v>20.52</v>
      </c>
      <c r="U26" s="104">
        <f>[22]Julho!$H$24</f>
        <v>18.36</v>
      </c>
      <c r="V26" s="104">
        <f>[22]Julho!$H$25</f>
        <v>20.16</v>
      </c>
      <c r="W26" s="104">
        <f>[22]Julho!$H$26</f>
        <v>16.920000000000002</v>
      </c>
      <c r="X26" s="104">
        <f>[22]Julho!$H$27</f>
        <v>17.28</v>
      </c>
      <c r="Y26" s="104">
        <f>[22]Julho!$H$28</f>
        <v>22.32</v>
      </c>
      <c r="Z26" s="104">
        <f>[22]Julho!$H$29</f>
        <v>15.120000000000001</v>
      </c>
      <c r="AA26" s="104">
        <f>[22]Julho!$H$30</f>
        <v>18.720000000000002</v>
      </c>
      <c r="AB26" s="104">
        <f>[22]Julho!$H$31</f>
        <v>22.32</v>
      </c>
      <c r="AC26" s="104">
        <f>[22]Julho!$H$32</f>
        <v>19.8</v>
      </c>
      <c r="AD26" s="104">
        <f>[22]Julho!$H$33</f>
        <v>16.559999999999999</v>
      </c>
      <c r="AE26" s="104">
        <f>[22]Julho!$H$34</f>
        <v>21.240000000000002</v>
      </c>
      <c r="AF26" s="104">
        <f>[22]Julho!$H$35</f>
        <v>28.08</v>
      </c>
      <c r="AG26" s="109">
        <f t="shared" si="3"/>
        <v>28.08</v>
      </c>
      <c r="AH26" s="108">
        <f t="shared" si="4"/>
        <v>18.000000000000004</v>
      </c>
    </row>
    <row r="27" spans="1:38" x14ac:dyDescent="0.2">
      <c r="A27" s="47" t="s">
        <v>6</v>
      </c>
      <c r="B27" s="104">
        <f>[23]Julho!$H$5</f>
        <v>9.3600000000000012</v>
      </c>
      <c r="C27" s="104">
        <f>[23]Julho!$H$6</f>
        <v>12.24</v>
      </c>
      <c r="D27" s="104">
        <f>[23]Julho!$H$7</f>
        <v>10.8</v>
      </c>
      <c r="E27" s="104">
        <f>[23]Julho!$H$8</f>
        <v>11.16</v>
      </c>
      <c r="F27" s="104">
        <f>[23]Julho!$H$9</f>
        <v>8.2799999999999994</v>
      </c>
      <c r="G27" s="104">
        <f>[23]Julho!$H$10</f>
        <v>7.2</v>
      </c>
      <c r="H27" s="104">
        <f>[23]Julho!$H$11</f>
        <v>8.64</v>
      </c>
      <c r="I27" s="104">
        <f>[23]Julho!$H$12</f>
        <v>8.2799999999999994</v>
      </c>
      <c r="J27" s="104">
        <f>[23]Julho!$H$13</f>
        <v>9.7200000000000006</v>
      </c>
      <c r="K27" s="104">
        <f>[23]Julho!$H$14</f>
        <v>7.9200000000000008</v>
      </c>
      <c r="L27" s="104">
        <f>[23]Julho!$H$15</f>
        <v>6.12</v>
      </c>
      <c r="M27" s="104">
        <f>[23]Julho!$H$16</f>
        <v>6.12</v>
      </c>
      <c r="N27" s="104">
        <f>[23]Julho!$H$17</f>
        <v>7.2</v>
      </c>
      <c r="O27" s="104">
        <f>[23]Julho!$H$18</f>
        <v>7.2</v>
      </c>
      <c r="P27" s="104">
        <f>[23]Julho!$H$19</f>
        <v>8.2799999999999994</v>
      </c>
      <c r="Q27" s="104">
        <f>[23]Julho!$H$20</f>
        <v>3.24</v>
      </c>
      <c r="R27" s="104" t="str">
        <f>[23]Julho!$H$21</f>
        <v>*</v>
      </c>
      <c r="S27" s="104" t="str">
        <f>[23]Julho!$H$22</f>
        <v>*</v>
      </c>
      <c r="T27" s="104" t="str">
        <f>[23]Julho!$H$23</f>
        <v>*</v>
      </c>
      <c r="U27" s="104" t="str">
        <f>[23]Julho!$H$24</f>
        <v>*</v>
      </c>
      <c r="V27" s="104" t="str">
        <f>[23]Julho!$H$25</f>
        <v>*</v>
      </c>
      <c r="W27" s="104" t="str">
        <f>[23]Julho!$H$26</f>
        <v>*</v>
      </c>
      <c r="X27" s="104" t="str">
        <f>[23]Julho!$H$27</f>
        <v>*</v>
      </c>
      <c r="Y27" s="104" t="str">
        <f>[23]Julho!$H$28</f>
        <v>*</v>
      </c>
      <c r="Z27" s="104" t="str">
        <f>[23]Julho!$H$29</f>
        <v>*</v>
      </c>
      <c r="AA27" s="104" t="str">
        <f>[23]Julho!$H$30</f>
        <v>*</v>
      </c>
      <c r="AB27" s="104" t="str">
        <f>[23]Julho!$H$31</f>
        <v>*</v>
      </c>
      <c r="AC27" s="104" t="str">
        <f>[23]Julho!$H$32</f>
        <v>*</v>
      </c>
      <c r="AD27" s="104" t="str">
        <f>[23]Julho!$H$33</f>
        <v>*</v>
      </c>
      <c r="AE27" s="104" t="str">
        <f>[23]Julho!$H$34</f>
        <v>*</v>
      </c>
      <c r="AF27" s="104" t="str">
        <f>[23]Julho!$H$35</f>
        <v>*</v>
      </c>
      <c r="AG27" s="109">
        <f t="shared" si="3"/>
        <v>12.24</v>
      </c>
      <c r="AH27" s="108">
        <f t="shared" si="4"/>
        <v>8.2350000000000012</v>
      </c>
    </row>
    <row r="28" spans="1:38" x14ac:dyDescent="0.2">
      <c r="A28" s="47" t="s">
        <v>7</v>
      </c>
      <c r="B28" s="104">
        <f>[24]Julho!$H$5</f>
        <v>16.559999999999999</v>
      </c>
      <c r="C28" s="104">
        <f>[24]Julho!$H$6</f>
        <v>12.96</v>
      </c>
      <c r="D28" s="104">
        <f>[24]Julho!$H$7</f>
        <v>11.16</v>
      </c>
      <c r="E28" s="104">
        <f>[24]Julho!$H$8</f>
        <v>16.559999999999999</v>
      </c>
      <c r="F28" s="104">
        <f>[24]Julho!$H$9</f>
        <v>12.6</v>
      </c>
      <c r="G28" s="104">
        <f>[24]Julho!$H$10</f>
        <v>16.2</v>
      </c>
      <c r="H28" s="104">
        <f>[24]Julho!$H$11</f>
        <v>16.2</v>
      </c>
      <c r="I28" s="104">
        <f>[24]Julho!$H$12</f>
        <v>9.7200000000000006</v>
      </c>
      <c r="J28" s="104">
        <f>[24]Julho!$H$13</f>
        <v>13.68</v>
      </c>
      <c r="K28" s="104">
        <f>[24]Julho!$H$14</f>
        <v>11.16</v>
      </c>
      <c r="L28" s="104">
        <f>[24]Julho!$H$15</f>
        <v>17.64</v>
      </c>
      <c r="M28" s="104">
        <f>[24]Julho!$H$16</f>
        <v>16.2</v>
      </c>
      <c r="N28" s="104">
        <f>[24]Julho!$H$17</f>
        <v>12.24</v>
      </c>
      <c r="O28" s="104">
        <f>[24]Julho!$H$18</f>
        <v>16.2</v>
      </c>
      <c r="P28" s="104">
        <f>[24]Julho!$H$19</f>
        <v>16.559999999999999</v>
      </c>
      <c r="Q28" s="104">
        <f>[24]Julho!$H$20</f>
        <v>12.6</v>
      </c>
      <c r="R28" s="104">
        <f>[24]Julho!$H$21</f>
        <v>15.840000000000002</v>
      </c>
      <c r="S28" s="104">
        <f>[24]Julho!$H$22</f>
        <v>15.840000000000002</v>
      </c>
      <c r="T28" s="104">
        <f>[24]Julho!$H$23</f>
        <v>10.8</v>
      </c>
      <c r="U28" s="104">
        <f>[24]Julho!$H$24</f>
        <v>9.7200000000000006</v>
      </c>
      <c r="V28" s="104">
        <f>[24]Julho!$H$25</f>
        <v>11.879999999999999</v>
      </c>
      <c r="W28" s="104">
        <f>[24]Julho!$H$26</f>
        <v>14.04</v>
      </c>
      <c r="X28" s="104">
        <f>[24]Julho!$H$27</f>
        <v>14.76</v>
      </c>
      <c r="Y28" s="104">
        <f>[24]Julho!$H$28</f>
        <v>20.52</v>
      </c>
      <c r="Z28" s="104">
        <f>[24]Julho!$H$29</f>
        <v>19.8</v>
      </c>
      <c r="AA28" s="104">
        <f>[24]Julho!$H$30</f>
        <v>17.28</v>
      </c>
      <c r="AB28" s="104">
        <f>[24]Julho!$H$31</f>
        <v>24.48</v>
      </c>
      <c r="AC28" s="104">
        <f>[24]Julho!$H$32</f>
        <v>24.12</v>
      </c>
      <c r="AD28" s="104">
        <f>[24]Julho!$H$33</f>
        <v>16.2</v>
      </c>
      <c r="AE28" s="104">
        <f>[24]Julho!$H$34</f>
        <v>12.96</v>
      </c>
      <c r="AF28" s="104">
        <f>[24]Julho!$H$35</f>
        <v>22.68</v>
      </c>
      <c r="AG28" s="109">
        <f t="shared" si="3"/>
        <v>24.48</v>
      </c>
      <c r="AH28" s="108">
        <f t="shared" si="4"/>
        <v>15.456774193548387</v>
      </c>
    </row>
    <row r="29" spans="1:38" x14ac:dyDescent="0.2">
      <c r="A29" s="47" t="s">
        <v>140</v>
      </c>
      <c r="B29" s="104">
        <f>[25]Julho!$H$5</f>
        <v>12.6</v>
      </c>
      <c r="C29" s="104">
        <f>[25]Julho!$H$6</f>
        <v>10.08</v>
      </c>
      <c r="D29" s="104">
        <f>[25]Julho!$H$7</f>
        <v>11.16</v>
      </c>
      <c r="E29" s="104">
        <f>[25]Julho!$H$8</f>
        <v>18.36</v>
      </c>
      <c r="F29" s="104">
        <f>[25]Julho!$H$9</f>
        <v>14.76</v>
      </c>
      <c r="G29" s="104">
        <f>[25]Julho!$H$10</f>
        <v>12.6</v>
      </c>
      <c r="H29" s="104">
        <f>[25]Julho!$H$11</f>
        <v>15.120000000000001</v>
      </c>
      <c r="I29" s="104">
        <f>[25]Julho!$H$12</f>
        <v>10.8</v>
      </c>
      <c r="J29" s="104">
        <f>[25]Julho!$H$13</f>
        <v>14.4</v>
      </c>
      <c r="K29" s="104">
        <f>[25]Julho!$H$14</f>
        <v>14.04</v>
      </c>
      <c r="L29" s="104">
        <f>[25]Julho!$H$15</f>
        <v>12.6</v>
      </c>
      <c r="M29" s="104">
        <f>[25]Julho!$H$16</f>
        <v>17.28</v>
      </c>
      <c r="N29" s="104">
        <f>[25]Julho!$H$17</f>
        <v>14.76</v>
      </c>
      <c r="O29" s="104">
        <f>[25]Julho!$H$18</f>
        <v>14.76</v>
      </c>
      <c r="P29" s="104">
        <f>[25]Julho!$H$19</f>
        <v>20.16</v>
      </c>
      <c r="Q29" s="104">
        <f>[25]Julho!$H$20</f>
        <v>20.52</v>
      </c>
      <c r="R29" s="104">
        <f>[25]Julho!$H$21</f>
        <v>16.920000000000002</v>
      </c>
      <c r="S29" s="104">
        <f>[25]Julho!$H$22</f>
        <v>16.920000000000002</v>
      </c>
      <c r="T29" s="104">
        <f>[25]Julho!$H$23</f>
        <v>11.16</v>
      </c>
      <c r="U29" s="104">
        <f>[25]Julho!$H$24</f>
        <v>12.96</v>
      </c>
      <c r="V29" s="104">
        <f>[25]Julho!$H$25</f>
        <v>10.44</v>
      </c>
      <c r="W29" s="104">
        <f>[25]Julho!$H$25</f>
        <v>10.44</v>
      </c>
      <c r="X29" s="104">
        <f>[25]Julho!$H$27</f>
        <v>15.840000000000002</v>
      </c>
      <c r="Y29" s="104">
        <f>[25]Julho!$H$28</f>
        <v>24.840000000000003</v>
      </c>
      <c r="Z29" s="104">
        <f>[25]Julho!$H$29</f>
        <v>20.16</v>
      </c>
      <c r="AA29" s="104">
        <f>[25]Julho!$H$30</f>
        <v>20.52</v>
      </c>
      <c r="AB29" s="104">
        <f>[25]Julho!$H$31</f>
        <v>34.200000000000003</v>
      </c>
      <c r="AC29" s="104">
        <f>[25]Julho!$H$32</f>
        <v>14.4</v>
      </c>
      <c r="AD29" s="104">
        <f>[25]Julho!$H$33</f>
        <v>13.32</v>
      </c>
      <c r="AE29" s="104">
        <f>[25]Julho!$H$34</f>
        <v>13.68</v>
      </c>
      <c r="AF29" s="104">
        <f>[25]Julho!$H$35</f>
        <v>19.8</v>
      </c>
      <c r="AG29" s="109">
        <f t="shared" si="3"/>
        <v>34.200000000000003</v>
      </c>
      <c r="AH29" s="108">
        <f t="shared" si="4"/>
        <v>15.793548387096774</v>
      </c>
      <c r="AK29" t="s">
        <v>35</v>
      </c>
      <c r="AL29" t="s">
        <v>35</v>
      </c>
    </row>
    <row r="30" spans="1:38" x14ac:dyDescent="0.2">
      <c r="A30" s="47" t="s">
        <v>141</v>
      </c>
      <c r="B30" s="104">
        <f>[26]Julho!$H$5</f>
        <v>19.440000000000001</v>
      </c>
      <c r="C30" s="104">
        <f>[26]Julho!$H$6</f>
        <v>8.2799999999999994</v>
      </c>
      <c r="D30" s="104">
        <f>[26]Julho!$H$7</f>
        <v>14.04</v>
      </c>
      <c r="E30" s="104">
        <f>[26]Julho!$H$8</f>
        <v>18</v>
      </c>
      <c r="F30" s="104">
        <f>[26]Julho!$H$9</f>
        <v>10.8</v>
      </c>
      <c r="G30" s="104">
        <f>[26]Julho!$H$10</f>
        <v>12.96</v>
      </c>
      <c r="H30" s="104">
        <f>[26]Julho!$H$11</f>
        <v>15.120000000000001</v>
      </c>
      <c r="I30" s="104">
        <f>[26]Julho!$H$12</f>
        <v>9.3600000000000012</v>
      </c>
      <c r="J30" s="104">
        <f>[26]Julho!$H$13</f>
        <v>19.8</v>
      </c>
      <c r="K30" s="104">
        <f>[26]Julho!$H$14</f>
        <v>15.120000000000001</v>
      </c>
      <c r="L30" s="104">
        <f>[26]Julho!$H$15</f>
        <v>13.32</v>
      </c>
      <c r="M30" s="104">
        <f>[26]Julho!$H$16</f>
        <v>12.6</v>
      </c>
      <c r="N30" s="104">
        <f>[26]Julho!$H$17</f>
        <v>24.12</v>
      </c>
      <c r="O30" s="104">
        <f>[26]Julho!$H$18</f>
        <v>15.120000000000001</v>
      </c>
      <c r="P30" s="104">
        <f>[26]Julho!$H$19</f>
        <v>33.480000000000004</v>
      </c>
      <c r="Q30" s="104">
        <f>[26]Julho!$H$20</f>
        <v>27.36</v>
      </c>
      <c r="R30" s="104">
        <f>[26]Julho!$H$21</f>
        <v>18</v>
      </c>
      <c r="S30" s="104">
        <f>[26]Julho!$H$22</f>
        <v>17.28</v>
      </c>
      <c r="T30" s="104">
        <f>[26]Julho!$H$23</f>
        <v>15.120000000000001</v>
      </c>
      <c r="U30" s="104">
        <f>[26]Julho!$H$24</f>
        <v>20.16</v>
      </c>
      <c r="V30" s="104">
        <f>[26]Julho!$H$25</f>
        <v>20.16</v>
      </c>
      <c r="W30" s="104">
        <f>[26]Julho!$H$26</f>
        <v>17.28</v>
      </c>
      <c r="X30" s="104">
        <f>[26]Julho!$H$27</f>
        <v>19.440000000000001</v>
      </c>
      <c r="Y30" s="104">
        <f>[26]Julho!$H$28</f>
        <v>27.36</v>
      </c>
      <c r="Z30" s="104">
        <f>[26]Julho!$H$29</f>
        <v>27.720000000000002</v>
      </c>
      <c r="AA30" s="104">
        <f>[26]Julho!$H$30</f>
        <v>30.6</v>
      </c>
      <c r="AB30" s="104">
        <f>[26]Julho!$H$31</f>
        <v>36</v>
      </c>
      <c r="AC30" s="104">
        <f>[26]Julho!$H$32</f>
        <v>17.28</v>
      </c>
      <c r="AD30" s="104">
        <f>[26]Julho!$H$33</f>
        <v>15.120000000000001</v>
      </c>
      <c r="AE30" s="104">
        <f>[26]Julho!$H$34</f>
        <v>15.840000000000002</v>
      </c>
      <c r="AF30" s="104">
        <f>[26]Julho!$H$35</f>
        <v>30.6</v>
      </c>
      <c r="AG30" s="109">
        <f t="shared" si="3"/>
        <v>36</v>
      </c>
      <c r="AH30" s="108">
        <f t="shared" si="4"/>
        <v>19.254193548387104</v>
      </c>
      <c r="AI30" s="12" t="s">
        <v>35</v>
      </c>
    </row>
    <row r="31" spans="1:38" x14ac:dyDescent="0.2">
      <c r="A31" s="47" t="s">
        <v>142</v>
      </c>
      <c r="B31" s="104">
        <f>[27]Julho!$H$5</f>
        <v>11.520000000000001</v>
      </c>
      <c r="C31" s="104">
        <f>[27]Julho!$H$6</f>
        <v>12.96</v>
      </c>
      <c r="D31" s="104">
        <f>[27]Julho!$H$7</f>
        <v>11.520000000000001</v>
      </c>
      <c r="E31" s="104">
        <f>[27]Julho!$H$8</f>
        <v>14.04</v>
      </c>
      <c r="F31" s="104">
        <f>[27]Julho!$H$9</f>
        <v>11.879999999999999</v>
      </c>
      <c r="G31" s="104">
        <f>[27]Julho!$H$10</f>
        <v>8.2799999999999994</v>
      </c>
      <c r="H31" s="104">
        <f>[27]Julho!$H$11</f>
        <v>10.08</v>
      </c>
      <c r="I31" s="104">
        <f>[27]Julho!$H$12</f>
        <v>10.08</v>
      </c>
      <c r="J31" s="104">
        <f>[27]Julho!$H$13</f>
        <v>13.32</v>
      </c>
      <c r="K31" s="104">
        <f>[27]Julho!$H$14</f>
        <v>10.08</v>
      </c>
      <c r="L31" s="104">
        <f>[27]Julho!$H$15</f>
        <v>11.16</v>
      </c>
      <c r="M31" s="104">
        <f>[27]Julho!$H$16</f>
        <v>10.08</v>
      </c>
      <c r="N31" s="104">
        <f>[27]Julho!$H$17</f>
        <v>10.8</v>
      </c>
      <c r="O31" s="104">
        <f>[27]Julho!$H$18</f>
        <v>9.7200000000000006</v>
      </c>
      <c r="P31" s="104">
        <f>[27]Julho!$H$19</f>
        <v>14.4</v>
      </c>
      <c r="Q31" s="104">
        <f>[27]Julho!$H$20</f>
        <v>11.16</v>
      </c>
      <c r="R31" s="104">
        <f>[27]Julho!$H$21</f>
        <v>16.559999999999999</v>
      </c>
      <c r="S31" s="104">
        <f>[27]Julho!$H$22</f>
        <v>13.68</v>
      </c>
      <c r="T31" s="104">
        <f>[27]Julho!$H$23</f>
        <v>10.44</v>
      </c>
      <c r="U31" s="104">
        <f>[27]Julho!$H$24</f>
        <v>11.16</v>
      </c>
      <c r="V31" s="104">
        <f>[27]Julho!$H$25</f>
        <v>9.7200000000000006</v>
      </c>
      <c r="W31" s="104">
        <f>[27]Julho!$H$26</f>
        <v>8.2799999999999994</v>
      </c>
      <c r="X31" s="104">
        <f>[27]Julho!$H$27</f>
        <v>10.44</v>
      </c>
      <c r="Y31" s="104">
        <f>[27]Julho!$H$28</f>
        <v>20.88</v>
      </c>
      <c r="Z31" s="104">
        <f>[27]Julho!$H$29</f>
        <v>13.68</v>
      </c>
      <c r="AA31" s="104">
        <f>[27]Julho!$H$30</f>
        <v>13.32</v>
      </c>
      <c r="AB31" s="104">
        <f>[27]Julho!$H$31</f>
        <v>31.680000000000003</v>
      </c>
      <c r="AC31" s="104">
        <f>[27]Julho!$H$32</f>
        <v>18.36</v>
      </c>
      <c r="AD31" s="104">
        <f>[27]Julho!$H$33</f>
        <v>14.04</v>
      </c>
      <c r="AE31" s="104">
        <f>[27]Julho!$H$34</f>
        <v>12.6</v>
      </c>
      <c r="AF31" s="104">
        <f>[27]Julho!$H$35</f>
        <v>15.48</v>
      </c>
      <c r="AG31" s="109">
        <f t="shared" si="3"/>
        <v>31.680000000000003</v>
      </c>
      <c r="AH31" s="108">
        <f t="shared" si="4"/>
        <v>12.948387096774196</v>
      </c>
      <c r="AI31" t="s">
        <v>35</v>
      </c>
      <c r="AJ31" t="s">
        <v>35</v>
      </c>
      <c r="AK31" t="s">
        <v>35</v>
      </c>
      <c r="AL31" t="s">
        <v>35</v>
      </c>
    </row>
    <row r="32" spans="1:38" x14ac:dyDescent="0.2">
      <c r="A32" s="47" t="s">
        <v>8</v>
      </c>
      <c r="B32" s="104">
        <f>[28]Julho!$H$5</f>
        <v>1.4400000000000002</v>
      </c>
      <c r="C32" s="104">
        <f>[28]Julho!$H$6</f>
        <v>0</v>
      </c>
      <c r="D32" s="104">
        <f>[28]Julho!$H$7</f>
        <v>0</v>
      </c>
      <c r="E32" s="104">
        <f>[28]Julho!$H$8</f>
        <v>0</v>
      </c>
      <c r="F32" s="104">
        <f>[28]Julho!$H$9</f>
        <v>0</v>
      </c>
      <c r="G32" s="104">
        <f>[28]Julho!$H$10</f>
        <v>0.72000000000000008</v>
      </c>
      <c r="H32" s="104">
        <f>[28]Julho!$H$11</f>
        <v>0.36000000000000004</v>
      </c>
      <c r="I32" s="104">
        <f>[28]Julho!$H$12</f>
        <v>0</v>
      </c>
      <c r="J32" s="104">
        <f>[28]Julho!$H$13</f>
        <v>1.4400000000000002</v>
      </c>
      <c r="K32" s="104">
        <f>[28]Julho!$H$14</f>
        <v>0</v>
      </c>
      <c r="L32" s="104">
        <f>[28]Julho!$H$15</f>
        <v>1.08</v>
      </c>
      <c r="M32" s="104">
        <f>[28]Julho!$H$16</f>
        <v>0.36000000000000004</v>
      </c>
      <c r="N32" s="104">
        <f>[28]Julho!$H$17</f>
        <v>1.4400000000000002</v>
      </c>
      <c r="O32" s="104">
        <f>[28]Julho!$H$18</f>
        <v>0.72000000000000008</v>
      </c>
      <c r="P32" s="104">
        <f>[28]Julho!$H$19</f>
        <v>8.2799999999999994</v>
      </c>
      <c r="Q32" s="104">
        <f>[28]Julho!$H$20</f>
        <v>5.4</v>
      </c>
      <c r="R32" s="104">
        <f>[28]Julho!$H$21</f>
        <v>11.879999999999999</v>
      </c>
      <c r="S32" s="104">
        <f>[28]Julho!$H$22</f>
        <v>13.68</v>
      </c>
      <c r="T32" s="104">
        <f>[28]Julho!$H$23</f>
        <v>0.72000000000000008</v>
      </c>
      <c r="U32" s="104">
        <f>[28]Julho!$H$24</f>
        <v>0.36000000000000004</v>
      </c>
      <c r="V32" s="104">
        <f>[28]Julho!$H$25</f>
        <v>0</v>
      </c>
      <c r="W32" s="104">
        <f>[28]Julho!$H$26</f>
        <v>0.72000000000000008</v>
      </c>
      <c r="X32" s="104">
        <f>[28]Julho!$H$27</f>
        <v>1.4400000000000002</v>
      </c>
      <c r="Y32" s="104">
        <f>[28]Julho!$H$28</f>
        <v>33.480000000000004</v>
      </c>
      <c r="Z32" s="104">
        <f>[28]Julho!$H$29</f>
        <v>7.2</v>
      </c>
      <c r="AA32" s="104">
        <f>[28]Julho!$H$30</f>
        <v>11.16</v>
      </c>
      <c r="AB32" s="104">
        <f>[28]Julho!$H$31</f>
        <v>24.12</v>
      </c>
      <c r="AC32" s="104">
        <f>[28]Julho!$H$32</f>
        <v>5.04</v>
      </c>
      <c r="AD32" s="104">
        <f>[28]Julho!$H$33</f>
        <v>0</v>
      </c>
      <c r="AE32" s="104">
        <f>[28]Julho!$H$34</f>
        <v>1.4400000000000002</v>
      </c>
      <c r="AF32" s="104">
        <f>[28]Julho!$H$35</f>
        <v>10.8</v>
      </c>
      <c r="AG32" s="109">
        <f t="shared" si="3"/>
        <v>33.480000000000004</v>
      </c>
      <c r="AH32" s="108">
        <f t="shared" si="4"/>
        <v>4.6219354838709688</v>
      </c>
      <c r="AK32" t="s">
        <v>35</v>
      </c>
    </row>
    <row r="33" spans="1:16384" x14ac:dyDescent="0.2">
      <c r="A33" s="47" t="s">
        <v>9</v>
      </c>
      <c r="B33" s="104">
        <f>[29]Julho!$H$5</f>
        <v>18.720000000000002</v>
      </c>
      <c r="C33" s="104">
        <f>[29]Julho!$H$6</f>
        <v>19.079999999999998</v>
      </c>
      <c r="D33" s="104">
        <f>[29]Julho!$H$7</f>
        <v>14.04</v>
      </c>
      <c r="E33" s="104">
        <f>[29]Julho!$H$8</f>
        <v>11.520000000000001</v>
      </c>
      <c r="F33" s="104">
        <f>[29]Julho!$H$9</f>
        <v>11.16</v>
      </c>
      <c r="G33" s="104">
        <f>[29]Julho!$H$10</f>
        <v>10.08</v>
      </c>
      <c r="H33" s="104">
        <f>[29]Julho!$H$11</f>
        <v>10.8</v>
      </c>
      <c r="I33" s="104">
        <f>[29]Julho!$H$12</f>
        <v>9.3600000000000012</v>
      </c>
      <c r="J33" s="104">
        <f>[29]Julho!$H$13</f>
        <v>10.8</v>
      </c>
      <c r="K33" s="104">
        <f>[29]Julho!$H$14</f>
        <v>12.96</v>
      </c>
      <c r="L33" s="104">
        <f>[29]Julho!$H$15</f>
        <v>11.879999999999999</v>
      </c>
      <c r="M33" s="104">
        <f>[29]Julho!$H$16</f>
        <v>12.6</v>
      </c>
      <c r="N33" s="104">
        <f>[29]Julho!$H$17</f>
        <v>12.24</v>
      </c>
      <c r="O33" s="104">
        <f>[29]Julho!$H$18</f>
        <v>11.16</v>
      </c>
      <c r="P33" s="104">
        <f>[29]Julho!$H$19</f>
        <v>14.76</v>
      </c>
      <c r="Q33" s="104">
        <f>[29]Julho!$H$20</f>
        <v>14.04</v>
      </c>
      <c r="R33" s="104">
        <f>[29]Julho!$H$21</f>
        <v>22.68</v>
      </c>
      <c r="S33" s="104">
        <f>[29]Julho!$H$22</f>
        <v>18.720000000000002</v>
      </c>
      <c r="T33" s="104">
        <f>[29]Julho!$H$23</f>
        <v>10.44</v>
      </c>
      <c r="U33" s="104">
        <f>[29]Julho!$H$24</f>
        <v>10.44</v>
      </c>
      <c r="V33" s="104">
        <f>[29]Julho!$H$25</f>
        <v>9</v>
      </c>
      <c r="W33" s="104">
        <f>[29]Julho!$H$26</f>
        <v>9.7200000000000006</v>
      </c>
      <c r="X33" s="104">
        <f>[29]Julho!$H$27</f>
        <v>9.3600000000000012</v>
      </c>
      <c r="Y33" s="104">
        <f>[29]Julho!$H$28</f>
        <v>20.52</v>
      </c>
      <c r="Z33" s="104">
        <f>[29]Julho!$H$29</f>
        <v>17.64</v>
      </c>
      <c r="AA33" s="104">
        <f>[29]Julho!$H$30</f>
        <v>15.840000000000002</v>
      </c>
      <c r="AB33" s="104">
        <f>[29]Julho!$H$31</f>
        <v>28.08</v>
      </c>
      <c r="AC33" s="104">
        <f>[29]Julho!$H$32</f>
        <v>16.2</v>
      </c>
      <c r="AD33" s="104">
        <f>[29]Julho!$H$33</f>
        <v>19.8</v>
      </c>
      <c r="AE33" s="104">
        <f>[29]Julho!$H$34</f>
        <v>11.16</v>
      </c>
      <c r="AF33" s="104">
        <f>[29]Julho!$H$35</f>
        <v>16.2</v>
      </c>
      <c r="AG33" s="109">
        <f t="shared" si="3"/>
        <v>28.08</v>
      </c>
      <c r="AH33" s="108">
        <f t="shared" si="4"/>
        <v>14.225806451612902</v>
      </c>
      <c r="AK33" t="s">
        <v>35</v>
      </c>
    </row>
    <row r="34" spans="1:16384" x14ac:dyDescent="0.2">
      <c r="A34" s="47" t="s">
        <v>32</v>
      </c>
      <c r="B34" s="104">
        <f>[30]Julho!$H$5</f>
        <v>6.12</v>
      </c>
      <c r="C34" s="104">
        <f>[30]Julho!$H$6</f>
        <v>9.3600000000000012</v>
      </c>
      <c r="D34" s="104">
        <f>[30]Julho!$H$7</f>
        <v>4.6800000000000006</v>
      </c>
      <c r="E34" s="104">
        <f>[30]Julho!$H$8</f>
        <v>9.7200000000000006</v>
      </c>
      <c r="F34" s="104">
        <f>[30]Julho!$H$9</f>
        <v>7.2</v>
      </c>
      <c r="G34" s="104">
        <f>[30]Julho!$H$10</f>
        <v>9.7200000000000006</v>
      </c>
      <c r="H34" s="104">
        <f>[30]Julho!$H$11</f>
        <v>5.4</v>
      </c>
      <c r="I34" s="104">
        <f>[30]Julho!$H$12</f>
        <v>7.2</v>
      </c>
      <c r="J34" s="104">
        <f>[30]Julho!$H$13</f>
        <v>10.08</v>
      </c>
      <c r="K34" s="104">
        <f>[30]Julho!$H$14</f>
        <v>7.2</v>
      </c>
      <c r="L34" s="104">
        <f>[30]Julho!$H$15</f>
        <v>7.2</v>
      </c>
      <c r="M34" s="104">
        <f>[30]Julho!$H$16</f>
        <v>12.6</v>
      </c>
      <c r="N34" s="104">
        <f>[30]Julho!$H$17</f>
        <v>10.44</v>
      </c>
      <c r="O34" s="104">
        <f>[30]Julho!$H$18</f>
        <v>11.520000000000001</v>
      </c>
      <c r="P34" s="104">
        <f>[30]Julho!$H$19</f>
        <v>14.76</v>
      </c>
      <c r="Q34" s="104">
        <f>[30]Julho!$H$20</f>
        <v>11.879999999999999</v>
      </c>
      <c r="R34" s="104">
        <f>[30]Julho!$H$21</f>
        <v>10.8</v>
      </c>
      <c r="S34" s="104">
        <f>[30]Julho!$H$22</f>
        <v>5.4</v>
      </c>
      <c r="T34" s="104">
        <f>[30]Julho!$H$23</f>
        <v>8.64</v>
      </c>
      <c r="U34" s="104">
        <f>[30]Julho!$H$24</f>
        <v>10.44</v>
      </c>
      <c r="V34" s="104">
        <f>[30]Julho!$H$25</f>
        <v>8.2799999999999994</v>
      </c>
      <c r="W34" s="104">
        <f>[30]Julho!$H$26</f>
        <v>7.2</v>
      </c>
      <c r="X34" s="104">
        <f>[30]Julho!$H$27</f>
        <v>10.08</v>
      </c>
      <c r="Y34" s="104">
        <f>[30]Julho!$H$28</f>
        <v>12.6</v>
      </c>
      <c r="Z34" s="104">
        <f>[30]Julho!$H$29</f>
        <v>10.44</v>
      </c>
      <c r="AA34" s="104">
        <f>[30]Julho!$H$30</f>
        <v>14.76</v>
      </c>
      <c r="AB34" s="104">
        <f>[30]Julho!$H$31</f>
        <v>16.920000000000002</v>
      </c>
      <c r="AC34" s="104">
        <f>[30]Julho!$H$32</f>
        <v>11.879999999999999</v>
      </c>
      <c r="AD34" s="104">
        <f>[30]Julho!$H$33</f>
        <v>6.84</v>
      </c>
      <c r="AE34" s="104">
        <f>[30]Julho!$H$34</f>
        <v>11.16</v>
      </c>
      <c r="AF34" s="104">
        <f>[30]Julho!$H$35</f>
        <v>12.96</v>
      </c>
      <c r="AG34" s="109">
        <f t="shared" si="3"/>
        <v>16.920000000000002</v>
      </c>
      <c r="AH34" s="108">
        <f t="shared" si="4"/>
        <v>9.7896774193548382</v>
      </c>
      <c r="AJ34" t="s">
        <v>35</v>
      </c>
    </row>
    <row r="35" spans="1:16384" hidden="1" x14ac:dyDescent="0.2">
      <c r="A35" s="47" t="s">
        <v>10</v>
      </c>
      <c r="B35" s="104" t="str">
        <f>[31]Julho!$H$5</f>
        <v>*</v>
      </c>
      <c r="C35" s="104" t="str">
        <f>[31]Julho!$H$6</f>
        <v>*</v>
      </c>
      <c r="D35" s="104" t="str">
        <f>[31]Julho!$H$7</f>
        <v>*</v>
      </c>
      <c r="E35" s="104" t="str">
        <f>[31]Julho!$H$8</f>
        <v>*</v>
      </c>
      <c r="F35" s="104" t="str">
        <f>[31]Julho!$H$9</f>
        <v>*</v>
      </c>
      <c r="G35" s="104" t="str">
        <f>[31]Julho!$H$10</f>
        <v>*</v>
      </c>
      <c r="H35" s="104" t="str">
        <f>[31]Julho!$H$11</f>
        <v>*</v>
      </c>
      <c r="I35" s="104" t="str">
        <f>[31]Julho!$H$12</f>
        <v>*</v>
      </c>
      <c r="J35" s="104" t="str">
        <f>[31]Julho!$H$13</f>
        <v>*</v>
      </c>
      <c r="K35" s="104" t="str">
        <f>[31]Julho!$H$14</f>
        <v>*</v>
      </c>
      <c r="L35" s="104" t="str">
        <f>[31]Julho!$H$15</f>
        <v>*</v>
      </c>
      <c r="M35" s="104" t="str">
        <f>[31]Julho!$H$16</f>
        <v>*</v>
      </c>
      <c r="N35" s="104" t="str">
        <f>[31]Julho!$H$17</f>
        <v>*</v>
      </c>
      <c r="O35" s="104" t="str">
        <f>[31]Julho!$H$18</f>
        <v>*</v>
      </c>
      <c r="P35" s="104" t="str">
        <f>[31]Julho!$H$19</f>
        <v>*</v>
      </c>
      <c r="Q35" s="104" t="str">
        <f>[31]Julho!$H$20</f>
        <v>*</v>
      </c>
      <c r="R35" s="104" t="str">
        <f>[31]Julho!$H$21</f>
        <v>*</v>
      </c>
      <c r="S35" s="104" t="str">
        <f>[31]Julho!$H$22</f>
        <v>*</v>
      </c>
      <c r="T35" s="104" t="str">
        <f>[31]Julho!$H$23</f>
        <v>*</v>
      </c>
      <c r="U35" s="104" t="str">
        <f>[31]Julho!$H$24</f>
        <v>*</v>
      </c>
      <c r="V35" s="104" t="str">
        <f>[31]Julho!$H$25</f>
        <v>*</v>
      </c>
      <c r="W35" s="104" t="str">
        <f>[31]Julho!$H$26</f>
        <v>*</v>
      </c>
      <c r="X35" s="104" t="str">
        <f>[31]Julho!$H$27</f>
        <v>*</v>
      </c>
      <c r="Y35" s="104" t="str">
        <f>[31]Julho!$H$28</f>
        <v>*</v>
      </c>
      <c r="Z35" s="104" t="str">
        <f>[31]Julho!$H$29</f>
        <v>*</v>
      </c>
      <c r="AA35" s="104" t="str">
        <f>[31]Julho!$H$30</f>
        <v>*</v>
      </c>
      <c r="AB35" s="104" t="str">
        <f>[31]Julho!$H$31</f>
        <v>*</v>
      </c>
      <c r="AC35" s="104" t="str">
        <f>[31]Julho!$H$32</f>
        <v>*</v>
      </c>
      <c r="AD35" s="104" t="str">
        <f>[31]Julho!$H$33</f>
        <v>*</v>
      </c>
      <c r="AE35" s="104" t="str">
        <f>[31]Julho!$H$34</f>
        <v>*</v>
      </c>
      <c r="AF35" s="104" t="str">
        <f>[31]Julho!$H$35</f>
        <v>*</v>
      </c>
      <c r="AG35" s="109">
        <f t="shared" si="3"/>
        <v>0</v>
      </c>
      <c r="AH35" s="108" t="s">
        <v>154</v>
      </c>
      <c r="AL35" t="s">
        <v>35</v>
      </c>
    </row>
    <row r="36" spans="1:16384" x14ac:dyDescent="0.2">
      <c r="A36" s="47" t="s">
        <v>143</v>
      </c>
      <c r="B36" s="104">
        <f>[32]Julho!$H$5</f>
        <v>12.96</v>
      </c>
      <c r="C36" s="104">
        <f>[32]Julho!$H$6</f>
        <v>10.08</v>
      </c>
      <c r="D36" s="104">
        <f>[32]Julho!$H$7</f>
        <v>10.08</v>
      </c>
      <c r="E36" s="104">
        <f>[32]Julho!$H$8</f>
        <v>20.52</v>
      </c>
      <c r="F36" s="104">
        <f>[32]Julho!$H$9</f>
        <v>16.559999999999999</v>
      </c>
      <c r="G36" s="104">
        <f>[32]Julho!$H$10</f>
        <v>15.48</v>
      </c>
      <c r="H36" s="104">
        <f>[32]Julho!$H$11</f>
        <v>13.68</v>
      </c>
      <c r="I36" s="104">
        <f>[32]Julho!$H$12</f>
        <v>14.04</v>
      </c>
      <c r="J36" s="104">
        <f>[32]Julho!$H$13</f>
        <v>16.559999999999999</v>
      </c>
      <c r="K36" s="104">
        <f>[32]Julho!$H$14</f>
        <v>12.96</v>
      </c>
      <c r="L36" s="104">
        <f>[32]Julho!$H$15</f>
        <v>12.96</v>
      </c>
      <c r="M36" s="104">
        <f>[32]Julho!$H$16</f>
        <v>14.4</v>
      </c>
      <c r="N36" s="104">
        <f>[32]Julho!$H$17</f>
        <v>12.96</v>
      </c>
      <c r="O36" s="104">
        <f>[32]Julho!$H$18</f>
        <v>17.64</v>
      </c>
      <c r="P36" s="104">
        <f>[32]Julho!$H$19</f>
        <v>20.88</v>
      </c>
      <c r="Q36" s="104">
        <f>[32]Julho!$H$20</f>
        <v>18.36</v>
      </c>
      <c r="R36" s="104">
        <f>[32]Julho!$H$21</f>
        <v>24.840000000000003</v>
      </c>
      <c r="S36" s="104">
        <f>[32]Julho!$H$22</f>
        <v>14.76</v>
      </c>
      <c r="T36" s="104">
        <f>[32]Julho!$H$23</f>
        <v>15.120000000000001</v>
      </c>
      <c r="U36" s="104">
        <f>[32]Julho!$H$24</f>
        <v>15.120000000000001</v>
      </c>
      <c r="V36" s="104">
        <f>[32]Julho!$H$25</f>
        <v>14.04</v>
      </c>
      <c r="W36" s="104">
        <f>[32]Julho!$H$26</f>
        <v>12.6</v>
      </c>
      <c r="X36" s="104">
        <f>[32]Julho!$H$27</f>
        <v>15.840000000000002</v>
      </c>
      <c r="Y36" s="104">
        <f>[32]Julho!$H$28</f>
        <v>22.32</v>
      </c>
      <c r="Z36" s="104">
        <f>[32]Julho!$H$29</f>
        <v>20.16</v>
      </c>
      <c r="AA36" s="104">
        <f>[32]Julho!$H$30</f>
        <v>26.64</v>
      </c>
      <c r="AB36" s="104">
        <f>[32]Julho!$H$31</f>
        <v>38.880000000000003</v>
      </c>
      <c r="AC36" s="104">
        <f>[32]Julho!$H$32</f>
        <v>24.12</v>
      </c>
      <c r="AD36" s="104">
        <f>[32]Julho!$H$33</f>
        <v>14.76</v>
      </c>
      <c r="AE36" s="104">
        <f>[32]Julho!$H$34</f>
        <v>18</v>
      </c>
      <c r="AF36" s="104">
        <f>[32]Julho!$H$35</f>
        <v>25.92</v>
      </c>
      <c r="AG36" s="109">
        <f t="shared" si="3"/>
        <v>38.880000000000003</v>
      </c>
      <c r="AH36" s="108">
        <f t="shared" si="4"/>
        <v>17.523870967741935</v>
      </c>
      <c r="AI36" s="12" t="s">
        <v>35</v>
      </c>
      <c r="AK36" t="s">
        <v>35</v>
      </c>
    </row>
    <row r="37" spans="1:16384" hidden="1" x14ac:dyDescent="0.2">
      <c r="A37" s="47" t="s">
        <v>11</v>
      </c>
      <c r="B37" s="104" t="str">
        <f>[33]Julho!$H$5</f>
        <v>*</v>
      </c>
      <c r="C37" s="104" t="str">
        <f>[33]Julho!$H$6</f>
        <v>*</v>
      </c>
      <c r="D37" s="104" t="str">
        <f>[33]Julho!$H$7</f>
        <v>*</v>
      </c>
      <c r="E37" s="104" t="str">
        <f>[33]Julho!$H$8</f>
        <v>*</v>
      </c>
      <c r="F37" s="104" t="str">
        <f>[33]Julho!$H$9</f>
        <v>*</v>
      </c>
      <c r="G37" s="104" t="str">
        <f>[33]Julho!$H$10</f>
        <v>*</v>
      </c>
      <c r="H37" s="104" t="str">
        <f>[33]Julho!$H$11</f>
        <v>*</v>
      </c>
      <c r="I37" s="104" t="str">
        <f>[33]Julho!$H$12</f>
        <v>*</v>
      </c>
      <c r="J37" s="104" t="str">
        <f>[33]Julho!$H$13</f>
        <v>*</v>
      </c>
      <c r="K37" s="104" t="str">
        <f>[33]Julho!$H$14</f>
        <v>*</v>
      </c>
      <c r="L37" s="104" t="str">
        <f>[33]Julho!$H$15</f>
        <v>*</v>
      </c>
      <c r="M37" s="104" t="str">
        <f>[33]Julho!$H$16</f>
        <v>*</v>
      </c>
      <c r="N37" s="104" t="str">
        <f>[33]Julho!$H$17</f>
        <v>*</v>
      </c>
      <c r="O37" s="104" t="str">
        <f>[33]Julho!$H$18</f>
        <v>*</v>
      </c>
      <c r="P37" s="104" t="str">
        <f>[33]Julho!$H$19</f>
        <v>*</v>
      </c>
      <c r="Q37" s="104" t="str">
        <f>[33]Julho!$H$20</f>
        <v>*</v>
      </c>
      <c r="R37" s="104" t="str">
        <f>[33]Julho!$H$21</f>
        <v>*</v>
      </c>
      <c r="S37" s="104" t="str">
        <f>[33]Julho!$H$22</f>
        <v>*</v>
      </c>
      <c r="T37" s="104" t="str">
        <f>[33]Julho!$H$23</f>
        <v>*</v>
      </c>
      <c r="U37" s="104" t="str">
        <f>[33]Julho!$H$24</f>
        <v>*</v>
      </c>
      <c r="V37" s="104" t="str">
        <f>[33]Julho!$H$25</f>
        <v>*</v>
      </c>
      <c r="W37" s="104" t="str">
        <f>[33]Julho!$H$26</f>
        <v>*</v>
      </c>
      <c r="X37" s="104" t="str">
        <f>[33]Julho!$H$27</f>
        <v>*</v>
      </c>
      <c r="Y37" s="104" t="str">
        <f>[33]Julho!$H$28</f>
        <v>*</v>
      </c>
      <c r="Z37" s="104" t="str">
        <f>[33]Julho!$H$29</f>
        <v>*</v>
      </c>
      <c r="AA37" s="104" t="str">
        <f>[33]Julho!$H$30</f>
        <v>*</v>
      </c>
      <c r="AB37" s="104" t="str">
        <f>[33]Julho!$H$31</f>
        <v>*</v>
      </c>
      <c r="AC37" s="104" t="str">
        <f>[33]Julho!$H$32</f>
        <v>*</v>
      </c>
      <c r="AD37" s="104" t="str">
        <f>[33]Julho!$H$33</f>
        <v>*</v>
      </c>
      <c r="AE37" s="104" t="str">
        <f>[33]Julho!$H$34</f>
        <v>*</v>
      </c>
      <c r="AF37" s="104" t="str">
        <f>[33]Julho!$H$35</f>
        <v>*</v>
      </c>
      <c r="AG37" s="109">
        <f t="shared" si="3"/>
        <v>0</v>
      </c>
      <c r="AH37" s="108" t="s">
        <v>154</v>
      </c>
      <c r="AK37" t="s">
        <v>35</v>
      </c>
      <c r="AL37" t="s">
        <v>35</v>
      </c>
    </row>
    <row r="38" spans="1:16384" s="5" customFormat="1" x14ac:dyDescent="0.2">
      <c r="A38" s="47" t="s">
        <v>12</v>
      </c>
      <c r="B38" s="104">
        <f>[34]Julho!$H$5</f>
        <v>9.3600000000000012</v>
      </c>
      <c r="C38" s="104">
        <f>[34]Julho!$H$6</f>
        <v>9.7200000000000006</v>
      </c>
      <c r="D38" s="104">
        <f>[34]Julho!$H$7</f>
        <v>7.5600000000000005</v>
      </c>
      <c r="E38" s="104">
        <f>[34]Julho!$H$8</f>
        <v>8.2799999999999994</v>
      </c>
      <c r="F38" s="104">
        <f>[34]Julho!$H$9</f>
        <v>8.2799999999999994</v>
      </c>
      <c r="G38" s="104">
        <f>[34]Julho!$H$10</f>
        <v>5.7600000000000007</v>
      </c>
      <c r="H38" s="104">
        <f>[34]Julho!$H$11</f>
        <v>7.5600000000000005</v>
      </c>
      <c r="I38" s="104">
        <f>[34]Julho!$H$12</f>
        <v>5.04</v>
      </c>
      <c r="J38" s="104">
        <f>[34]Julho!$H$13</f>
        <v>7.5600000000000005</v>
      </c>
      <c r="K38" s="104">
        <f>[34]Julho!$H$14</f>
        <v>9</v>
      </c>
      <c r="L38" s="104">
        <f>[34]Julho!$H$15</f>
        <v>7.9200000000000008</v>
      </c>
      <c r="M38" s="104">
        <f>[34]Julho!$H$16</f>
        <v>9.3600000000000012</v>
      </c>
      <c r="N38" s="104">
        <f>[34]Julho!$H$17</f>
        <v>10.44</v>
      </c>
      <c r="O38" s="104">
        <f>[34]Julho!$H$18</f>
        <v>9.7200000000000006</v>
      </c>
      <c r="P38" s="104">
        <f>[34]Julho!$H$19</f>
        <v>11.16</v>
      </c>
      <c r="Q38" s="104">
        <f>[34]Julho!$H$20</f>
        <v>12.96</v>
      </c>
      <c r="R38" s="104">
        <f>[34]Julho!$H$21</f>
        <v>9.7200000000000006</v>
      </c>
      <c r="S38" s="104">
        <f>[34]Julho!$H$22</f>
        <v>10.8</v>
      </c>
      <c r="T38" s="104">
        <f>[34]Julho!$H$23</f>
        <v>5.4</v>
      </c>
      <c r="U38" s="104">
        <f>[34]Julho!$H$24</f>
        <v>6.84</v>
      </c>
      <c r="V38" s="104">
        <f>[34]Julho!$H$25</f>
        <v>5.04</v>
      </c>
      <c r="W38" s="104">
        <f>[34]Julho!$H$26</f>
        <v>5.4</v>
      </c>
      <c r="X38" s="104">
        <f>[34]Julho!$H$27</f>
        <v>5.04</v>
      </c>
      <c r="Y38" s="104">
        <f>[34]Julho!$H$28</f>
        <v>7.5600000000000005</v>
      </c>
      <c r="Z38" s="104">
        <f>[34]Julho!$H$29</f>
        <v>9.7200000000000006</v>
      </c>
      <c r="AA38" s="104">
        <f>[34]Julho!$H$30</f>
        <v>12.6</v>
      </c>
      <c r="AB38" s="104">
        <f>[34]Julho!$H$31</f>
        <v>15.120000000000001</v>
      </c>
      <c r="AC38" s="104">
        <f>[34]Julho!$H$32</f>
        <v>12.24</v>
      </c>
      <c r="AD38" s="104">
        <f>[34]Julho!$H$33</f>
        <v>12.6</v>
      </c>
      <c r="AE38" s="104">
        <f>[34]Julho!$H$34</f>
        <v>7.9200000000000008</v>
      </c>
      <c r="AF38" s="104">
        <f>[34]Julho!$H$35</f>
        <v>10.44</v>
      </c>
      <c r="AG38" s="109">
        <f t="shared" si="3"/>
        <v>15.120000000000001</v>
      </c>
      <c r="AH38" s="108">
        <f t="shared" si="4"/>
        <v>8.9070967741935512</v>
      </c>
      <c r="AK38" s="5" t="s">
        <v>35</v>
      </c>
      <c r="AL38" s="5" t="s">
        <v>35</v>
      </c>
    </row>
    <row r="39" spans="1:16384" s="5" customFormat="1" x14ac:dyDescent="0.2">
      <c r="A39" s="47" t="s">
        <v>213</v>
      </c>
      <c r="B39" s="104">
        <f>[35]Julho!$H$5</f>
        <v>15.48</v>
      </c>
      <c r="C39" s="104">
        <f>[35]Julho!$H$6</f>
        <v>14.76</v>
      </c>
      <c r="D39" s="104">
        <f>[35]Julho!$H$7</f>
        <v>14.4</v>
      </c>
      <c r="E39" s="104">
        <f>[35]Julho!$H$8</f>
        <v>18.36</v>
      </c>
      <c r="F39" s="104">
        <f>[35]Julho!$H$9</f>
        <v>15.48</v>
      </c>
      <c r="G39" s="104">
        <f>[35]Julho!$H$10</f>
        <v>8.2799999999999994</v>
      </c>
      <c r="H39" s="104">
        <f>[35]Julho!$H$11</f>
        <v>6.84</v>
      </c>
      <c r="I39" s="104">
        <f>[35]Julho!$H$12</f>
        <v>11.520000000000001</v>
      </c>
      <c r="J39" s="104">
        <f>[35]Julho!$H$13</f>
        <v>21.240000000000002</v>
      </c>
      <c r="K39" s="104">
        <f>[35]Julho!$H$14</f>
        <v>16.2</v>
      </c>
      <c r="L39" s="104">
        <f>[35]Julho!$H$15</f>
        <v>11.520000000000001</v>
      </c>
      <c r="M39" s="104">
        <f>[35]Julho!$H$16</f>
        <v>14.76</v>
      </c>
      <c r="N39" s="104">
        <f>[35]Julho!$H$17</f>
        <v>9.7200000000000006</v>
      </c>
      <c r="O39" s="104">
        <f>[35]Julho!$H$18</f>
        <v>15.120000000000001</v>
      </c>
      <c r="P39" s="104">
        <f>[35]Julho!$H$19</f>
        <v>12.6</v>
      </c>
      <c r="Q39" s="104">
        <f>[35]Julho!$H$20</f>
        <v>10.8</v>
      </c>
      <c r="R39" s="104">
        <f>[35]Julho!$H$21</f>
        <v>16.559999999999999</v>
      </c>
      <c r="S39" s="104">
        <f>[35]Julho!$H$22</f>
        <v>11.879999999999999</v>
      </c>
      <c r="T39" s="104">
        <f>[35]Julho!$H$23</f>
        <v>14.04</v>
      </c>
      <c r="U39" s="104">
        <f>[35]Julho!$H$24</f>
        <v>10.08</v>
      </c>
      <c r="V39" s="104">
        <f>[35]Julho!$H$25</f>
        <v>9.7200000000000006</v>
      </c>
      <c r="W39" s="104">
        <f>[35]Julho!$H$26</f>
        <v>9.7200000000000006</v>
      </c>
      <c r="X39" s="104">
        <f>[35]Julho!$H$27</f>
        <v>14.76</v>
      </c>
      <c r="Y39" s="104">
        <f>[35]Julho!$H$28</f>
        <v>10.44</v>
      </c>
      <c r="Z39" s="104">
        <f>[35]Julho!$H$29</f>
        <v>27.720000000000002</v>
      </c>
      <c r="AA39" s="104">
        <f>[35]Julho!$H$30</f>
        <v>12.24</v>
      </c>
      <c r="AB39" s="104">
        <f>[35]Julho!$H$31</f>
        <v>18.36</v>
      </c>
      <c r="AC39" s="104">
        <f>[35]Julho!$H$32</f>
        <v>22.68</v>
      </c>
      <c r="AD39" s="104">
        <f>[35]Julho!$H$33</f>
        <v>21.6</v>
      </c>
      <c r="AE39" s="104">
        <f>[35]Julho!$H$34</f>
        <v>20.52</v>
      </c>
      <c r="AF39" s="104">
        <f>[35]Julho!$H$35</f>
        <v>15.840000000000002</v>
      </c>
      <c r="AG39" s="109">
        <f t="shared" si="3"/>
        <v>27.720000000000002</v>
      </c>
      <c r="AH39" s="108">
        <f t="shared" si="4"/>
        <v>14.620645161290325</v>
      </c>
    </row>
    <row r="40" spans="1:16384" x14ac:dyDescent="0.2">
      <c r="A40" s="47" t="s">
        <v>13</v>
      </c>
      <c r="B40" s="104">
        <f>[36]Julho!$H$5</f>
        <v>15.840000000000002</v>
      </c>
      <c r="C40" s="104">
        <f>[36]Julho!$H$6</f>
        <v>15.840000000000002</v>
      </c>
      <c r="D40" s="104">
        <f>[36]Julho!$H$7</f>
        <v>12.24</v>
      </c>
      <c r="E40" s="104">
        <f>[36]Julho!$H$8</f>
        <v>9.3600000000000012</v>
      </c>
      <c r="F40" s="104">
        <f>[36]Julho!$H$9</f>
        <v>8.64</v>
      </c>
      <c r="G40" s="104">
        <f>[36]Julho!$H$10</f>
        <v>12.24</v>
      </c>
      <c r="H40" s="104">
        <f>[36]Julho!$H$11</f>
        <v>14.4</v>
      </c>
      <c r="I40" s="104">
        <f>[36]Julho!$H$12</f>
        <v>10.44</v>
      </c>
      <c r="J40" s="104">
        <f>[36]Julho!$H$13</f>
        <v>12.6</v>
      </c>
      <c r="K40" s="104">
        <f>[36]Julho!$H$14</f>
        <v>10.44</v>
      </c>
      <c r="L40" s="104">
        <f>[36]Julho!$H$15</f>
        <v>9.7200000000000006</v>
      </c>
      <c r="M40" s="104">
        <f>[36]Julho!$H$16</f>
        <v>18</v>
      </c>
      <c r="N40" s="104">
        <f>[36]Julho!$H$17</f>
        <v>13.68</v>
      </c>
      <c r="O40" s="104">
        <f>[36]Julho!$H$18</f>
        <v>11.520000000000001</v>
      </c>
      <c r="P40" s="104">
        <f>[36]Julho!$H$19</f>
        <v>20.88</v>
      </c>
      <c r="Q40" s="104">
        <f>[36]Julho!$H$20</f>
        <v>22.68</v>
      </c>
      <c r="R40" s="104">
        <f>[36]Julho!$H$21</f>
        <v>25.92</v>
      </c>
      <c r="S40" s="104">
        <f>[36]Julho!$H$22</f>
        <v>16.920000000000002</v>
      </c>
      <c r="T40" s="104">
        <f>[36]Julho!$H$23</f>
        <v>8.64</v>
      </c>
      <c r="U40" s="104">
        <f>[36]Julho!$H$24</f>
        <v>14.4</v>
      </c>
      <c r="V40" s="104">
        <f>[36]Julho!$H$25</f>
        <v>13.32</v>
      </c>
      <c r="W40" s="104">
        <f>[36]Julho!$H$26</f>
        <v>12.24</v>
      </c>
      <c r="X40" s="104">
        <f>[36]Julho!$H$27</f>
        <v>13.32</v>
      </c>
      <c r="Y40" s="104">
        <f>[36]Julho!$H$28</f>
        <v>17.64</v>
      </c>
      <c r="Z40" s="104">
        <f>[36]Julho!$H$29</f>
        <v>20.52</v>
      </c>
      <c r="AA40" s="104">
        <f>[36]Julho!$H$30</f>
        <v>14.76</v>
      </c>
      <c r="AB40" s="104">
        <f>[36]Julho!$H$31</f>
        <v>26.64</v>
      </c>
      <c r="AC40" s="104">
        <f>[36]Julho!$H$32</f>
        <v>21.96</v>
      </c>
      <c r="AD40" s="104">
        <f>[36]Julho!$H$33</f>
        <v>22.32</v>
      </c>
      <c r="AE40" s="104">
        <f>[36]Julho!$H$34</f>
        <v>10.08</v>
      </c>
      <c r="AF40" s="104">
        <f>[36]Julho!$H$35</f>
        <v>19.079999999999998</v>
      </c>
      <c r="AG40" s="109">
        <f t="shared" si="3"/>
        <v>26.64</v>
      </c>
      <c r="AH40" s="108">
        <f t="shared" si="4"/>
        <v>15.363870967741931</v>
      </c>
      <c r="AK40" t="s">
        <v>35</v>
      </c>
    </row>
    <row r="41" spans="1:16384" x14ac:dyDescent="0.2">
      <c r="A41" s="47" t="s">
        <v>144</v>
      </c>
      <c r="B41" s="104">
        <f>[37]Julho!$H$5</f>
        <v>11.16</v>
      </c>
      <c r="C41" s="104">
        <f>[37]Julho!$H$6</f>
        <v>13.32</v>
      </c>
      <c r="D41" s="104">
        <f>[37]Julho!$H$7</f>
        <v>8.2799999999999994</v>
      </c>
      <c r="E41" s="104">
        <f>[37]Julho!$H$8</f>
        <v>13.32</v>
      </c>
      <c r="F41" s="104">
        <f>[37]Julho!$H$9</f>
        <v>11.520000000000001</v>
      </c>
      <c r="G41" s="104">
        <f>[37]Julho!$H$10</f>
        <v>10.08</v>
      </c>
      <c r="H41" s="104">
        <f>[37]Julho!$H$11</f>
        <v>12.6</v>
      </c>
      <c r="I41" s="104">
        <f>[37]Julho!$H$12</f>
        <v>8.2799999999999994</v>
      </c>
      <c r="J41" s="104">
        <f>[37]Julho!$H$13</f>
        <v>15.120000000000001</v>
      </c>
      <c r="K41" s="104">
        <f>[37]Julho!$H$14</f>
        <v>12.24</v>
      </c>
      <c r="L41" s="104">
        <f>[37]Julho!$H$15</f>
        <v>12.24</v>
      </c>
      <c r="M41" s="104">
        <f>[37]Julho!$H$16</f>
        <v>10.44</v>
      </c>
      <c r="N41" s="104">
        <f>[37]Julho!$H$17</f>
        <v>10.8</v>
      </c>
      <c r="O41" s="104">
        <f>[37]Julho!$H$18</f>
        <v>12.24</v>
      </c>
      <c r="P41" s="104">
        <f>[37]Julho!$H$19</f>
        <v>14.04</v>
      </c>
      <c r="Q41" s="104">
        <f>[37]Julho!$H$20</f>
        <v>12.96</v>
      </c>
      <c r="R41" s="104">
        <f>[37]Julho!$H$21</f>
        <v>15.48</v>
      </c>
      <c r="S41" s="104">
        <f>[37]Julho!$H$22</f>
        <v>10.08</v>
      </c>
      <c r="T41" s="104">
        <f>[37]Julho!$H$23</f>
        <v>9.3600000000000012</v>
      </c>
      <c r="U41" s="104">
        <f>[37]Julho!$H$24</f>
        <v>10.8</v>
      </c>
      <c r="V41" s="104">
        <f>[37]Julho!$H$25</f>
        <v>12.6</v>
      </c>
      <c r="W41" s="104">
        <f>[37]Julho!$H$26</f>
        <v>12.24</v>
      </c>
      <c r="X41" s="104">
        <f>[37]Julho!$H$27</f>
        <v>13.32</v>
      </c>
      <c r="Y41" s="104">
        <f>[37]Julho!$H$28</f>
        <v>15.840000000000002</v>
      </c>
      <c r="Z41" s="104">
        <f>[37]Julho!$H$29</f>
        <v>12.96</v>
      </c>
      <c r="AA41" s="104">
        <f>[37]Julho!$H$30</f>
        <v>18</v>
      </c>
      <c r="AB41" s="104">
        <f>[37]Julho!$H$31</f>
        <v>29.16</v>
      </c>
      <c r="AC41" s="104">
        <f>[37]Julho!$H$32</f>
        <v>12.96</v>
      </c>
      <c r="AD41" s="104">
        <f>[37]Julho!$H$33</f>
        <v>11.520000000000001</v>
      </c>
      <c r="AE41" s="104">
        <f>[37]Julho!$H$34</f>
        <v>12.24</v>
      </c>
      <c r="AF41" s="104">
        <f>[37]Julho!$H$35</f>
        <v>14.04</v>
      </c>
      <c r="AG41" s="109">
        <f t="shared" si="3"/>
        <v>29.16</v>
      </c>
      <c r="AH41" s="108">
        <f t="shared" si="4"/>
        <v>12.878709677419355</v>
      </c>
      <c r="AK41" t="s">
        <v>35</v>
      </c>
    </row>
    <row r="42" spans="1:16384" x14ac:dyDescent="0.2">
      <c r="A42" s="47" t="s">
        <v>117</v>
      </c>
      <c r="B42" s="104">
        <f>[38]Julho!$H$5</f>
        <v>15.48</v>
      </c>
      <c r="C42" s="104">
        <f>[38]Julho!$H$6</f>
        <v>12.24</v>
      </c>
      <c r="D42" s="104">
        <f>[38]Julho!$H$7</f>
        <v>10.08</v>
      </c>
      <c r="E42" s="104">
        <f>[38]Julho!$H$8</f>
        <v>12.96</v>
      </c>
      <c r="F42" s="104">
        <f>[38]Julho!$H$9</f>
        <v>17.28</v>
      </c>
      <c r="G42" s="104">
        <f>[38]Julho!$H$10</f>
        <v>13.32</v>
      </c>
      <c r="H42" s="104">
        <f>[38]Julho!$H$11</f>
        <v>18</v>
      </c>
      <c r="I42" s="104">
        <f>[38]Julho!$H$12</f>
        <v>13.68</v>
      </c>
      <c r="J42" s="104">
        <f>[38]Julho!$H$13</f>
        <v>12.96</v>
      </c>
      <c r="K42" s="104">
        <f>[38]Julho!$H$14</f>
        <v>18</v>
      </c>
      <c r="L42" s="104">
        <f>[38]Julho!$H$15</f>
        <v>16.920000000000002</v>
      </c>
      <c r="M42" s="104">
        <f>[38]Julho!$H$16</f>
        <v>16.559999999999999</v>
      </c>
      <c r="N42" s="104">
        <f>[38]Julho!$H$17</f>
        <v>15.48</v>
      </c>
      <c r="O42" s="104">
        <f>[38]Julho!$H$18</f>
        <v>13.68</v>
      </c>
      <c r="P42" s="104">
        <f>[38]Julho!$H$19</f>
        <v>21.6</v>
      </c>
      <c r="Q42" s="104">
        <f>[38]Julho!$H$20</f>
        <v>21.96</v>
      </c>
      <c r="R42" s="104">
        <f>[38]Julho!$H$21</f>
        <v>20.16</v>
      </c>
      <c r="S42" s="104">
        <f>[38]Julho!$H$22</f>
        <v>15.120000000000001</v>
      </c>
      <c r="T42" s="104">
        <f>[38]Julho!$H$23</f>
        <v>9</v>
      </c>
      <c r="U42" s="104">
        <f>[38]Julho!$H$24</f>
        <v>13.68</v>
      </c>
      <c r="V42" s="104">
        <f>[38]Julho!$H$25</f>
        <v>16.2</v>
      </c>
      <c r="W42" s="104">
        <f>[38]Julho!$H$26</f>
        <v>12.6</v>
      </c>
      <c r="X42" s="104">
        <f>[38]Julho!$H$27</f>
        <v>14.04</v>
      </c>
      <c r="Y42" s="104">
        <f>[38]Julho!$H$28</f>
        <v>21.240000000000002</v>
      </c>
      <c r="Z42" s="104">
        <f>[38]Julho!$H$29</f>
        <v>21.240000000000002</v>
      </c>
      <c r="AA42" s="104">
        <f>[38]Julho!$H$30</f>
        <v>21.240000000000002</v>
      </c>
      <c r="AB42" s="104">
        <f>[38]Julho!$H$31</f>
        <v>37.440000000000005</v>
      </c>
      <c r="AC42" s="104">
        <f>[38]Julho!$H$32</f>
        <v>19.079999999999998</v>
      </c>
      <c r="AD42" s="104">
        <f>[38]Julho!$H$33</f>
        <v>12.6</v>
      </c>
      <c r="AE42" s="104">
        <f>[38]Julho!$H$34</f>
        <v>13.68</v>
      </c>
      <c r="AF42" s="104">
        <f>[38]Julho!$H$35</f>
        <v>16.2</v>
      </c>
      <c r="AG42" s="109">
        <f t="shared" si="3"/>
        <v>37.440000000000005</v>
      </c>
      <c r="AH42" s="108">
        <f t="shared" si="4"/>
        <v>16.571612903225812</v>
      </c>
      <c r="AK42" t="s">
        <v>35</v>
      </c>
    </row>
    <row r="43" spans="1:16384" x14ac:dyDescent="0.2">
      <c r="A43" s="47" t="s">
        <v>212</v>
      </c>
      <c r="B43" s="104">
        <f>[39]Julho!$H$5</f>
        <v>16.920000000000002</v>
      </c>
      <c r="C43" s="104">
        <f>[39]Julho!$H$6</f>
        <v>19.079999999999998</v>
      </c>
      <c r="D43" s="104">
        <f>[39]Julho!$H$7</f>
        <v>20.16</v>
      </c>
      <c r="E43" s="104">
        <f>[39]Julho!$H$8</f>
        <v>25.2</v>
      </c>
      <c r="F43" s="104">
        <f>[39]Julho!$H$9</f>
        <v>24.48</v>
      </c>
      <c r="G43" s="104">
        <f>[39]Julho!$H$10</f>
        <v>22.68</v>
      </c>
      <c r="H43" s="104">
        <f>[39]Julho!$H$11</f>
        <v>27.720000000000002</v>
      </c>
      <c r="I43" s="104">
        <f>[39]Julho!$H$12</f>
        <v>16.920000000000002</v>
      </c>
      <c r="J43" s="104">
        <f>[39]Julho!$H$13</f>
        <v>22.32</v>
      </c>
      <c r="K43" s="104">
        <f>[39]Julho!$H$14</f>
        <v>19.079999999999998</v>
      </c>
      <c r="L43" s="104">
        <f>[39]Julho!$H$15</f>
        <v>25.2</v>
      </c>
      <c r="M43" s="104">
        <f>[39]Julho!$H$16</f>
        <v>21.240000000000002</v>
      </c>
      <c r="N43" s="104">
        <f>[39]Julho!$H$17</f>
        <v>20.16</v>
      </c>
      <c r="O43" s="104">
        <f>[39]Julho!$H$18</f>
        <v>15.48</v>
      </c>
      <c r="P43" s="104">
        <f>[39]Julho!$H$19</f>
        <v>25.92</v>
      </c>
      <c r="Q43" s="104">
        <f>[39]Julho!$H$20</f>
        <v>19.079999999999998</v>
      </c>
      <c r="R43" s="104">
        <f>[39]Julho!$H$21</f>
        <v>18.36</v>
      </c>
      <c r="S43" s="104">
        <f>[39]Julho!$H$22</f>
        <v>19.8</v>
      </c>
      <c r="T43" s="104">
        <f>[39]Julho!$H$23</f>
        <v>15.48</v>
      </c>
      <c r="U43" s="104">
        <f>[39]Julho!$H$24</f>
        <v>13.32</v>
      </c>
      <c r="V43" s="104">
        <f>[39]Julho!$H$25</f>
        <v>21.6</v>
      </c>
      <c r="W43" s="104">
        <f>[39]Julho!$H$26</f>
        <v>15.840000000000002</v>
      </c>
      <c r="X43" s="104">
        <f>[39]Julho!$H$27</f>
        <v>16.2</v>
      </c>
      <c r="Y43" s="104">
        <f>[39]Julho!$H$28</f>
        <v>23.759999999999998</v>
      </c>
      <c r="Z43" s="104">
        <f>[39]Julho!$H$29</f>
        <v>14.4</v>
      </c>
      <c r="AA43" s="104">
        <f>[39]Julho!$H$30</f>
        <v>24.48</v>
      </c>
      <c r="AB43" s="104">
        <f>[39]Julho!$H$31</f>
        <v>25.2</v>
      </c>
      <c r="AC43" s="104">
        <f>[39]Julho!$H$32</f>
        <v>19.079999999999998</v>
      </c>
      <c r="AD43" s="104">
        <f>[39]Julho!$H$33</f>
        <v>21.240000000000002</v>
      </c>
      <c r="AE43" s="104">
        <f>[39]Julho!$H$34</f>
        <v>20.88</v>
      </c>
      <c r="AF43" s="104">
        <f>[39]Julho!$H$35</f>
        <v>24.840000000000003</v>
      </c>
      <c r="AG43" s="109">
        <f t="shared" si="3"/>
        <v>27.720000000000002</v>
      </c>
      <c r="AH43" s="108">
        <f t="shared" si="4"/>
        <v>20.520000000000003</v>
      </c>
      <c r="FQ43" t="s">
        <v>212</v>
      </c>
      <c r="FR43" t="s">
        <v>212</v>
      </c>
      <c r="FS43" t="s">
        <v>212</v>
      </c>
      <c r="FT43" t="s">
        <v>212</v>
      </c>
      <c r="FU43" t="s">
        <v>212</v>
      </c>
      <c r="FV43" t="s">
        <v>212</v>
      </c>
      <c r="FW43" t="s">
        <v>212</v>
      </c>
      <c r="FX43" t="s">
        <v>212</v>
      </c>
      <c r="FY43" t="s">
        <v>212</v>
      </c>
      <c r="FZ43" t="s">
        <v>212</v>
      </c>
      <c r="GA43" t="s">
        <v>212</v>
      </c>
      <c r="GB43" t="s">
        <v>212</v>
      </c>
      <c r="GC43" t="s">
        <v>212</v>
      </c>
      <c r="GD43" t="s">
        <v>212</v>
      </c>
      <c r="GE43" t="s">
        <v>212</v>
      </c>
      <c r="GF43" t="s">
        <v>212</v>
      </c>
      <c r="GG43" t="s">
        <v>212</v>
      </c>
      <c r="GH43" t="s">
        <v>212</v>
      </c>
      <c r="GI43" t="s">
        <v>212</v>
      </c>
      <c r="GJ43" t="s">
        <v>212</v>
      </c>
      <c r="GK43" t="s">
        <v>212</v>
      </c>
      <c r="GL43" t="s">
        <v>212</v>
      </c>
      <c r="GM43" t="s">
        <v>212</v>
      </c>
      <c r="GN43" t="s">
        <v>212</v>
      </c>
      <c r="GO43" t="s">
        <v>212</v>
      </c>
      <c r="GP43" t="s">
        <v>212</v>
      </c>
      <c r="GQ43" t="s">
        <v>212</v>
      </c>
      <c r="GR43" t="s">
        <v>212</v>
      </c>
      <c r="GS43" t="s">
        <v>212</v>
      </c>
      <c r="GT43" t="s">
        <v>212</v>
      </c>
      <c r="GU43" t="s">
        <v>212</v>
      </c>
      <c r="GV43" t="s">
        <v>212</v>
      </c>
      <c r="GW43" t="s">
        <v>212</v>
      </c>
      <c r="GX43" t="s">
        <v>212</v>
      </c>
      <c r="GY43" t="s">
        <v>212</v>
      </c>
      <c r="GZ43" t="s">
        <v>212</v>
      </c>
      <c r="HA43" t="s">
        <v>212</v>
      </c>
      <c r="HB43" t="s">
        <v>212</v>
      </c>
      <c r="HC43" t="s">
        <v>212</v>
      </c>
      <c r="HD43" t="s">
        <v>212</v>
      </c>
      <c r="HE43" t="s">
        <v>212</v>
      </c>
      <c r="HF43" t="s">
        <v>212</v>
      </c>
      <c r="HG43" t="s">
        <v>212</v>
      </c>
      <c r="HH43" t="s">
        <v>212</v>
      </c>
      <c r="HI43" t="s">
        <v>212</v>
      </c>
      <c r="HJ43" t="s">
        <v>212</v>
      </c>
      <c r="HK43" t="s">
        <v>212</v>
      </c>
      <c r="HL43" t="s">
        <v>212</v>
      </c>
      <c r="HM43" t="s">
        <v>212</v>
      </c>
      <c r="HN43" t="s">
        <v>212</v>
      </c>
      <c r="HO43" t="s">
        <v>212</v>
      </c>
      <c r="HP43" t="s">
        <v>212</v>
      </c>
      <c r="HQ43" t="s">
        <v>212</v>
      </c>
      <c r="HR43" t="s">
        <v>212</v>
      </c>
      <c r="HS43" t="s">
        <v>212</v>
      </c>
      <c r="HT43" t="s">
        <v>212</v>
      </c>
      <c r="HU43" t="s">
        <v>212</v>
      </c>
      <c r="HV43" t="s">
        <v>212</v>
      </c>
      <c r="HW43" t="s">
        <v>212</v>
      </c>
      <c r="HX43" t="s">
        <v>212</v>
      </c>
      <c r="HY43" t="s">
        <v>212</v>
      </c>
      <c r="HZ43" t="s">
        <v>212</v>
      </c>
      <c r="IA43" t="s">
        <v>212</v>
      </c>
      <c r="IB43" t="s">
        <v>212</v>
      </c>
      <c r="IC43" t="s">
        <v>212</v>
      </c>
      <c r="ID43" t="s">
        <v>212</v>
      </c>
      <c r="IE43" t="s">
        <v>212</v>
      </c>
      <c r="IF43" t="s">
        <v>212</v>
      </c>
      <c r="IG43" t="s">
        <v>212</v>
      </c>
      <c r="IH43" t="s">
        <v>212</v>
      </c>
      <c r="II43" t="s">
        <v>212</v>
      </c>
      <c r="IJ43" t="s">
        <v>212</v>
      </c>
      <c r="IK43" t="s">
        <v>212</v>
      </c>
      <c r="IL43" t="s">
        <v>212</v>
      </c>
      <c r="IM43" t="s">
        <v>212</v>
      </c>
      <c r="IN43" t="s">
        <v>212</v>
      </c>
      <c r="IO43" t="s">
        <v>212</v>
      </c>
      <c r="IP43" t="s">
        <v>212</v>
      </c>
      <c r="IQ43" t="s">
        <v>212</v>
      </c>
      <c r="IR43" t="s">
        <v>212</v>
      </c>
      <c r="IS43" t="s">
        <v>212</v>
      </c>
      <c r="IT43" t="s">
        <v>212</v>
      </c>
      <c r="IU43" t="s">
        <v>212</v>
      </c>
      <c r="IV43" t="s">
        <v>212</v>
      </c>
      <c r="IW43" t="s">
        <v>212</v>
      </c>
      <c r="IX43" t="s">
        <v>212</v>
      </c>
      <c r="IY43" t="s">
        <v>212</v>
      </c>
      <c r="IZ43" t="s">
        <v>212</v>
      </c>
      <c r="JA43" t="s">
        <v>212</v>
      </c>
      <c r="JB43" t="s">
        <v>212</v>
      </c>
      <c r="JC43" t="s">
        <v>212</v>
      </c>
      <c r="JD43" t="s">
        <v>212</v>
      </c>
      <c r="JE43" t="s">
        <v>212</v>
      </c>
      <c r="JF43" t="s">
        <v>212</v>
      </c>
      <c r="JG43" t="s">
        <v>212</v>
      </c>
      <c r="JH43" t="s">
        <v>212</v>
      </c>
      <c r="JI43" t="s">
        <v>212</v>
      </c>
      <c r="JJ43" t="s">
        <v>212</v>
      </c>
      <c r="JK43" t="s">
        <v>212</v>
      </c>
      <c r="JL43" t="s">
        <v>212</v>
      </c>
      <c r="JM43" t="s">
        <v>212</v>
      </c>
      <c r="JN43" t="s">
        <v>212</v>
      </c>
      <c r="JO43" t="s">
        <v>212</v>
      </c>
      <c r="JP43" t="s">
        <v>212</v>
      </c>
      <c r="JQ43" t="s">
        <v>212</v>
      </c>
      <c r="JR43" t="s">
        <v>212</v>
      </c>
      <c r="JS43" t="s">
        <v>212</v>
      </c>
      <c r="JT43" t="s">
        <v>212</v>
      </c>
      <c r="JU43" t="s">
        <v>212</v>
      </c>
      <c r="JV43" t="s">
        <v>212</v>
      </c>
      <c r="JW43" t="s">
        <v>212</v>
      </c>
      <c r="JX43" t="s">
        <v>212</v>
      </c>
      <c r="JY43" t="s">
        <v>212</v>
      </c>
      <c r="JZ43" t="s">
        <v>212</v>
      </c>
      <c r="KA43" t="s">
        <v>212</v>
      </c>
      <c r="KB43" t="s">
        <v>212</v>
      </c>
      <c r="KC43" t="s">
        <v>212</v>
      </c>
      <c r="KD43" t="s">
        <v>212</v>
      </c>
      <c r="KE43" t="s">
        <v>212</v>
      </c>
      <c r="KF43" t="s">
        <v>212</v>
      </c>
      <c r="KG43" t="s">
        <v>212</v>
      </c>
      <c r="KH43" t="s">
        <v>212</v>
      </c>
      <c r="KI43" t="s">
        <v>212</v>
      </c>
      <c r="KJ43" t="s">
        <v>212</v>
      </c>
      <c r="KK43" t="s">
        <v>212</v>
      </c>
      <c r="KL43" t="s">
        <v>212</v>
      </c>
      <c r="KM43" t="s">
        <v>212</v>
      </c>
      <c r="KN43" t="s">
        <v>212</v>
      </c>
      <c r="KO43" t="s">
        <v>212</v>
      </c>
      <c r="KP43" t="s">
        <v>212</v>
      </c>
      <c r="KQ43" t="s">
        <v>212</v>
      </c>
      <c r="KR43" t="s">
        <v>212</v>
      </c>
      <c r="KS43" t="s">
        <v>212</v>
      </c>
      <c r="KT43" t="s">
        <v>212</v>
      </c>
      <c r="KU43" t="s">
        <v>212</v>
      </c>
      <c r="KV43" t="s">
        <v>212</v>
      </c>
      <c r="KW43" t="s">
        <v>212</v>
      </c>
      <c r="KX43" t="s">
        <v>212</v>
      </c>
      <c r="KY43" t="s">
        <v>212</v>
      </c>
      <c r="KZ43" t="s">
        <v>212</v>
      </c>
      <c r="LA43" t="s">
        <v>212</v>
      </c>
      <c r="LB43" t="s">
        <v>212</v>
      </c>
      <c r="LC43" t="s">
        <v>212</v>
      </c>
      <c r="LD43" t="s">
        <v>212</v>
      </c>
      <c r="LE43" t="s">
        <v>212</v>
      </c>
      <c r="LF43" t="s">
        <v>212</v>
      </c>
      <c r="LG43" t="s">
        <v>212</v>
      </c>
      <c r="LH43" t="s">
        <v>212</v>
      </c>
      <c r="LI43" t="s">
        <v>212</v>
      </c>
      <c r="LJ43" t="s">
        <v>212</v>
      </c>
      <c r="LK43" t="s">
        <v>212</v>
      </c>
      <c r="LL43" t="s">
        <v>212</v>
      </c>
      <c r="LM43" t="s">
        <v>212</v>
      </c>
      <c r="LN43" t="s">
        <v>212</v>
      </c>
      <c r="LO43" t="s">
        <v>212</v>
      </c>
      <c r="LP43" t="s">
        <v>212</v>
      </c>
      <c r="LQ43" t="s">
        <v>212</v>
      </c>
      <c r="LR43" t="s">
        <v>212</v>
      </c>
      <c r="LS43" t="s">
        <v>212</v>
      </c>
      <c r="LT43" t="s">
        <v>212</v>
      </c>
      <c r="LU43" t="s">
        <v>212</v>
      </c>
      <c r="LV43" t="s">
        <v>212</v>
      </c>
      <c r="LW43" t="s">
        <v>212</v>
      </c>
      <c r="LX43" t="s">
        <v>212</v>
      </c>
      <c r="LY43" t="s">
        <v>212</v>
      </c>
      <c r="LZ43" t="s">
        <v>212</v>
      </c>
      <c r="MA43" t="s">
        <v>212</v>
      </c>
      <c r="MB43" t="s">
        <v>212</v>
      </c>
      <c r="MC43" t="s">
        <v>212</v>
      </c>
      <c r="MD43" t="s">
        <v>212</v>
      </c>
      <c r="ME43" t="s">
        <v>212</v>
      </c>
      <c r="MF43" t="s">
        <v>212</v>
      </c>
      <c r="MG43" t="s">
        <v>212</v>
      </c>
      <c r="MH43" t="s">
        <v>212</v>
      </c>
      <c r="MI43" t="s">
        <v>212</v>
      </c>
      <c r="MJ43" t="s">
        <v>212</v>
      </c>
      <c r="MK43" t="s">
        <v>212</v>
      </c>
      <c r="ML43" t="s">
        <v>212</v>
      </c>
      <c r="MM43" t="s">
        <v>212</v>
      </c>
      <c r="MN43" t="s">
        <v>212</v>
      </c>
      <c r="MO43" t="s">
        <v>212</v>
      </c>
      <c r="MP43" t="s">
        <v>212</v>
      </c>
      <c r="MQ43" t="s">
        <v>212</v>
      </c>
      <c r="MR43" t="s">
        <v>212</v>
      </c>
      <c r="MS43" t="s">
        <v>212</v>
      </c>
      <c r="MT43" t="s">
        <v>212</v>
      </c>
      <c r="MU43" t="s">
        <v>212</v>
      </c>
      <c r="MV43" t="s">
        <v>212</v>
      </c>
      <c r="MW43" t="s">
        <v>212</v>
      </c>
      <c r="MX43" t="s">
        <v>212</v>
      </c>
      <c r="MY43" t="s">
        <v>212</v>
      </c>
      <c r="MZ43" t="s">
        <v>212</v>
      </c>
      <c r="NA43" t="s">
        <v>212</v>
      </c>
      <c r="NB43" t="s">
        <v>212</v>
      </c>
      <c r="NC43" t="s">
        <v>212</v>
      </c>
      <c r="ND43" t="s">
        <v>212</v>
      </c>
      <c r="NE43" t="s">
        <v>212</v>
      </c>
      <c r="NF43" t="s">
        <v>212</v>
      </c>
      <c r="NG43" t="s">
        <v>212</v>
      </c>
      <c r="NH43" t="s">
        <v>212</v>
      </c>
      <c r="NI43" t="s">
        <v>212</v>
      </c>
      <c r="NJ43" t="s">
        <v>212</v>
      </c>
      <c r="NK43" t="s">
        <v>212</v>
      </c>
      <c r="NL43" t="s">
        <v>212</v>
      </c>
      <c r="NM43" t="s">
        <v>212</v>
      </c>
      <c r="NN43" t="s">
        <v>212</v>
      </c>
      <c r="NO43" t="s">
        <v>212</v>
      </c>
      <c r="NP43" t="s">
        <v>212</v>
      </c>
      <c r="NQ43" t="s">
        <v>212</v>
      </c>
      <c r="NR43" t="s">
        <v>212</v>
      </c>
      <c r="NS43" t="s">
        <v>212</v>
      </c>
      <c r="NT43" t="s">
        <v>212</v>
      </c>
      <c r="NU43" t="s">
        <v>212</v>
      </c>
      <c r="NV43" t="s">
        <v>212</v>
      </c>
      <c r="NW43" t="s">
        <v>212</v>
      </c>
      <c r="NX43" t="s">
        <v>212</v>
      </c>
      <c r="NY43" t="s">
        <v>212</v>
      </c>
      <c r="NZ43" t="s">
        <v>212</v>
      </c>
      <c r="OA43" t="s">
        <v>212</v>
      </c>
      <c r="OB43" t="s">
        <v>212</v>
      </c>
      <c r="OC43" t="s">
        <v>212</v>
      </c>
      <c r="OD43" t="s">
        <v>212</v>
      </c>
      <c r="OE43" t="s">
        <v>212</v>
      </c>
      <c r="OF43" t="s">
        <v>212</v>
      </c>
      <c r="OG43" t="s">
        <v>212</v>
      </c>
      <c r="OH43" t="s">
        <v>212</v>
      </c>
      <c r="OI43" t="s">
        <v>212</v>
      </c>
      <c r="OJ43" t="s">
        <v>212</v>
      </c>
      <c r="OK43" t="s">
        <v>212</v>
      </c>
      <c r="OL43" t="s">
        <v>212</v>
      </c>
      <c r="OM43" t="s">
        <v>212</v>
      </c>
      <c r="ON43" t="s">
        <v>212</v>
      </c>
      <c r="OO43" t="s">
        <v>212</v>
      </c>
      <c r="OP43" t="s">
        <v>212</v>
      </c>
      <c r="OQ43" t="s">
        <v>212</v>
      </c>
      <c r="OR43" t="s">
        <v>212</v>
      </c>
      <c r="OS43" t="s">
        <v>212</v>
      </c>
      <c r="OT43" t="s">
        <v>212</v>
      </c>
      <c r="OU43" t="s">
        <v>212</v>
      </c>
      <c r="OV43" t="s">
        <v>212</v>
      </c>
      <c r="OW43" t="s">
        <v>212</v>
      </c>
      <c r="OX43" t="s">
        <v>212</v>
      </c>
      <c r="OY43" t="s">
        <v>212</v>
      </c>
      <c r="OZ43" t="s">
        <v>212</v>
      </c>
      <c r="PA43" t="s">
        <v>212</v>
      </c>
      <c r="PB43" t="s">
        <v>212</v>
      </c>
      <c r="PC43" t="s">
        <v>212</v>
      </c>
      <c r="PD43" t="s">
        <v>212</v>
      </c>
      <c r="PE43" t="s">
        <v>212</v>
      </c>
      <c r="PF43" t="s">
        <v>212</v>
      </c>
      <c r="PG43" t="s">
        <v>212</v>
      </c>
      <c r="PH43" t="s">
        <v>212</v>
      </c>
      <c r="PI43" t="s">
        <v>212</v>
      </c>
      <c r="PJ43" t="s">
        <v>212</v>
      </c>
      <c r="PK43" t="s">
        <v>212</v>
      </c>
      <c r="PL43" t="s">
        <v>212</v>
      </c>
      <c r="PM43" t="s">
        <v>212</v>
      </c>
      <c r="PN43" t="s">
        <v>212</v>
      </c>
      <c r="PO43" t="s">
        <v>212</v>
      </c>
      <c r="PP43" t="s">
        <v>212</v>
      </c>
      <c r="PQ43" t="s">
        <v>212</v>
      </c>
      <c r="PR43" t="s">
        <v>212</v>
      </c>
      <c r="PS43" t="s">
        <v>212</v>
      </c>
      <c r="PT43" t="s">
        <v>212</v>
      </c>
      <c r="PU43" t="s">
        <v>212</v>
      </c>
      <c r="PV43" t="s">
        <v>212</v>
      </c>
      <c r="PW43" t="s">
        <v>212</v>
      </c>
      <c r="PX43" t="s">
        <v>212</v>
      </c>
      <c r="PY43" t="s">
        <v>212</v>
      </c>
      <c r="PZ43" t="s">
        <v>212</v>
      </c>
      <c r="QA43" t="s">
        <v>212</v>
      </c>
      <c r="QB43" t="s">
        <v>212</v>
      </c>
      <c r="QC43" t="s">
        <v>212</v>
      </c>
      <c r="QD43" t="s">
        <v>212</v>
      </c>
      <c r="QE43" t="s">
        <v>212</v>
      </c>
      <c r="QF43" t="s">
        <v>212</v>
      </c>
      <c r="QG43" t="s">
        <v>212</v>
      </c>
      <c r="QH43" t="s">
        <v>212</v>
      </c>
      <c r="QI43" t="s">
        <v>212</v>
      </c>
      <c r="QJ43" t="s">
        <v>212</v>
      </c>
      <c r="QK43" t="s">
        <v>212</v>
      </c>
      <c r="QL43" t="s">
        <v>212</v>
      </c>
      <c r="QM43" t="s">
        <v>212</v>
      </c>
      <c r="QN43" t="s">
        <v>212</v>
      </c>
      <c r="QO43" t="s">
        <v>212</v>
      </c>
      <c r="QP43" t="s">
        <v>212</v>
      </c>
      <c r="QQ43" t="s">
        <v>212</v>
      </c>
      <c r="QR43" t="s">
        <v>212</v>
      </c>
      <c r="QS43" t="s">
        <v>212</v>
      </c>
      <c r="QT43" t="s">
        <v>212</v>
      </c>
      <c r="QU43" t="s">
        <v>212</v>
      </c>
      <c r="QV43" t="s">
        <v>212</v>
      </c>
      <c r="QW43" t="s">
        <v>212</v>
      </c>
      <c r="QX43" t="s">
        <v>212</v>
      </c>
      <c r="QY43" t="s">
        <v>212</v>
      </c>
      <c r="QZ43" t="s">
        <v>212</v>
      </c>
      <c r="RA43" t="s">
        <v>212</v>
      </c>
      <c r="RB43" t="s">
        <v>212</v>
      </c>
      <c r="RC43" t="s">
        <v>212</v>
      </c>
      <c r="RD43" t="s">
        <v>212</v>
      </c>
      <c r="RE43" t="s">
        <v>212</v>
      </c>
      <c r="RF43" t="s">
        <v>212</v>
      </c>
      <c r="RG43" t="s">
        <v>212</v>
      </c>
      <c r="RH43" t="s">
        <v>212</v>
      </c>
      <c r="RI43" t="s">
        <v>212</v>
      </c>
      <c r="RJ43" t="s">
        <v>212</v>
      </c>
      <c r="RK43" t="s">
        <v>212</v>
      </c>
      <c r="RL43" t="s">
        <v>212</v>
      </c>
      <c r="RM43" t="s">
        <v>212</v>
      </c>
      <c r="RN43" t="s">
        <v>212</v>
      </c>
      <c r="RO43" t="s">
        <v>212</v>
      </c>
      <c r="RP43" t="s">
        <v>212</v>
      </c>
      <c r="RQ43" t="s">
        <v>212</v>
      </c>
      <c r="RR43" t="s">
        <v>212</v>
      </c>
      <c r="RS43" t="s">
        <v>212</v>
      </c>
      <c r="RT43" t="s">
        <v>212</v>
      </c>
      <c r="RU43" t="s">
        <v>212</v>
      </c>
      <c r="RV43" t="s">
        <v>212</v>
      </c>
      <c r="RW43" t="s">
        <v>212</v>
      </c>
      <c r="RX43" t="s">
        <v>212</v>
      </c>
      <c r="RY43" t="s">
        <v>212</v>
      </c>
      <c r="RZ43" t="s">
        <v>212</v>
      </c>
      <c r="SA43" t="s">
        <v>212</v>
      </c>
      <c r="SB43" t="s">
        <v>212</v>
      </c>
      <c r="SC43" t="s">
        <v>212</v>
      </c>
      <c r="SD43" t="s">
        <v>212</v>
      </c>
      <c r="SE43" t="s">
        <v>212</v>
      </c>
      <c r="SF43" t="s">
        <v>212</v>
      </c>
      <c r="SG43" t="s">
        <v>212</v>
      </c>
      <c r="SH43" t="s">
        <v>212</v>
      </c>
      <c r="SI43" t="s">
        <v>212</v>
      </c>
      <c r="SJ43" t="s">
        <v>212</v>
      </c>
      <c r="SK43" t="s">
        <v>212</v>
      </c>
      <c r="SL43" t="s">
        <v>212</v>
      </c>
      <c r="SM43" t="s">
        <v>212</v>
      </c>
      <c r="SN43" t="s">
        <v>212</v>
      </c>
      <c r="SO43" t="s">
        <v>212</v>
      </c>
      <c r="SP43" t="s">
        <v>212</v>
      </c>
      <c r="SQ43" t="s">
        <v>212</v>
      </c>
      <c r="SR43" t="s">
        <v>212</v>
      </c>
      <c r="SS43" t="s">
        <v>212</v>
      </c>
      <c r="ST43" t="s">
        <v>212</v>
      </c>
      <c r="SU43" t="s">
        <v>212</v>
      </c>
      <c r="SV43" t="s">
        <v>212</v>
      </c>
      <c r="SW43" t="s">
        <v>212</v>
      </c>
      <c r="SX43" t="s">
        <v>212</v>
      </c>
      <c r="SY43" t="s">
        <v>212</v>
      </c>
      <c r="SZ43" t="s">
        <v>212</v>
      </c>
      <c r="TA43" t="s">
        <v>212</v>
      </c>
      <c r="TB43" t="s">
        <v>212</v>
      </c>
      <c r="TC43" t="s">
        <v>212</v>
      </c>
      <c r="TD43" t="s">
        <v>212</v>
      </c>
      <c r="TE43" t="s">
        <v>212</v>
      </c>
      <c r="TF43" t="s">
        <v>212</v>
      </c>
      <c r="TG43" t="s">
        <v>212</v>
      </c>
      <c r="TH43" t="s">
        <v>212</v>
      </c>
      <c r="TI43" t="s">
        <v>212</v>
      </c>
      <c r="TJ43" t="s">
        <v>212</v>
      </c>
      <c r="TK43" t="s">
        <v>212</v>
      </c>
      <c r="TL43" t="s">
        <v>212</v>
      </c>
      <c r="TM43" t="s">
        <v>212</v>
      </c>
      <c r="TN43" t="s">
        <v>212</v>
      </c>
      <c r="TO43" t="s">
        <v>212</v>
      </c>
      <c r="TP43" t="s">
        <v>212</v>
      </c>
      <c r="TQ43" t="s">
        <v>212</v>
      </c>
      <c r="TR43" t="s">
        <v>212</v>
      </c>
      <c r="TS43" t="s">
        <v>212</v>
      </c>
      <c r="TT43" t="s">
        <v>212</v>
      </c>
      <c r="TU43" t="s">
        <v>212</v>
      </c>
      <c r="TV43" t="s">
        <v>212</v>
      </c>
      <c r="TW43" t="s">
        <v>212</v>
      </c>
      <c r="TX43" t="s">
        <v>212</v>
      </c>
      <c r="TY43" t="s">
        <v>212</v>
      </c>
      <c r="TZ43" t="s">
        <v>212</v>
      </c>
      <c r="UA43" t="s">
        <v>212</v>
      </c>
      <c r="UB43" t="s">
        <v>212</v>
      </c>
      <c r="UC43" t="s">
        <v>212</v>
      </c>
      <c r="UD43" t="s">
        <v>212</v>
      </c>
      <c r="UE43" t="s">
        <v>212</v>
      </c>
      <c r="UF43" t="s">
        <v>212</v>
      </c>
      <c r="UG43" t="s">
        <v>212</v>
      </c>
      <c r="UH43" t="s">
        <v>212</v>
      </c>
      <c r="UI43" t="s">
        <v>212</v>
      </c>
      <c r="UJ43" t="s">
        <v>212</v>
      </c>
      <c r="UK43" t="s">
        <v>212</v>
      </c>
      <c r="UL43" t="s">
        <v>212</v>
      </c>
      <c r="UM43" t="s">
        <v>212</v>
      </c>
      <c r="UN43" t="s">
        <v>212</v>
      </c>
      <c r="UO43" t="s">
        <v>212</v>
      </c>
      <c r="UP43" t="s">
        <v>212</v>
      </c>
      <c r="UQ43" t="s">
        <v>212</v>
      </c>
      <c r="UR43" t="s">
        <v>212</v>
      </c>
      <c r="US43" t="s">
        <v>212</v>
      </c>
      <c r="UT43" t="s">
        <v>212</v>
      </c>
      <c r="UU43" t="s">
        <v>212</v>
      </c>
      <c r="UV43" t="s">
        <v>212</v>
      </c>
      <c r="UW43" t="s">
        <v>212</v>
      </c>
      <c r="UX43" t="s">
        <v>212</v>
      </c>
      <c r="UY43" t="s">
        <v>212</v>
      </c>
      <c r="UZ43" t="s">
        <v>212</v>
      </c>
      <c r="VA43" t="s">
        <v>212</v>
      </c>
      <c r="VB43" t="s">
        <v>212</v>
      </c>
      <c r="VC43" t="s">
        <v>212</v>
      </c>
      <c r="VD43" t="s">
        <v>212</v>
      </c>
      <c r="VE43" t="s">
        <v>212</v>
      </c>
      <c r="VF43" t="s">
        <v>212</v>
      </c>
      <c r="VG43" t="s">
        <v>212</v>
      </c>
      <c r="VH43" t="s">
        <v>212</v>
      </c>
      <c r="VI43" t="s">
        <v>212</v>
      </c>
      <c r="VJ43" t="s">
        <v>212</v>
      </c>
      <c r="VK43" t="s">
        <v>212</v>
      </c>
      <c r="VL43" t="s">
        <v>212</v>
      </c>
      <c r="VM43" t="s">
        <v>212</v>
      </c>
      <c r="VN43" t="s">
        <v>212</v>
      </c>
      <c r="VO43" t="s">
        <v>212</v>
      </c>
      <c r="VP43" t="s">
        <v>212</v>
      </c>
      <c r="VQ43" t="s">
        <v>212</v>
      </c>
      <c r="VR43" t="s">
        <v>212</v>
      </c>
      <c r="VS43" t="s">
        <v>212</v>
      </c>
      <c r="VT43" t="s">
        <v>212</v>
      </c>
      <c r="VU43" t="s">
        <v>212</v>
      </c>
      <c r="VV43" t="s">
        <v>212</v>
      </c>
      <c r="VW43" t="s">
        <v>212</v>
      </c>
      <c r="VX43" t="s">
        <v>212</v>
      </c>
      <c r="VY43" t="s">
        <v>212</v>
      </c>
      <c r="VZ43" t="s">
        <v>212</v>
      </c>
      <c r="WA43" t="s">
        <v>212</v>
      </c>
      <c r="WB43" t="s">
        <v>212</v>
      </c>
      <c r="WC43" t="s">
        <v>212</v>
      </c>
      <c r="WD43" t="s">
        <v>212</v>
      </c>
      <c r="WE43" t="s">
        <v>212</v>
      </c>
      <c r="WF43" t="s">
        <v>212</v>
      </c>
      <c r="WG43" t="s">
        <v>212</v>
      </c>
      <c r="WH43" t="s">
        <v>212</v>
      </c>
      <c r="WI43" t="s">
        <v>212</v>
      </c>
      <c r="WJ43" t="s">
        <v>212</v>
      </c>
      <c r="WK43" t="s">
        <v>212</v>
      </c>
      <c r="WL43" t="s">
        <v>212</v>
      </c>
      <c r="WM43" t="s">
        <v>212</v>
      </c>
      <c r="WN43" t="s">
        <v>212</v>
      </c>
      <c r="WO43" t="s">
        <v>212</v>
      </c>
      <c r="WP43" t="s">
        <v>212</v>
      </c>
      <c r="WQ43" t="s">
        <v>212</v>
      </c>
      <c r="WR43" t="s">
        <v>212</v>
      </c>
      <c r="WS43" t="s">
        <v>212</v>
      </c>
      <c r="WT43" t="s">
        <v>212</v>
      </c>
      <c r="WU43" t="s">
        <v>212</v>
      </c>
      <c r="WV43" t="s">
        <v>212</v>
      </c>
      <c r="WW43" t="s">
        <v>212</v>
      </c>
      <c r="WX43" t="s">
        <v>212</v>
      </c>
      <c r="WY43" t="s">
        <v>212</v>
      </c>
      <c r="WZ43" t="s">
        <v>212</v>
      </c>
      <c r="XA43" t="s">
        <v>212</v>
      </c>
      <c r="XB43" t="s">
        <v>212</v>
      </c>
      <c r="XC43" t="s">
        <v>212</v>
      </c>
      <c r="XD43" t="s">
        <v>212</v>
      </c>
      <c r="XE43" t="s">
        <v>212</v>
      </c>
      <c r="XF43" t="s">
        <v>212</v>
      </c>
      <c r="XG43" t="s">
        <v>212</v>
      </c>
      <c r="XH43" t="s">
        <v>212</v>
      </c>
      <c r="XI43" t="s">
        <v>212</v>
      </c>
      <c r="XJ43" t="s">
        <v>212</v>
      </c>
      <c r="XK43" t="s">
        <v>212</v>
      </c>
      <c r="XL43" t="s">
        <v>212</v>
      </c>
      <c r="XM43" t="s">
        <v>212</v>
      </c>
      <c r="XN43" t="s">
        <v>212</v>
      </c>
      <c r="XO43" t="s">
        <v>212</v>
      </c>
      <c r="XP43" t="s">
        <v>212</v>
      </c>
      <c r="XQ43" t="s">
        <v>212</v>
      </c>
      <c r="XR43" t="s">
        <v>212</v>
      </c>
      <c r="XS43" t="s">
        <v>212</v>
      </c>
      <c r="XT43" t="s">
        <v>212</v>
      </c>
      <c r="XU43" t="s">
        <v>212</v>
      </c>
      <c r="XV43" t="s">
        <v>212</v>
      </c>
      <c r="XW43" t="s">
        <v>212</v>
      </c>
      <c r="XX43" t="s">
        <v>212</v>
      </c>
      <c r="XY43" t="s">
        <v>212</v>
      </c>
      <c r="XZ43" t="s">
        <v>212</v>
      </c>
      <c r="YA43" t="s">
        <v>212</v>
      </c>
      <c r="YB43" t="s">
        <v>212</v>
      </c>
      <c r="YC43" t="s">
        <v>212</v>
      </c>
      <c r="YD43" t="s">
        <v>212</v>
      </c>
      <c r="YE43" t="s">
        <v>212</v>
      </c>
      <c r="YF43" t="s">
        <v>212</v>
      </c>
      <c r="YG43" t="s">
        <v>212</v>
      </c>
      <c r="YH43" t="s">
        <v>212</v>
      </c>
      <c r="YI43" t="s">
        <v>212</v>
      </c>
      <c r="YJ43" t="s">
        <v>212</v>
      </c>
      <c r="YK43" t="s">
        <v>212</v>
      </c>
      <c r="YL43" t="s">
        <v>212</v>
      </c>
      <c r="YM43" t="s">
        <v>212</v>
      </c>
      <c r="YN43" t="s">
        <v>212</v>
      </c>
      <c r="YO43" t="s">
        <v>212</v>
      </c>
      <c r="YP43" t="s">
        <v>212</v>
      </c>
      <c r="YQ43" t="s">
        <v>212</v>
      </c>
      <c r="YR43" t="s">
        <v>212</v>
      </c>
      <c r="YS43" t="s">
        <v>212</v>
      </c>
      <c r="YT43" t="s">
        <v>212</v>
      </c>
      <c r="YU43" t="s">
        <v>212</v>
      </c>
      <c r="YV43" t="s">
        <v>212</v>
      </c>
      <c r="YW43" t="s">
        <v>212</v>
      </c>
      <c r="YX43" t="s">
        <v>212</v>
      </c>
      <c r="YY43" t="s">
        <v>212</v>
      </c>
      <c r="YZ43" t="s">
        <v>212</v>
      </c>
      <c r="ZA43" t="s">
        <v>212</v>
      </c>
      <c r="ZB43" t="s">
        <v>212</v>
      </c>
      <c r="ZC43" t="s">
        <v>212</v>
      </c>
      <c r="ZD43" t="s">
        <v>212</v>
      </c>
      <c r="ZE43" t="s">
        <v>212</v>
      </c>
      <c r="ZF43" t="s">
        <v>212</v>
      </c>
      <c r="ZG43" t="s">
        <v>212</v>
      </c>
      <c r="ZH43" t="s">
        <v>212</v>
      </c>
      <c r="ZI43" t="s">
        <v>212</v>
      </c>
      <c r="ZJ43" t="s">
        <v>212</v>
      </c>
      <c r="ZK43" t="s">
        <v>212</v>
      </c>
      <c r="ZL43" t="s">
        <v>212</v>
      </c>
      <c r="ZM43" t="s">
        <v>212</v>
      </c>
      <c r="ZN43" t="s">
        <v>212</v>
      </c>
      <c r="ZO43" t="s">
        <v>212</v>
      </c>
      <c r="ZP43" t="s">
        <v>212</v>
      </c>
      <c r="ZQ43" t="s">
        <v>212</v>
      </c>
      <c r="ZR43" t="s">
        <v>212</v>
      </c>
      <c r="ZS43" t="s">
        <v>212</v>
      </c>
      <c r="ZT43" t="s">
        <v>212</v>
      </c>
      <c r="ZU43" t="s">
        <v>212</v>
      </c>
      <c r="ZV43" t="s">
        <v>212</v>
      </c>
      <c r="ZW43" t="s">
        <v>212</v>
      </c>
      <c r="ZX43" t="s">
        <v>212</v>
      </c>
      <c r="ZY43" t="s">
        <v>212</v>
      </c>
      <c r="ZZ43" t="s">
        <v>212</v>
      </c>
      <c r="AAA43" t="s">
        <v>212</v>
      </c>
      <c r="AAB43" t="s">
        <v>212</v>
      </c>
      <c r="AAC43" t="s">
        <v>212</v>
      </c>
      <c r="AAD43" t="s">
        <v>212</v>
      </c>
      <c r="AAE43" t="s">
        <v>212</v>
      </c>
      <c r="AAF43" t="s">
        <v>212</v>
      </c>
      <c r="AAG43" t="s">
        <v>212</v>
      </c>
      <c r="AAH43" t="s">
        <v>212</v>
      </c>
      <c r="AAI43" t="s">
        <v>212</v>
      </c>
      <c r="AAJ43" t="s">
        <v>212</v>
      </c>
      <c r="AAK43" t="s">
        <v>212</v>
      </c>
      <c r="AAL43" t="s">
        <v>212</v>
      </c>
      <c r="AAM43" t="s">
        <v>212</v>
      </c>
      <c r="AAN43" t="s">
        <v>212</v>
      </c>
      <c r="AAO43" t="s">
        <v>212</v>
      </c>
      <c r="AAP43" t="s">
        <v>212</v>
      </c>
      <c r="AAQ43" t="s">
        <v>212</v>
      </c>
      <c r="AAR43" t="s">
        <v>212</v>
      </c>
      <c r="AAS43" t="s">
        <v>212</v>
      </c>
      <c r="AAT43" t="s">
        <v>212</v>
      </c>
      <c r="AAU43" t="s">
        <v>212</v>
      </c>
      <c r="AAV43" t="s">
        <v>212</v>
      </c>
      <c r="AAW43" t="s">
        <v>212</v>
      </c>
      <c r="AAX43" t="s">
        <v>212</v>
      </c>
      <c r="AAY43" t="s">
        <v>212</v>
      </c>
      <c r="AAZ43" t="s">
        <v>212</v>
      </c>
      <c r="ABA43" t="s">
        <v>212</v>
      </c>
      <c r="ABB43" t="s">
        <v>212</v>
      </c>
      <c r="ABC43" t="s">
        <v>212</v>
      </c>
      <c r="ABD43" t="s">
        <v>212</v>
      </c>
      <c r="ABE43" t="s">
        <v>212</v>
      </c>
      <c r="ABF43" t="s">
        <v>212</v>
      </c>
      <c r="ABG43" t="s">
        <v>212</v>
      </c>
      <c r="ABH43" t="s">
        <v>212</v>
      </c>
      <c r="ABI43" t="s">
        <v>212</v>
      </c>
      <c r="ABJ43" t="s">
        <v>212</v>
      </c>
      <c r="ABK43" t="s">
        <v>212</v>
      </c>
      <c r="ABL43" t="s">
        <v>212</v>
      </c>
      <c r="ABM43" t="s">
        <v>212</v>
      </c>
      <c r="ABN43" t="s">
        <v>212</v>
      </c>
      <c r="ABO43" t="s">
        <v>212</v>
      </c>
      <c r="ABP43" t="s">
        <v>212</v>
      </c>
      <c r="ABQ43" t="s">
        <v>212</v>
      </c>
      <c r="ABR43" t="s">
        <v>212</v>
      </c>
      <c r="ABS43" t="s">
        <v>212</v>
      </c>
      <c r="ABT43" t="s">
        <v>212</v>
      </c>
      <c r="ABU43" t="s">
        <v>212</v>
      </c>
      <c r="ABV43" t="s">
        <v>212</v>
      </c>
      <c r="ABW43" t="s">
        <v>212</v>
      </c>
      <c r="ABX43" t="s">
        <v>212</v>
      </c>
      <c r="ABY43" t="s">
        <v>212</v>
      </c>
      <c r="ABZ43" t="s">
        <v>212</v>
      </c>
      <c r="ACA43" t="s">
        <v>212</v>
      </c>
      <c r="ACB43" t="s">
        <v>212</v>
      </c>
      <c r="ACC43" t="s">
        <v>212</v>
      </c>
      <c r="ACD43" t="s">
        <v>212</v>
      </c>
      <c r="ACE43" t="s">
        <v>212</v>
      </c>
      <c r="ACF43" t="s">
        <v>212</v>
      </c>
      <c r="ACG43" t="s">
        <v>212</v>
      </c>
      <c r="ACH43" t="s">
        <v>212</v>
      </c>
      <c r="ACI43" t="s">
        <v>212</v>
      </c>
      <c r="ACJ43" t="s">
        <v>212</v>
      </c>
      <c r="ACK43" t="s">
        <v>212</v>
      </c>
      <c r="ACL43" t="s">
        <v>212</v>
      </c>
      <c r="ACM43" t="s">
        <v>212</v>
      </c>
      <c r="ACN43" t="s">
        <v>212</v>
      </c>
      <c r="ACO43" t="s">
        <v>212</v>
      </c>
      <c r="ACP43" t="s">
        <v>212</v>
      </c>
      <c r="ACQ43" t="s">
        <v>212</v>
      </c>
      <c r="ACR43" t="s">
        <v>212</v>
      </c>
      <c r="ACS43" t="s">
        <v>212</v>
      </c>
      <c r="ACT43" t="s">
        <v>212</v>
      </c>
      <c r="ACU43" t="s">
        <v>212</v>
      </c>
      <c r="ACV43" t="s">
        <v>212</v>
      </c>
      <c r="ACW43" t="s">
        <v>212</v>
      </c>
      <c r="ACX43" t="s">
        <v>212</v>
      </c>
      <c r="ACY43" t="s">
        <v>212</v>
      </c>
      <c r="ACZ43" t="s">
        <v>212</v>
      </c>
      <c r="ADA43" t="s">
        <v>212</v>
      </c>
      <c r="ADB43" t="s">
        <v>212</v>
      </c>
      <c r="ADC43" t="s">
        <v>212</v>
      </c>
      <c r="ADD43" t="s">
        <v>212</v>
      </c>
      <c r="ADE43" t="s">
        <v>212</v>
      </c>
      <c r="ADF43" t="s">
        <v>212</v>
      </c>
      <c r="ADG43" t="s">
        <v>212</v>
      </c>
      <c r="ADH43" t="s">
        <v>212</v>
      </c>
      <c r="ADI43" t="s">
        <v>212</v>
      </c>
      <c r="ADJ43" t="s">
        <v>212</v>
      </c>
      <c r="ADK43" t="s">
        <v>212</v>
      </c>
      <c r="ADL43" t="s">
        <v>212</v>
      </c>
      <c r="ADM43" t="s">
        <v>212</v>
      </c>
      <c r="ADN43" t="s">
        <v>212</v>
      </c>
      <c r="ADO43" t="s">
        <v>212</v>
      </c>
      <c r="ADP43" t="s">
        <v>212</v>
      </c>
      <c r="ADQ43" t="s">
        <v>212</v>
      </c>
      <c r="ADR43" t="s">
        <v>212</v>
      </c>
      <c r="ADS43" t="s">
        <v>212</v>
      </c>
      <c r="ADT43" t="s">
        <v>212</v>
      </c>
      <c r="ADU43" t="s">
        <v>212</v>
      </c>
      <c r="ADV43" t="s">
        <v>212</v>
      </c>
      <c r="ADW43" t="s">
        <v>212</v>
      </c>
      <c r="ADX43" t="s">
        <v>212</v>
      </c>
      <c r="ADY43" t="s">
        <v>212</v>
      </c>
      <c r="ADZ43" t="s">
        <v>212</v>
      </c>
      <c r="AEA43" t="s">
        <v>212</v>
      </c>
      <c r="AEB43" t="s">
        <v>212</v>
      </c>
      <c r="AEC43" t="s">
        <v>212</v>
      </c>
      <c r="AED43" t="s">
        <v>212</v>
      </c>
      <c r="AEE43" t="s">
        <v>212</v>
      </c>
      <c r="AEF43" t="s">
        <v>212</v>
      </c>
      <c r="AEG43" t="s">
        <v>212</v>
      </c>
      <c r="AEH43" t="s">
        <v>212</v>
      </c>
      <c r="AEI43" t="s">
        <v>212</v>
      </c>
      <c r="AEJ43" t="s">
        <v>212</v>
      </c>
      <c r="AEK43" t="s">
        <v>212</v>
      </c>
      <c r="AEL43" t="s">
        <v>212</v>
      </c>
      <c r="AEM43" t="s">
        <v>212</v>
      </c>
      <c r="AEN43" t="s">
        <v>212</v>
      </c>
      <c r="AEO43" t="s">
        <v>212</v>
      </c>
      <c r="AEP43" t="s">
        <v>212</v>
      </c>
      <c r="AEQ43" t="s">
        <v>212</v>
      </c>
      <c r="AER43" t="s">
        <v>212</v>
      </c>
      <c r="AES43" t="s">
        <v>212</v>
      </c>
      <c r="AET43" t="s">
        <v>212</v>
      </c>
      <c r="AEU43" t="s">
        <v>212</v>
      </c>
      <c r="AEV43" t="s">
        <v>212</v>
      </c>
      <c r="AEW43" t="s">
        <v>212</v>
      </c>
      <c r="AEX43" t="s">
        <v>212</v>
      </c>
      <c r="AEY43" t="s">
        <v>212</v>
      </c>
      <c r="AEZ43" t="s">
        <v>212</v>
      </c>
      <c r="AFA43" t="s">
        <v>212</v>
      </c>
      <c r="AFB43" t="s">
        <v>212</v>
      </c>
      <c r="AFC43" t="s">
        <v>212</v>
      </c>
      <c r="AFD43" t="s">
        <v>212</v>
      </c>
      <c r="AFE43" t="s">
        <v>212</v>
      </c>
      <c r="AFF43" t="s">
        <v>212</v>
      </c>
      <c r="AFG43" t="s">
        <v>212</v>
      </c>
      <c r="AFH43" t="s">
        <v>212</v>
      </c>
      <c r="AFI43" t="s">
        <v>212</v>
      </c>
      <c r="AFJ43" t="s">
        <v>212</v>
      </c>
      <c r="AFK43" t="s">
        <v>212</v>
      </c>
      <c r="AFL43" t="s">
        <v>212</v>
      </c>
      <c r="AFM43" t="s">
        <v>212</v>
      </c>
      <c r="AFN43" t="s">
        <v>212</v>
      </c>
      <c r="AFO43" t="s">
        <v>212</v>
      </c>
      <c r="AFP43" t="s">
        <v>212</v>
      </c>
      <c r="AFQ43" t="s">
        <v>212</v>
      </c>
      <c r="AFR43" t="s">
        <v>212</v>
      </c>
      <c r="AFS43" t="s">
        <v>212</v>
      </c>
      <c r="AFT43" t="s">
        <v>212</v>
      </c>
      <c r="AFU43" t="s">
        <v>212</v>
      </c>
      <c r="AFV43" t="s">
        <v>212</v>
      </c>
      <c r="AFW43" t="s">
        <v>212</v>
      </c>
      <c r="AFX43" t="s">
        <v>212</v>
      </c>
      <c r="AFY43" t="s">
        <v>212</v>
      </c>
      <c r="AFZ43" t="s">
        <v>212</v>
      </c>
      <c r="AGA43" t="s">
        <v>212</v>
      </c>
      <c r="AGB43" t="s">
        <v>212</v>
      </c>
      <c r="AGC43" t="s">
        <v>212</v>
      </c>
      <c r="AGD43" t="s">
        <v>212</v>
      </c>
      <c r="AGE43" t="s">
        <v>212</v>
      </c>
      <c r="AGF43" t="s">
        <v>212</v>
      </c>
      <c r="AGG43" t="s">
        <v>212</v>
      </c>
      <c r="AGH43" t="s">
        <v>212</v>
      </c>
      <c r="AGI43" t="s">
        <v>212</v>
      </c>
      <c r="AGJ43" t="s">
        <v>212</v>
      </c>
      <c r="AGK43" t="s">
        <v>212</v>
      </c>
      <c r="AGL43" t="s">
        <v>212</v>
      </c>
      <c r="AGM43" t="s">
        <v>212</v>
      </c>
      <c r="AGN43" t="s">
        <v>212</v>
      </c>
      <c r="AGO43" t="s">
        <v>212</v>
      </c>
      <c r="AGP43" t="s">
        <v>212</v>
      </c>
      <c r="AGQ43" t="s">
        <v>212</v>
      </c>
      <c r="AGR43" t="s">
        <v>212</v>
      </c>
      <c r="AGS43" t="s">
        <v>212</v>
      </c>
      <c r="AGT43" t="s">
        <v>212</v>
      </c>
      <c r="AGU43" t="s">
        <v>212</v>
      </c>
      <c r="AGV43" t="s">
        <v>212</v>
      </c>
      <c r="AGW43" t="s">
        <v>212</v>
      </c>
      <c r="AGX43" t="s">
        <v>212</v>
      </c>
      <c r="AGY43" t="s">
        <v>212</v>
      </c>
      <c r="AGZ43" t="s">
        <v>212</v>
      </c>
      <c r="AHA43" t="s">
        <v>212</v>
      </c>
      <c r="AHB43" t="s">
        <v>212</v>
      </c>
      <c r="AHC43" t="s">
        <v>212</v>
      </c>
      <c r="AHD43" t="s">
        <v>212</v>
      </c>
      <c r="AHE43" t="s">
        <v>212</v>
      </c>
      <c r="AHF43" t="s">
        <v>212</v>
      </c>
      <c r="AHG43" t="s">
        <v>212</v>
      </c>
      <c r="AHH43" t="s">
        <v>212</v>
      </c>
      <c r="AHI43" t="s">
        <v>212</v>
      </c>
      <c r="AHJ43" t="s">
        <v>212</v>
      </c>
      <c r="AHK43" t="s">
        <v>212</v>
      </c>
      <c r="AHL43" t="s">
        <v>212</v>
      </c>
      <c r="AHM43" t="s">
        <v>212</v>
      </c>
      <c r="AHN43" t="s">
        <v>212</v>
      </c>
      <c r="AHO43" t="s">
        <v>212</v>
      </c>
      <c r="AHP43" t="s">
        <v>212</v>
      </c>
      <c r="AHQ43" t="s">
        <v>212</v>
      </c>
      <c r="AHR43" t="s">
        <v>212</v>
      </c>
      <c r="AHS43" t="s">
        <v>212</v>
      </c>
      <c r="AHT43" t="s">
        <v>212</v>
      </c>
      <c r="AHU43" t="s">
        <v>212</v>
      </c>
      <c r="AHV43" t="s">
        <v>212</v>
      </c>
      <c r="AHW43" t="s">
        <v>212</v>
      </c>
      <c r="AHX43" t="s">
        <v>212</v>
      </c>
      <c r="AHY43" t="s">
        <v>212</v>
      </c>
      <c r="AHZ43" t="s">
        <v>212</v>
      </c>
      <c r="AIA43" t="s">
        <v>212</v>
      </c>
      <c r="AIB43" t="s">
        <v>212</v>
      </c>
      <c r="AIC43" t="s">
        <v>212</v>
      </c>
      <c r="AID43" t="s">
        <v>212</v>
      </c>
      <c r="AIE43" t="s">
        <v>212</v>
      </c>
      <c r="AIF43" t="s">
        <v>212</v>
      </c>
      <c r="AIG43" t="s">
        <v>212</v>
      </c>
      <c r="AIH43" t="s">
        <v>212</v>
      </c>
      <c r="AII43" t="s">
        <v>212</v>
      </c>
      <c r="AIJ43" t="s">
        <v>212</v>
      </c>
      <c r="AIK43" t="s">
        <v>212</v>
      </c>
      <c r="AIL43" t="s">
        <v>212</v>
      </c>
      <c r="AIM43" t="s">
        <v>212</v>
      </c>
      <c r="AIN43" t="s">
        <v>212</v>
      </c>
      <c r="AIO43" t="s">
        <v>212</v>
      </c>
      <c r="AIP43" t="s">
        <v>212</v>
      </c>
      <c r="AIQ43" t="s">
        <v>212</v>
      </c>
      <c r="AIR43" t="s">
        <v>212</v>
      </c>
      <c r="AIS43" t="s">
        <v>212</v>
      </c>
      <c r="AIT43" t="s">
        <v>212</v>
      </c>
      <c r="AIU43" t="s">
        <v>212</v>
      </c>
      <c r="AIV43" t="s">
        <v>212</v>
      </c>
      <c r="AIW43" t="s">
        <v>212</v>
      </c>
      <c r="AIX43" t="s">
        <v>212</v>
      </c>
      <c r="AIY43" t="s">
        <v>212</v>
      </c>
      <c r="AIZ43" t="s">
        <v>212</v>
      </c>
      <c r="AJA43" t="s">
        <v>212</v>
      </c>
      <c r="AJB43" t="s">
        <v>212</v>
      </c>
      <c r="AJC43" t="s">
        <v>212</v>
      </c>
      <c r="AJD43" t="s">
        <v>212</v>
      </c>
      <c r="AJE43" t="s">
        <v>212</v>
      </c>
      <c r="AJF43" t="s">
        <v>212</v>
      </c>
      <c r="AJG43" t="s">
        <v>212</v>
      </c>
      <c r="AJH43" t="s">
        <v>212</v>
      </c>
      <c r="AJI43" t="s">
        <v>212</v>
      </c>
      <c r="AJJ43" t="s">
        <v>212</v>
      </c>
      <c r="AJK43" t="s">
        <v>212</v>
      </c>
      <c r="AJL43" t="s">
        <v>212</v>
      </c>
      <c r="AJM43" t="s">
        <v>212</v>
      </c>
      <c r="AJN43" t="s">
        <v>212</v>
      </c>
      <c r="AJO43" t="s">
        <v>212</v>
      </c>
      <c r="AJP43" t="s">
        <v>212</v>
      </c>
      <c r="AJQ43" t="s">
        <v>212</v>
      </c>
      <c r="AJR43" t="s">
        <v>212</v>
      </c>
      <c r="AJS43" t="s">
        <v>212</v>
      </c>
      <c r="AJT43" t="s">
        <v>212</v>
      </c>
      <c r="AJU43" t="s">
        <v>212</v>
      </c>
      <c r="AJV43" t="s">
        <v>212</v>
      </c>
      <c r="AJW43" t="s">
        <v>212</v>
      </c>
      <c r="AJX43" t="s">
        <v>212</v>
      </c>
      <c r="AJY43" t="s">
        <v>212</v>
      </c>
      <c r="AJZ43" t="s">
        <v>212</v>
      </c>
      <c r="AKA43" t="s">
        <v>212</v>
      </c>
      <c r="AKB43" t="s">
        <v>212</v>
      </c>
      <c r="AKC43" t="s">
        <v>212</v>
      </c>
      <c r="AKD43" t="s">
        <v>212</v>
      </c>
      <c r="AKE43" t="s">
        <v>212</v>
      </c>
      <c r="AKF43" t="s">
        <v>212</v>
      </c>
      <c r="AKG43" t="s">
        <v>212</v>
      </c>
      <c r="AKH43" t="s">
        <v>212</v>
      </c>
      <c r="AKI43" t="s">
        <v>212</v>
      </c>
      <c r="AKJ43" t="s">
        <v>212</v>
      </c>
      <c r="AKK43" t="s">
        <v>212</v>
      </c>
      <c r="AKL43" t="s">
        <v>212</v>
      </c>
      <c r="AKM43" t="s">
        <v>212</v>
      </c>
      <c r="AKN43" t="s">
        <v>212</v>
      </c>
      <c r="AKO43" t="s">
        <v>212</v>
      </c>
      <c r="AKP43" t="s">
        <v>212</v>
      </c>
      <c r="AKQ43" t="s">
        <v>212</v>
      </c>
      <c r="AKR43" t="s">
        <v>212</v>
      </c>
      <c r="AKS43" t="s">
        <v>212</v>
      </c>
      <c r="AKT43" t="s">
        <v>212</v>
      </c>
      <c r="AKU43" t="s">
        <v>212</v>
      </c>
      <c r="AKV43" t="s">
        <v>212</v>
      </c>
      <c r="AKW43" t="s">
        <v>212</v>
      </c>
      <c r="AKX43" t="s">
        <v>212</v>
      </c>
      <c r="AKY43" t="s">
        <v>212</v>
      </c>
      <c r="AKZ43" t="s">
        <v>212</v>
      </c>
      <c r="ALA43" t="s">
        <v>212</v>
      </c>
      <c r="ALB43" t="s">
        <v>212</v>
      </c>
      <c r="ALC43" t="s">
        <v>212</v>
      </c>
      <c r="ALD43" t="s">
        <v>212</v>
      </c>
      <c r="ALE43" t="s">
        <v>212</v>
      </c>
      <c r="ALF43" t="s">
        <v>212</v>
      </c>
      <c r="ALG43" t="s">
        <v>212</v>
      </c>
      <c r="ALH43" t="s">
        <v>212</v>
      </c>
      <c r="ALI43" t="s">
        <v>212</v>
      </c>
      <c r="ALJ43" t="s">
        <v>212</v>
      </c>
      <c r="ALK43" t="s">
        <v>212</v>
      </c>
      <c r="ALL43" t="s">
        <v>212</v>
      </c>
      <c r="ALM43" t="s">
        <v>212</v>
      </c>
      <c r="ALN43" t="s">
        <v>212</v>
      </c>
      <c r="ALO43" t="s">
        <v>212</v>
      </c>
      <c r="ALP43" t="s">
        <v>212</v>
      </c>
      <c r="ALQ43" t="s">
        <v>212</v>
      </c>
      <c r="ALR43" t="s">
        <v>212</v>
      </c>
      <c r="ALS43" t="s">
        <v>212</v>
      </c>
      <c r="ALT43" t="s">
        <v>212</v>
      </c>
      <c r="ALU43" t="s">
        <v>212</v>
      </c>
      <c r="ALV43" t="s">
        <v>212</v>
      </c>
      <c r="ALW43" t="s">
        <v>212</v>
      </c>
      <c r="ALX43" t="s">
        <v>212</v>
      </c>
      <c r="ALY43" t="s">
        <v>212</v>
      </c>
      <c r="ALZ43" t="s">
        <v>212</v>
      </c>
      <c r="AMA43" t="s">
        <v>212</v>
      </c>
      <c r="AMB43" t="s">
        <v>212</v>
      </c>
      <c r="AMC43" t="s">
        <v>212</v>
      </c>
      <c r="AMD43" t="s">
        <v>212</v>
      </c>
      <c r="AME43" t="s">
        <v>212</v>
      </c>
      <c r="AMF43" t="s">
        <v>212</v>
      </c>
      <c r="AMG43" t="s">
        <v>212</v>
      </c>
      <c r="AMH43" t="s">
        <v>212</v>
      </c>
      <c r="AMI43" t="s">
        <v>212</v>
      </c>
      <c r="AMJ43" t="s">
        <v>212</v>
      </c>
      <c r="AMK43" t="s">
        <v>212</v>
      </c>
      <c r="AML43" t="s">
        <v>212</v>
      </c>
      <c r="AMM43" t="s">
        <v>212</v>
      </c>
      <c r="AMN43" t="s">
        <v>212</v>
      </c>
      <c r="AMO43" t="s">
        <v>212</v>
      </c>
      <c r="AMP43" t="s">
        <v>212</v>
      </c>
      <c r="AMQ43" t="s">
        <v>212</v>
      </c>
      <c r="AMR43" t="s">
        <v>212</v>
      </c>
      <c r="AMS43" t="s">
        <v>212</v>
      </c>
      <c r="AMT43" t="s">
        <v>212</v>
      </c>
      <c r="AMU43" t="s">
        <v>212</v>
      </c>
      <c r="AMV43" t="s">
        <v>212</v>
      </c>
      <c r="AMW43" t="s">
        <v>212</v>
      </c>
      <c r="AMX43" t="s">
        <v>212</v>
      </c>
      <c r="AMY43" t="s">
        <v>212</v>
      </c>
      <c r="AMZ43" t="s">
        <v>212</v>
      </c>
      <c r="ANA43" t="s">
        <v>212</v>
      </c>
      <c r="ANB43" t="s">
        <v>212</v>
      </c>
      <c r="ANC43" t="s">
        <v>212</v>
      </c>
      <c r="AND43" t="s">
        <v>212</v>
      </c>
      <c r="ANE43" t="s">
        <v>212</v>
      </c>
      <c r="ANF43" t="s">
        <v>212</v>
      </c>
      <c r="ANG43" t="s">
        <v>212</v>
      </c>
      <c r="ANH43" t="s">
        <v>212</v>
      </c>
      <c r="ANI43" t="s">
        <v>212</v>
      </c>
      <c r="ANJ43" t="s">
        <v>212</v>
      </c>
      <c r="ANK43" t="s">
        <v>212</v>
      </c>
      <c r="ANL43" t="s">
        <v>212</v>
      </c>
      <c r="ANM43" t="s">
        <v>212</v>
      </c>
      <c r="ANN43" t="s">
        <v>212</v>
      </c>
      <c r="ANO43" t="s">
        <v>212</v>
      </c>
      <c r="ANP43" t="s">
        <v>212</v>
      </c>
      <c r="ANQ43" t="s">
        <v>212</v>
      </c>
      <c r="ANR43" t="s">
        <v>212</v>
      </c>
      <c r="ANS43" t="s">
        <v>212</v>
      </c>
      <c r="ANT43" t="s">
        <v>212</v>
      </c>
      <c r="ANU43" t="s">
        <v>212</v>
      </c>
      <c r="ANV43" t="s">
        <v>212</v>
      </c>
      <c r="ANW43" t="s">
        <v>212</v>
      </c>
      <c r="ANX43" t="s">
        <v>212</v>
      </c>
      <c r="ANY43" t="s">
        <v>212</v>
      </c>
      <c r="ANZ43" t="s">
        <v>212</v>
      </c>
      <c r="AOA43" t="s">
        <v>212</v>
      </c>
      <c r="AOB43" t="s">
        <v>212</v>
      </c>
      <c r="AOC43" t="s">
        <v>212</v>
      </c>
      <c r="AOD43" t="s">
        <v>212</v>
      </c>
      <c r="AOE43" t="s">
        <v>212</v>
      </c>
      <c r="AOF43" t="s">
        <v>212</v>
      </c>
      <c r="AOG43" t="s">
        <v>212</v>
      </c>
      <c r="AOH43" t="s">
        <v>212</v>
      </c>
      <c r="AOI43" t="s">
        <v>212</v>
      </c>
      <c r="AOJ43" t="s">
        <v>212</v>
      </c>
      <c r="AOK43" t="s">
        <v>212</v>
      </c>
      <c r="AOL43" t="s">
        <v>212</v>
      </c>
      <c r="AOM43" t="s">
        <v>212</v>
      </c>
      <c r="AON43" t="s">
        <v>212</v>
      </c>
      <c r="AOO43" t="s">
        <v>212</v>
      </c>
      <c r="AOP43" t="s">
        <v>212</v>
      </c>
      <c r="AOQ43" t="s">
        <v>212</v>
      </c>
      <c r="AOR43" t="s">
        <v>212</v>
      </c>
      <c r="AOS43" t="s">
        <v>212</v>
      </c>
      <c r="AOT43" t="s">
        <v>212</v>
      </c>
      <c r="AOU43" t="s">
        <v>212</v>
      </c>
      <c r="AOV43" t="s">
        <v>212</v>
      </c>
      <c r="AOW43" t="s">
        <v>212</v>
      </c>
      <c r="AOX43" t="s">
        <v>212</v>
      </c>
      <c r="AOY43" t="s">
        <v>212</v>
      </c>
      <c r="AOZ43" t="s">
        <v>212</v>
      </c>
      <c r="APA43" t="s">
        <v>212</v>
      </c>
      <c r="APB43" t="s">
        <v>212</v>
      </c>
      <c r="APC43" t="s">
        <v>212</v>
      </c>
      <c r="APD43" t="s">
        <v>212</v>
      </c>
      <c r="APE43" t="s">
        <v>212</v>
      </c>
      <c r="APF43" t="s">
        <v>212</v>
      </c>
      <c r="APG43" t="s">
        <v>212</v>
      </c>
      <c r="APH43" t="s">
        <v>212</v>
      </c>
      <c r="API43" t="s">
        <v>212</v>
      </c>
      <c r="APJ43" t="s">
        <v>212</v>
      </c>
      <c r="APK43" t="s">
        <v>212</v>
      </c>
      <c r="APL43" t="s">
        <v>212</v>
      </c>
      <c r="APM43" t="s">
        <v>212</v>
      </c>
      <c r="APN43" t="s">
        <v>212</v>
      </c>
      <c r="APO43" t="s">
        <v>212</v>
      </c>
      <c r="APP43" t="s">
        <v>212</v>
      </c>
      <c r="APQ43" t="s">
        <v>212</v>
      </c>
      <c r="APR43" t="s">
        <v>212</v>
      </c>
      <c r="APS43" t="s">
        <v>212</v>
      </c>
      <c r="APT43" t="s">
        <v>212</v>
      </c>
      <c r="APU43" t="s">
        <v>212</v>
      </c>
      <c r="APV43" t="s">
        <v>212</v>
      </c>
      <c r="APW43" t="s">
        <v>212</v>
      </c>
      <c r="APX43" t="s">
        <v>212</v>
      </c>
      <c r="APY43" t="s">
        <v>212</v>
      </c>
      <c r="APZ43" t="s">
        <v>212</v>
      </c>
      <c r="AQA43" t="s">
        <v>212</v>
      </c>
      <c r="AQB43" t="s">
        <v>212</v>
      </c>
      <c r="AQC43" t="s">
        <v>212</v>
      </c>
      <c r="AQD43" t="s">
        <v>212</v>
      </c>
      <c r="AQE43" t="s">
        <v>212</v>
      </c>
      <c r="AQF43" t="s">
        <v>212</v>
      </c>
      <c r="AQG43" t="s">
        <v>212</v>
      </c>
      <c r="AQH43" t="s">
        <v>212</v>
      </c>
      <c r="AQI43" t="s">
        <v>212</v>
      </c>
      <c r="AQJ43" t="s">
        <v>212</v>
      </c>
      <c r="AQK43" t="s">
        <v>212</v>
      </c>
      <c r="AQL43" t="s">
        <v>212</v>
      </c>
      <c r="AQM43" t="s">
        <v>212</v>
      </c>
      <c r="AQN43" t="s">
        <v>212</v>
      </c>
      <c r="AQO43" t="s">
        <v>212</v>
      </c>
      <c r="AQP43" t="s">
        <v>212</v>
      </c>
      <c r="AQQ43" t="s">
        <v>212</v>
      </c>
      <c r="AQR43" t="s">
        <v>212</v>
      </c>
      <c r="AQS43" t="s">
        <v>212</v>
      </c>
      <c r="AQT43" t="s">
        <v>212</v>
      </c>
      <c r="AQU43" t="s">
        <v>212</v>
      </c>
      <c r="AQV43" t="s">
        <v>212</v>
      </c>
      <c r="AQW43" t="s">
        <v>212</v>
      </c>
      <c r="AQX43" t="s">
        <v>212</v>
      </c>
      <c r="AQY43" t="s">
        <v>212</v>
      </c>
      <c r="AQZ43" t="s">
        <v>212</v>
      </c>
      <c r="ARA43" t="s">
        <v>212</v>
      </c>
      <c r="ARB43" t="s">
        <v>212</v>
      </c>
      <c r="ARC43" t="s">
        <v>212</v>
      </c>
      <c r="ARD43" t="s">
        <v>212</v>
      </c>
      <c r="ARE43" t="s">
        <v>212</v>
      </c>
      <c r="ARF43" t="s">
        <v>212</v>
      </c>
      <c r="ARG43" t="s">
        <v>212</v>
      </c>
      <c r="ARH43" t="s">
        <v>212</v>
      </c>
      <c r="ARI43" t="s">
        <v>212</v>
      </c>
      <c r="ARJ43" t="s">
        <v>212</v>
      </c>
      <c r="ARK43" t="s">
        <v>212</v>
      </c>
      <c r="ARL43" t="s">
        <v>212</v>
      </c>
      <c r="ARM43" t="s">
        <v>212</v>
      </c>
      <c r="ARN43" t="s">
        <v>212</v>
      </c>
      <c r="ARO43" t="s">
        <v>212</v>
      </c>
      <c r="ARP43" t="s">
        <v>212</v>
      </c>
      <c r="ARQ43" t="s">
        <v>212</v>
      </c>
      <c r="ARR43" t="s">
        <v>212</v>
      </c>
      <c r="ARS43" t="s">
        <v>212</v>
      </c>
      <c r="ART43" t="s">
        <v>212</v>
      </c>
      <c r="ARU43" t="s">
        <v>212</v>
      </c>
      <c r="ARV43" t="s">
        <v>212</v>
      </c>
      <c r="ARW43" t="s">
        <v>212</v>
      </c>
      <c r="ARX43" t="s">
        <v>212</v>
      </c>
      <c r="ARY43" t="s">
        <v>212</v>
      </c>
      <c r="ARZ43" t="s">
        <v>212</v>
      </c>
      <c r="ASA43" t="s">
        <v>212</v>
      </c>
      <c r="ASB43" t="s">
        <v>212</v>
      </c>
      <c r="ASC43" t="s">
        <v>212</v>
      </c>
      <c r="ASD43" t="s">
        <v>212</v>
      </c>
      <c r="ASE43" t="s">
        <v>212</v>
      </c>
      <c r="ASF43" t="s">
        <v>212</v>
      </c>
      <c r="ASG43" t="s">
        <v>212</v>
      </c>
      <c r="ASH43" t="s">
        <v>212</v>
      </c>
      <c r="ASI43" t="s">
        <v>212</v>
      </c>
      <c r="ASJ43" t="s">
        <v>212</v>
      </c>
      <c r="ASK43" t="s">
        <v>212</v>
      </c>
      <c r="ASL43" t="s">
        <v>212</v>
      </c>
      <c r="ASM43" t="s">
        <v>212</v>
      </c>
      <c r="ASN43" t="s">
        <v>212</v>
      </c>
      <c r="ASO43" t="s">
        <v>212</v>
      </c>
      <c r="ASP43" t="s">
        <v>212</v>
      </c>
      <c r="ASQ43" t="s">
        <v>212</v>
      </c>
      <c r="ASR43" t="s">
        <v>212</v>
      </c>
      <c r="ASS43" t="s">
        <v>212</v>
      </c>
      <c r="AST43" t="s">
        <v>212</v>
      </c>
      <c r="ASU43" t="s">
        <v>212</v>
      </c>
      <c r="ASV43" t="s">
        <v>212</v>
      </c>
      <c r="ASW43" t="s">
        <v>212</v>
      </c>
      <c r="ASX43" t="s">
        <v>212</v>
      </c>
      <c r="ASY43" t="s">
        <v>212</v>
      </c>
      <c r="ASZ43" t="s">
        <v>212</v>
      </c>
      <c r="ATA43" t="s">
        <v>212</v>
      </c>
      <c r="ATB43" t="s">
        <v>212</v>
      </c>
      <c r="ATC43" t="s">
        <v>212</v>
      </c>
      <c r="ATD43" t="s">
        <v>212</v>
      </c>
      <c r="ATE43" t="s">
        <v>212</v>
      </c>
      <c r="ATF43" t="s">
        <v>212</v>
      </c>
      <c r="ATG43" t="s">
        <v>212</v>
      </c>
      <c r="ATH43" t="s">
        <v>212</v>
      </c>
      <c r="ATI43" t="s">
        <v>212</v>
      </c>
      <c r="ATJ43" t="s">
        <v>212</v>
      </c>
      <c r="ATK43" t="s">
        <v>212</v>
      </c>
      <c r="ATL43" t="s">
        <v>212</v>
      </c>
      <c r="ATM43" t="s">
        <v>212</v>
      </c>
      <c r="ATN43" t="s">
        <v>212</v>
      </c>
      <c r="ATO43" t="s">
        <v>212</v>
      </c>
      <c r="ATP43" t="s">
        <v>212</v>
      </c>
      <c r="ATQ43" t="s">
        <v>212</v>
      </c>
      <c r="ATR43" t="s">
        <v>212</v>
      </c>
      <c r="ATS43" t="s">
        <v>212</v>
      </c>
      <c r="ATT43" t="s">
        <v>212</v>
      </c>
      <c r="ATU43" t="s">
        <v>212</v>
      </c>
      <c r="ATV43" t="s">
        <v>212</v>
      </c>
      <c r="ATW43" t="s">
        <v>212</v>
      </c>
      <c r="ATX43" t="s">
        <v>212</v>
      </c>
      <c r="ATY43" t="s">
        <v>212</v>
      </c>
      <c r="ATZ43" t="s">
        <v>212</v>
      </c>
      <c r="AUA43" t="s">
        <v>212</v>
      </c>
      <c r="AUB43" t="s">
        <v>212</v>
      </c>
      <c r="AUC43" t="s">
        <v>212</v>
      </c>
      <c r="AUD43" t="s">
        <v>212</v>
      </c>
      <c r="AUE43" t="s">
        <v>212</v>
      </c>
      <c r="AUF43" t="s">
        <v>212</v>
      </c>
      <c r="AUG43" t="s">
        <v>212</v>
      </c>
      <c r="AUH43" t="s">
        <v>212</v>
      </c>
      <c r="AUI43" t="s">
        <v>212</v>
      </c>
      <c r="AUJ43" t="s">
        <v>212</v>
      </c>
      <c r="AUK43" t="s">
        <v>212</v>
      </c>
      <c r="AUL43" t="s">
        <v>212</v>
      </c>
      <c r="AUM43" t="s">
        <v>212</v>
      </c>
      <c r="AUN43" t="s">
        <v>212</v>
      </c>
      <c r="AUO43" t="s">
        <v>212</v>
      </c>
      <c r="AUP43" t="s">
        <v>212</v>
      </c>
      <c r="AUQ43" t="s">
        <v>212</v>
      </c>
      <c r="AUR43" t="s">
        <v>212</v>
      </c>
      <c r="AUS43" t="s">
        <v>212</v>
      </c>
      <c r="AUT43" t="s">
        <v>212</v>
      </c>
      <c r="AUU43" t="s">
        <v>212</v>
      </c>
      <c r="AUV43" t="s">
        <v>212</v>
      </c>
      <c r="AUW43" t="s">
        <v>212</v>
      </c>
      <c r="AUX43" t="s">
        <v>212</v>
      </c>
      <c r="AUY43" t="s">
        <v>212</v>
      </c>
      <c r="AUZ43" t="s">
        <v>212</v>
      </c>
      <c r="AVA43" t="s">
        <v>212</v>
      </c>
      <c r="AVB43" t="s">
        <v>212</v>
      </c>
      <c r="AVC43" t="s">
        <v>212</v>
      </c>
      <c r="AVD43" t="s">
        <v>212</v>
      </c>
      <c r="AVE43" t="s">
        <v>212</v>
      </c>
      <c r="AVF43" t="s">
        <v>212</v>
      </c>
      <c r="AVG43" t="s">
        <v>212</v>
      </c>
      <c r="AVH43" t="s">
        <v>212</v>
      </c>
      <c r="AVI43" t="s">
        <v>212</v>
      </c>
      <c r="AVJ43" t="s">
        <v>212</v>
      </c>
      <c r="AVK43" t="s">
        <v>212</v>
      </c>
      <c r="AVL43" t="s">
        <v>212</v>
      </c>
      <c r="AVM43" t="s">
        <v>212</v>
      </c>
      <c r="AVN43" t="s">
        <v>212</v>
      </c>
      <c r="AVO43" t="s">
        <v>212</v>
      </c>
      <c r="AVP43" t="s">
        <v>212</v>
      </c>
      <c r="AVQ43" t="s">
        <v>212</v>
      </c>
      <c r="AVR43" t="s">
        <v>212</v>
      </c>
      <c r="AVS43" t="s">
        <v>212</v>
      </c>
      <c r="AVT43" t="s">
        <v>212</v>
      </c>
      <c r="AVU43" t="s">
        <v>212</v>
      </c>
      <c r="AVV43" t="s">
        <v>212</v>
      </c>
      <c r="AVW43" t="s">
        <v>212</v>
      </c>
      <c r="AVX43" t="s">
        <v>212</v>
      </c>
      <c r="AVY43" t="s">
        <v>212</v>
      </c>
      <c r="AVZ43" t="s">
        <v>212</v>
      </c>
      <c r="AWA43" t="s">
        <v>212</v>
      </c>
      <c r="AWB43" t="s">
        <v>212</v>
      </c>
      <c r="AWC43" t="s">
        <v>212</v>
      </c>
      <c r="AWD43" t="s">
        <v>212</v>
      </c>
      <c r="AWE43" t="s">
        <v>212</v>
      </c>
      <c r="AWF43" t="s">
        <v>212</v>
      </c>
      <c r="AWG43" t="s">
        <v>212</v>
      </c>
      <c r="AWH43" t="s">
        <v>212</v>
      </c>
      <c r="AWI43" t="s">
        <v>212</v>
      </c>
      <c r="AWJ43" t="s">
        <v>212</v>
      </c>
      <c r="AWK43" t="s">
        <v>212</v>
      </c>
      <c r="AWL43" t="s">
        <v>212</v>
      </c>
      <c r="AWM43" t="s">
        <v>212</v>
      </c>
      <c r="AWN43" t="s">
        <v>212</v>
      </c>
      <c r="AWO43" t="s">
        <v>212</v>
      </c>
      <c r="AWP43" t="s">
        <v>212</v>
      </c>
      <c r="AWQ43" t="s">
        <v>212</v>
      </c>
      <c r="AWR43" t="s">
        <v>212</v>
      </c>
      <c r="AWS43" t="s">
        <v>212</v>
      </c>
      <c r="AWT43" t="s">
        <v>212</v>
      </c>
      <c r="AWU43" t="s">
        <v>212</v>
      </c>
      <c r="AWV43" t="s">
        <v>212</v>
      </c>
      <c r="AWW43" t="s">
        <v>212</v>
      </c>
      <c r="AWX43" t="s">
        <v>212</v>
      </c>
      <c r="AWY43" t="s">
        <v>212</v>
      </c>
      <c r="AWZ43" t="s">
        <v>212</v>
      </c>
      <c r="AXA43" t="s">
        <v>212</v>
      </c>
      <c r="AXB43" t="s">
        <v>212</v>
      </c>
      <c r="AXC43" t="s">
        <v>212</v>
      </c>
      <c r="AXD43" t="s">
        <v>212</v>
      </c>
      <c r="AXE43" t="s">
        <v>212</v>
      </c>
      <c r="AXF43" t="s">
        <v>212</v>
      </c>
      <c r="AXG43" t="s">
        <v>212</v>
      </c>
      <c r="AXH43" t="s">
        <v>212</v>
      </c>
      <c r="AXI43" t="s">
        <v>212</v>
      </c>
      <c r="AXJ43" t="s">
        <v>212</v>
      </c>
      <c r="AXK43" t="s">
        <v>212</v>
      </c>
      <c r="AXL43" t="s">
        <v>212</v>
      </c>
      <c r="AXM43" t="s">
        <v>212</v>
      </c>
      <c r="AXN43" t="s">
        <v>212</v>
      </c>
      <c r="AXO43" t="s">
        <v>212</v>
      </c>
      <c r="AXP43" t="s">
        <v>212</v>
      </c>
      <c r="AXQ43" t="s">
        <v>212</v>
      </c>
      <c r="AXR43" t="s">
        <v>212</v>
      </c>
      <c r="AXS43" t="s">
        <v>212</v>
      </c>
      <c r="AXT43" t="s">
        <v>212</v>
      </c>
      <c r="AXU43" t="s">
        <v>212</v>
      </c>
      <c r="AXV43" t="s">
        <v>212</v>
      </c>
      <c r="AXW43" t="s">
        <v>212</v>
      </c>
      <c r="AXX43" t="s">
        <v>212</v>
      </c>
      <c r="AXY43" t="s">
        <v>212</v>
      </c>
      <c r="AXZ43" t="s">
        <v>212</v>
      </c>
      <c r="AYA43" t="s">
        <v>212</v>
      </c>
      <c r="AYB43" t="s">
        <v>212</v>
      </c>
      <c r="AYC43" t="s">
        <v>212</v>
      </c>
      <c r="AYD43" t="s">
        <v>212</v>
      </c>
      <c r="AYE43" t="s">
        <v>212</v>
      </c>
      <c r="AYF43" t="s">
        <v>212</v>
      </c>
      <c r="AYG43" t="s">
        <v>212</v>
      </c>
      <c r="AYH43" t="s">
        <v>212</v>
      </c>
      <c r="AYI43" t="s">
        <v>212</v>
      </c>
      <c r="AYJ43" t="s">
        <v>212</v>
      </c>
      <c r="AYK43" t="s">
        <v>212</v>
      </c>
      <c r="AYL43" t="s">
        <v>212</v>
      </c>
      <c r="AYM43" t="s">
        <v>212</v>
      </c>
      <c r="AYN43" t="s">
        <v>212</v>
      </c>
      <c r="AYO43" t="s">
        <v>212</v>
      </c>
      <c r="AYP43" t="s">
        <v>212</v>
      </c>
      <c r="AYQ43" t="s">
        <v>212</v>
      </c>
      <c r="AYR43" t="s">
        <v>212</v>
      </c>
      <c r="AYS43" t="s">
        <v>212</v>
      </c>
      <c r="AYT43" t="s">
        <v>212</v>
      </c>
      <c r="AYU43" t="s">
        <v>212</v>
      </c>
      <c r="AYV43" t="s">
        <v>212</v>
      </c>
      <c r="AYW43" t="s">
        <v>212</v>
      </c>
      <c r="AYX43" t="s">
        <v>212</v>
      </c>
      <c r="AYY43" t="s">
        <v>212</v>
      </c>
      <c r="AYZ43" t="s">
        <v>212</v>
      </c>
      <c r="AZA43" t="s">
        <v>212</v>
      </c>
      <c r="AZB43" t="s">
        <v>212</v>
      </c>
      <c r="AZC43" t="s">
        <v>212</v>
      </c>
      <c r="AZD43" t="s">
        <v>212</v>
      </c>
      <c r="AZE43" t="s">
        <v>212</v>
      </c>
      <c r="AZF43" t="s">
        <v>212</v>
      </c>
      <c r="AZG43" t="s">
        <v>212</v>
      </c>
      <c r="AZH43" t="s">
        <v>212</v>
      </c>
      <c r="AZI43" t="s">
        <v>212</v>
      </c>
      <c r="AZJ43" t="s">
        <v>212</v>
      </c>
      <c r="AZK43" t="s">
        <v>212</v>
      </c>
      <c r="AZL43" t="s">
        <v>212</v>
      </c>
      <c r="AZM43" t="s">
        <v>212</v>
      </c>
      <c r="AZN43" t="s">
        <v>212</v>
      </c>
      <c r="AZO43" t="s">
        <v>212</v>
      </c>
      <c r="AZP43" t="s">
        <v>212</v>
      </c>
      <c r="AZQ43" t="s">
        <v>212</v>
      </c>
      <c r="AZR43" t="s">
        <v>212</v>
      </c>
      <c r="AZS43" t="s">
        <v>212</v>
      </c>
      <c r="AZT43" t="s">
        <v>212</v>
      </c>
      <c r="AZU43" t="s">
        <v>212</v>
      </c>
      <c r="AZV43" t="s">
        <v>212</v>
      </c>
      <c r="AZW43" t="s">
        <v>212</v>
      </c>
      <c r="AZX43" t="s">
        <v>212</v>
      </c>
      <c r="AZY43" t="s">
        <v>212</v>
      </c>
      <c r="AZZ43" t="s">
        <v>212</v>
      </c>
      <c r="BAA43" t="s">
        <v>212</v>
      </c>
      <c r="BAB43" t="s">
        <v>212</v>
      </c>
      <c r="BAC43" t="s">
        <v>212</v>
      </c>
      <c r="BAD43" t="s">
        <v>212</v>
      </c>
      <c r="BAE43" t="s">
        <v>212</v>
      </c>
      <c r="BAF43" t="s">
        <v>212</v>
      </c>
      <c r="BAG43" t="s">
        <v>212</v>
      </c>
      <c r="BAH43" t="s">
        <v>212</v>
      </c>
      <c r="BAI43" t="s">
        <v>212</v>
      </c>
      <c r="BAJ43" t="s">
        <v>212</v>
      </c>
      <c r="BAK43" t="s">
        <v>212</v>
      </c>
      <c r="BAL43" t="s">
        <v>212</v>
      </c>
      <c r="BAM43" t="s">
        <v>212</v>
      </c>
      <c r="BAN43" t="s">
        <v>212</v>
      </c>
      <c r="BAO43" t="s">
        <v>212</v>
      </c>
      <c r="BAP43" t="s">
        <v>212</v>
      </c>
      <c r="BAQ43" t="s">
        <v>212</v>
      </c>
      <c r="BAR43" t="s">
        <v>212</v>
      </c>
      <c r="BAS43" t="s">
        <v>212</v>
      </c>
      <c r="BAT43" t="s">
        <v>212</v>
      </c>
      <c r="BAU43" t="s">
        <v>212</v>
      </c>
      <c r="BAV43" t="s">
        <v>212</v>
      </c>
      <c r="BAW43" t="s">
        <v>212</v>
      </c>
      <c r="BAX43" t="s">
        <v>212</v>
      </c>
      <c r="BAY43" t="s">
        <v>212</v>
      </c>
      <c r="BAZ43" t="s">
        <v>212</v>
      </c>
      <c r="BBA43" t="s">
        <v>212</v>
      </c>
      <c r="BBB43" t="s">
        <v>212</v>
      </c>
      <c r="BBC43" t="s">
        <v>212</v>
      </c>
      <c r="BBD43" t="s">
        <v>212</v>
      </c>
      <c r="BBE43" t="s">
        <v>212</v>
      </c>
      <c r="BBF43" t="s">
        <v>212</v>
      </c>
      <c r="BBG43" t="s">
        <v>212</v>
      </c>
      <c r="BBH43" t="s">
        <v>212</v>
      </c>
      <c r="BBI43" t="s">
        <v>212</v>
      </c>
      <c r="BBJ43" t="s">
        <v>212</v>
      </c>
      <c r="BBK43" t="s">
        <v>212</v>
      </c>
      <c r="BBL43" t="s">
        <v>212</v>
      </c>
      <c r="BBM43" t="s">
        <v>212</v>
      </c>
      <c r="BBN43" t="s">
        <v>212</v>
      </c>
      <c r="BBO43" t="s">
        <v>212</v>
      </c>
      <c r="BBP43" t="s">
        <v>212</v>
      </c>
      <c r="BBQ43" t="s">
        <v>212</v>
      </c>
      <c r="BBR43" t="s">
        <v>212</v>
      </c>
      <c r="BBS43" t="s">
        <v>212</v>
      </c>
      <c r="BBT43" t="s">
        <v>212</v>
      </c>
      <c r="BBU43" t="s">
        <v>212</v>
      </c>
      <c r="BBV43" t="s">
        <v>212</v>
      </c>
      <c r="BBW43" t="s">
        <v>212</v>
      </c>
      <c r="BBX43" t="s">
        <v>212</v>
      </c>
      <c r="BBY43" t="s">
        <v>212</v>
      </c>
      <c r="BBZ43" t="s">
        <v>212</v>
      </c>
      <c r="BCA43" t="s">
        <v>212</v>
      </c>
      <c r="BCB43" t="s">
        <v>212</v>
      </c>
      <c r="BCC43" t="s">
        <v>212</v>
      </c>
      <c r="BCD43" t="s">
        <v>212</v>
      </c>
      <c r="BCE43" t="s">
        <v>212</v>
      </c>
      <c r="BCF43" t="s">
        <v>212</v>
      </c>
      <c r="BCG43" t="s">
        <v>212</v>
      </c>
      <c r="BCH43" t="s">
        <v>212</v>
      </c>
      <c r="BCI43" t="s">
        <v>212</v>
      </c>
      <c r="BCJ43" t="s">
        <v>212</v>
      </c>
      <c r="BCK43" t="s">
        <v>212</v>
      </c>
      <c r="BCL43" t="s">
        <v>212</v>
      </c>
      <c r="BCM43" t="s">
        <v>212</v>
      </c>
      <c r="BCN43" t="s">
        <v>212</v>
      </c>
      <c r="BCO43" t="s">
        <v>212</v>
      </c>
      <c r="BCP43" t="s">
        <v>212</v>
      </c>
      <c r="BCQ43" t="s">
        <v>212</v>
      </c>
      <c r="BCR43" t="s">
        <v>212</v>
      </c>
      <c r="BCS43" t="s">
        <v>212</v>
      </c>
      <c r="BCT43" t="s">
        <v>212</v>
      </c>
      <c r="BCU43" t="s">
        <v>212</v>
      </c>
      <c r="BCV43" t="s">
        <v>212</v>
      </c>
      <c r="BCW43" t="s">
        <v>212</v>
      </c>
      <c r="BCX43" t="s">
        <v>212</v>
      </c>
      <c r="BCY43" t="s">
        <v>212</v>
      </c>
      <c r="BCZ43" t="s">
        <v>212</v>
      </c>
      <c r="BDA43" t="s">
        <v>212</v>
      </c>
      <c r="BDB43" t="s">
        <v>212</v>
      </c>
      <c r="BDC43" t="s">
        <v>212</v>
      </c>
      <c r="BDD43" t="s">
        <v>212</v>
      </c>
      <c r="BDE43" t="s">
        <v>212</v>
      </c>
      <c r="BDF43" t="s">
        <v>212</v>
      </c>
      <c r="BDG43" t="s">
        <v>212</v>
      </c>
      <c r="BDH43" t="s">
        <v>212</v>
      </c>
      <c r="BDI43" t="s">
        <v>212</v>
      </c>
      <c r="BDJ43" t="s">
        <v>212</v>
      </c>
      <c r="BDK43" t="s">
        <v>212</v>
      </c>
      <c r="BDL43" t="s">
        <v>212</v>
      </c>
      <c r="BDM43" t="s">
        <v>212</v>
      </c>
      <c r="BDN43" t="s">
        <v>212</v>
      </c>
      <c r="BDO43" t="s">
        <v>212</v>
      </c>
      <c r="BDP43" t="s">
        <v>212</v>
      </c>
      <c r="BDQ43" t="s">
        <v>212</v>
      </c>
      <c r="BDR43" t="s">
        <v>212</v>
      </c>
      <c r="BDS43" t="s">
        <v>212</v>
      </c>
      <c r="BDT43" t="s">
        <v>212</v>
      </c>
      <c r="BDU43" t="s">
        <v>212</v>
      </c>
      <c r="BDV43" t="s">
        <v>212</v>
      </c>
      <c r="BDW43" t="s">
        <v>212</v>
      </c>
      <c r="BDX43" t="s">
        <v>212</v>
      </c>
      <c r="BDY43" t="s">
        <v>212</v>
      </c>
      <c r="BDZ43" t="s">
        <v>212</v>
      </c>
      <c r="BEA43" t="s">
        <v>212</v>
      </c>
      <c r="BEB43" t="s">
        <v>212</v>
      </c>
      <c r="BEC43" t="s">
        <v>212</v>
      </c>
      <c r="BED43" t="s">
        <v>212</v>
      </c>
      <c r="BEE43" t="s">
        <v>212</v>
      </c>
      <c r="BEF43" t="s">
        <v>212</v>
      </c>
      <c r="BEG43" t="s">
        <v>212</v>
      </c>
      <c r="BEH43" t="s">
        <v>212</v>
      </c>
      <c r="BEI43" t="s">
        <v>212</v>
      </c>
      <c r="BEJ43" t="s">
        <v>212</v>
      </c>
      <c r="BEK43" t="s">
        <v>212</v>
      </c>
      <c r="BEL43" t="s">
        <v>212</v>
      </c>
      <c r="BEM43" t="s">
        <v>212</v>
      </c>
      <c r="BEN43" t="s">
        <v>212</v>
      </c>
      <c r="BEO43" t="s">
        <v>212</v>
      </c>
      <c r="BEP43" t="s">
        <v>212</v>
      </c>
      <c r="BEQ43" t="s">
        <v>212</v>
      </c>
      <c r="BER43" t="s">
        <v>212</v>
      </c>
      <c r="BES43" t="s">
        <v>212</v>
      </c>
      <c r="BET43" t="s">
        <v>212</v>
      </c>
      <c r="BEU43" t="s">
        <v>212</v>
      </c>
      <c r="BEV43" t="s">
        <v>212</v>
      </c>
      <c r="BEW43" t="s">
        <v>212</v>
      </c>
      <c r="BEX43" t="s">
        <v>212</v>
      </c>
      <c r="BEY43" t="s">
        <v>212</v>
      </c>
      <c r="BEZ43" t="s">
        <v>212</v>
      </c>
      <c r="BFA43" t="s">
        <v>212</v>
      </c>
      <c r="BFB43" t="s">
        <v>212</v>
      </c>
      <c r="BFC43" t="s">
        <v>212</v>
      </c>
      <c r="BFD43" t="s">
        <v>212</v>
      </c>
      <c r="BFE43" t="s">
        <v>212</v>
      </c>
      <c r="BFF43" t="s">
        <v>212</v>
      </c>
      <c r="BFG43" t="s">
        <v>212</v>
      </c>
      <c r="BFH43" t="s">
        <v>212</v>
      </c>
      <c r="BFI43" t="s">
        <v>212</v>
      </c>
      <c r="BFJ43" t="s">
        <v>212</v>
      </c>
      <c r="BFK43" t="s">
        <v>212</v>
      </c>
      <c r="BFL43" t="s">
        <v>212</v>
      </c>
      <c r="BFM43" t="s">
        <v>212</v>
      </c>
      <c r="BFN43" t="s">
        <v>212</v>
      </c>
      <c r="BFO43" t="s">
        <v>212</v>
      </c>
      <c r="BFP43" t="s">
        <v>212</v>
      </c>
      <c r="BFQ43" t="s">
        <v>212</v>
      </c>
      <c r="BFR43" t="s">
        <v>212</v>
      </c>
      <c r="BFS43" t="s">
        <v>212</v>
      </c>
      <c r="BFT43" t="s">
        <v>212</v>
      </c>
      <c r="BFU43" t="s">
        <v>212</v>
      </c>
      <c r="BFV43" t="s">
        <v>212</v>
      </c>
      <c r="BFW43" t="s">
        <v>212</v>
      </c>
      <c r="BFX43" t="s">
        <v>212</v>
      </c>
      <c r="BFY43" t="s">
        <v>212</v>
      </c>
      <c r="BFZ43" t="s">
        <v>212</v>
      </c>
      <c r="BGA43" t="s">
        <v>212</v>
      </c>
      <c r="BGB43" t="s">
        <v>212</v>
      </c>
      <c r="BGC43" t="s">
        <v>212</v>
      </c>
      <c r="BGD43" t="s">
        <v>212</v>
      </c>
      <c r="BGE43" t="s">
        <v>212</v>
      </c>
      <c r="BGF43" t="s">
        <v>212</v>
      </c>
      <c r="BGG43" t="s">
        <v>212</v>
      </c>
      <c r="BGH43" t="s">
        <v>212</v>
      </c>
      <c r="BGI43" t="s">
        <v>212</v>
      </c>
      <c r="BGJ43" t="s">
        <v>212</v>
      </c>
      <c r="BGK43" t="s">
        <v>212</v>
      </c>
      <c r="BGL43" t="s">
        <v>212</v>
      </c>
      <c r="BGM43" t="s">
        <v>212</v>
      </c>
      <c r="BGN43" t="s">
        <v>212</v>
      </c>
      <c r="BGO43" t="s">
        <v>212</v>
      </c>
      <c r="BGP43" t="s">
        <v>212</v>
      </c>
      <c r="BGQ43" t="s">
        <v>212</v>
      </c>
      <c r="BGR43" t="s">
        <v>212</v>
      </c>
      <c r="BGS43" t="s">
        <v>212</v>
      </c>
      <c r="BGT43" t="s">
        <v>212</v>
      </c>
      <c r="BGU43" t="s">
        <v>212</v>
      </c>
      <c r="BGV43" t="s">
        <v>212</v>
      </c>
      <c r="BGW43" t="s">
        <v>212</v>
      </c>
      <c r="BGX43" t="s">
        <v>212</v>
      </c>
      <c r="BGY43" t="s">
        <v>212</v>
      </c>
      <c r="BGZ43" t="s">
        <v>212</v>
      </c>
      <c r="BHA43" t="s">
        <v>212</v>
      </c>
      <c r="BHB43" t="s">
        <v>212</v>
      </c>
      <c r="BHC43" t="s">
        <v>212</v>
      </c>
      <c r="BHD43" t="s">
        <v>212</v>
      </c>
      <c r="BHE43" t="s">
        <v>212</v>
      </c>
      <c r="BHF43" t="s">
        <v>212</v>
      </c>
      <c r="BHG43" t="s">
        <v>212</v>
      </c>
      <c r="BHH43" t="s">
        <v>212</v>
      </c>
      <c r="BHI43" t="s">
        <v>212</v>
      </c>
      <c r="BHJ43" t="s">
        <v>212</v>
      </c>
      <c r="BHK43" t="s">
        <v>212</v>
      </c>
      <c r="BHL43" t="s">
        <v>212</v>
      </c>
      <c r="BHM43" t="s">
        <v>212</v>
      </c>
      <c r="BHN43" t="s">
        <v>212</v>
      </c>
      <c r="BHO43" t="s">
        <v>212</v>
      </c>
      <c r="BHP43" t="s">
        <v>212</v>
      </c>
      <c r="BHQ43" t="s">
        <v>212</v>
      </c>
      <c r="BHR43" t="s">
        <v>212</v>
      </c>
      <c r="BHS43" t="s">
        <v>212</v>
      </c>
      <c r="BHT43" t="s">
        <v>212</v>
      </c>
      <c r="BHU43" t="s">
        <v>212</v>
      </c>
      <c r="BHV43" t="s">
        <v>212</v>
      </c>
      <c r="BHW43" t="s">
        <v>212</v>
      </c>
      <c r="BHX43" t="s">
        <v>212</v>
      </c>
      <c r="BHY43" t="s">
        <v>212</v>
      </c>
      <c r="BHZ43" t="s">
        <v>212</v>
      </c>
      <c r="BIA43" t="s">
        <v>212</v>
      </c>
      <c r="BIB43" t="s">
        <v>212</v>
      </c>
      <c r="BIC43" t="s">
        <v>212</v>
      </c>
      <c r="BID43" t="s">
        <v>212</v>
      </c>
      <c r="BIE43" t="s">
        <v>212</v>
      </c>
      <c r="BIF43" t="s">
        <v>212</v>
      </c>
      <c r="BIG43" t="s">
        <v>212</v>
      </c>
      <c r="BIH43" t="s">
        <v>212</v>
      </c>
      <c r="BII43" t="s">
        <v>212</v>
      </c>
      <c r="BIJ43" t="s">
        <v>212</v>
      </c>
      <c r="BIK43" t="s">
        <v>212</v>
      </c>
      <c r="BIL43" t="s">
        <v>212</v>
      </c>
      <c r="BIM43" t="s">
        <v>212</v>
      </c>
      <c r="BIN43" t="s">
        <v>212</v>
      </c>
      <c r="BIO43" t="s">
        <v>212</v>
      </c>
      <c r="BIP43" t="s">
        <v>212</v>
      </c>
      <c r="BIQ43" t="s">
        <v>212</v>
      </c>
      <c r="BIR43" t="s">
        <v>212</v>
      </c>
      <c r="BIS43" t="s">
        <v>212</v>
      </c>
      <c r="BIT43" t="s">
        <v>212</v>
      </c>
      <c r="BIU43" t="s">
        <v>212</v>
      </c>
      <c r="BIV43" t="s">
        <v>212</v>
      </c>
      <c r="BIW43" t="s">
        <v>212</v>
      </c>
      <c r="BIX43" t="s">
        <v>212</v>
      </c>
      <c r="BIY43" t="s">
        <v>212</v>
      </c>
      <c r="BIZ43" t="s">
        <v>212</v>
      </c>
      <c r="BJA43" t="s">
        <v>212</v>
      </c>
      <c r="BJB43" t="s">
        <v>212</v>
      </c>
      <c r="BJC43" t="s">
        <v>212</v>
      </c>
      <c r="BJD43" t="s">
        <v>212</v>
      </c>
      <c r="BJE43" t="s">
        <v>212</v>
      </c>
      <c r="BJF43" t="s">
        <v>212</v>
      </c>
      <c r="BJG43" t="s">
        <v>212</v>
      </c>
      <c r="BJH43" t="s">
        <v>212</v>
      </c>
      <c r="BJI43" t="s">
        <v>212</v>
      </c>
      <c r="BJJ43" t="s">
        <v>212</v>
      </c>
      <c r="BJK43" t="s">
        <v>212</v>
      </c>
      <c r="BJL43" t="s">
        <v>212</v>
      </c>
      <c r="BJM43" t="s">
        <v>212</v>
      </c>
      <c r="BJN43" t="s">
        <v>212</v>
      </c>
      <c r="BJO43" t="s">
        <v>212</v>
      </c>
      <c r="BJP43" t="s">
        <v>212</v>
      </c>
      <c r="BJQ43" t="s">
        <v>212</v>
      </c>
      <c r="BJR43" t="s">
        <v>212</v>
      </c>
      <c r="BJS43" t="s">
        <v>212</v>
      </c>
      <c r="BJT43" t="s">
        <v>212</v>
      </c>
      <c r="BJU43" t="s">
        <v>212</v>
      </c>
      <c r="BJV43" t="s">
        <v>212</v>
      </c>
      <c r="BJW43" t="s">
        <v>212</v>
      </c>
      <c r="BJX43" t="s">
        <v>212</v>
      </c>
      <c r="BJY43" t="s">
        <v>212</v>
      </c>
      <c r="BJZ43" t="s">
        <v>212</v>
      </c>
      <c r="BKA43" t="s">
        <v>212</v>
      </c>
      <c r="BKB43" t="s">
        <v>212</v>
      </c>
      <c r="BKC43" t="s">
        <v>212</v>
      </c>
      <c r="BKD43" t="s">
        <v>212</v>
      </c>
      <c r="BKE43" t="s">
        <v>212</v>
      </c>
      <c r="BKF43" t="s">
        <v>212</v>
      </c>
      <c r="BKG43" t="s">
        <v>212</v>
      </c>
      <c r="BKH43" t="s">
        <v>212</v>
      </c>
      <c r="BKI43" t="s">
        <v>212</v>
      </c>
      <c r="BKJ43" t="s">
        <v>212</v>
      </c>
      <c r="BKK43" t="s">
        <v>212</v>
      </c>
      <c r="BKL43" t="s">
        <v>212</v>
      </c>
      <c r="BKM43" t="s">
        <v>212</v>
      </c>
      <c r="BKN43" t="s">
        <v>212</v>
      </c>
      <c r="BKO43" t="s">
        <v>212</v>
      </c>
      <c r="BKP43" t="s">
        <v>212</v>
      </c>
      <c r="BKQ43" t="s">
        <v>212</v>
      </c>
      <c r="BKR43" t="s">
        <v>212</v>
      </c>
      <c r="BKS43" t="s">
        <v>212</v>
      </c>
      <c r="BKT43" t="s">
        <v>212</v>
      </c>
      <c r="BKU43" t="s">
        <v>212</v>
      </c>
      <c r="BKV43" t="s">
        <v>212</v>
      </c>
      <c r="BKW43" t="s">
        <v>212</v>
      </c>
      <c r="BKX43" t="s">
        <v>212</v>
      </c>
      <c r="BKY43" t="s">
        <v>212</v>
      </c>
      <c r="BKZ43" t="s">
        <v>212</v>
      </c>
      <c r="BLA43" t="s">
        <v>212</v>
      </c>
      <c r="BLB43" t="s">
        <v>212</v>
      </c>
      <c r="BLC43" t="s">
        <v>212</v>
      </c>
      <c r="BLD43" t="s">
        <v>212</v>
      </c>
      <c r="BLE43" t="s">
        <v>212</v>
      </c>
      <c r="BLF43" t="s">
        <v>212</v>
      </c>
      <c r="BLG43" t="s">
        <v>212</v>
      </c>
      <c r="BLH43" t="s">
        <v>212</v>
      </c>
      <c r="BLI43" t="s">
        <v>212</v>
      </c>
      <c r="BLJ43" t="s">
        <v>212</v>
      </c>
      <c r="BLK43" t="s">
        <v>212</v>
      </c>
      <c r="BLL43" t="s">
        <v>212</v>
      </c>
      <c r="BLM43" t="s">
        <v>212</v>
      </c>
      <c r="BLN43" t="s">
        <v>212</v>
      </c>
      <c r="BLO43" t="s">
        <v>212</v>
      </c>
      <c r="BLP43" t="s">
        <v>212</v>
      </c>
      <c r="BLQ43" t="s">
        <v>212</v>
      </c>
      <c r="BLR43" t="s">
        <v>212</v>
      </c>
      <c r="BLS43" t="s">
        <v>212</v>
      </c>
      <c r="BLT43" t="s">
        <v>212</v>
      </c>
      <c r="BLU43" t="s">
        <v>212</v>
      </c>
      <c r="BLV43" t="s">
        <v>212</v>
      </c>
      <c r="BLW43" t="s">
        <v>212</v>
      </c>
      <c r="BLX43" t="s">
        <v>212</v>
      </c>
      <c r="BLY43" t="s">
        <v>212</v>
      </c>
      <c r="BLZ43" t="s">
        <v>212</v>
      </c>
      <c r="BMA43" t="s">
        <v>212</v>
      </c>
      <c r="BMB43" t="s">
        <v>212</v>
      </c>
      <c r="BMC43" t="s">
        <v>212</v>
      </c>
      <c r="BMD43" t="s">
        <v>212</v>
      </c>
      <c r="BME43" t="s">
        <v>212</v>
      </c>
      <c r="BMF43" t="s">
        <v>212</v>
      </c>
      <c r="BMG43" t="s">
        <v>212</v>
      </c>
      <c r="BMH43" t="s">
        <v>212</v>
      </c>
      <c r="BMI43" t="s">
        <v>212</v>
      </c>
      <c r="BMJ43" t="s">
        <v>212</v>
      </c>
      <c r="BMK43" t="s">
        <v>212</v>
      </c>
      <c r="BML43" t="s">
        <v>212</v>
      </c>
      <c r="BMM43" t="s">
        <v>212</v>
      </c>
      <c r="BMN43" t="s">
        <v>212</v>
      </c>
      <c r="BMO43" t="s">
        <v>212</v>
      </c>
      <c r="BMP43" t="s">
        <v>212</v>
      </c>
      <c r="BMQ43" t="s">
        <v>212</v>
      </c>
      <c r="BMR43" t="s">
        <v>212</v>
      </c>
      <c r="BMS43" t="s">
        <v>212</v>
      </c>
      <c r="BMT43" t="s">
        <v>212</v>
      </c>
      <c r="BMU43" t="s">
        <v>212</v>
      </c>
      <c r="BMV43" t="s">
        <v>212</v>
      </c>
      <c r="BMW43" t="s">
        <v>212</v>
      </c>
      <c r="BMX43" t="s">
        <v>212</v>
      </c>
      <c r="BMY43" t="s">
        <v>212</v>
      </c>
      <c r="BMZ43" t="s">
        <v>212</v>
      </c>
      <c r="BNA43" t="s">
        <v>212</v>
      </c>
      <c r="BNB43" t="s">
        <v>212</v>
      </c>
      <c r="BNC43" t="s">
        <v>212</v>
      </c>
      <c r="BND43" t="s">
        <v>212</v>
      </c>
      <c r="BNE43" t="s">
        <v>212</v>
      </c>
      <c r="BNF43" t="s">
        <v>212</v>
      </c>
      <c r="BNG43" t="s">
        <v>212</v>
      </c>
      <c r="BNH43" t="s">
        <v>212</v>
      </c>
      <c r="BNI43" t="s">
        <v>212</v>
      </c>
      <c r="BNJ43" t="s">
        <v>212</v>
      </c>
      <c r="BNK43" t="s">
        <v>212</v>
      </c>
      <c r="BNL43" t="s">
        <v>212</v>
      </c>
      <c r="BNM43" t="s">
        <v>212</v>
      </c>
      <c r="BNN43" t="s">
        <v>212</v>
      </c>
      <c r="BNO43" t="s">
        <v>212</v>
      </c>
      <c r="BNP43" t="s">
        <v>212</v>
      </c>
      <c r="BNQ43" t="s">
        <v>212</v>
      </c>
      <c r="BNR43" t="s">
        <v>212</v>
      </c>
      <c r="BNS43" t="s">
        <v>212</v>
      </c>
      <c r="BNT43" t="s">
        <v>212</v>
      </c>
      <c r="BNU43" t="s">
        <v>212</v>
      </c>
      <c r="BNV43" t="s">
        <v>212</v>
      </c>
      <c r="BNW43" t="s">
        <v>212</v>
      </c>
      <c r="BNX43" t="s">
        <v>212</v>
      </c>
      <c r="BNY43" t="s">
        <v>212</v>
      </c>
      <c r="BNZ43" t="s">
        <v>212</v>
      </c>
      <c r="BOA43" t="s">
        <v>212</v>
      </c>
      <c r="BOB43" t="s">
        <v>212</v>
      </c>
      <c r="BOC43" t="s">
        <v>212</v>
      </c>
      <c r="BOD43" t="s">
        <v>212</v>
      </c>
      <c r="BOE43" t="s">
        <v>212</v>
      </c>
      <c r="BOF43" t="s">
        <v>212</v>
      </c>
      <c r="BOG43" t="s">
        <v>212</v>
      </c>
      <c r="BOH43" t="s">
        <v>212</v>
      </c>
      <c r="BOI43" t="s">
        <v>212</v>
      </c>
      <c r="BOJ43" t="s">
        <v>212</v>
      </c>
      <c r="BOK43" t="s">
        <v>212</v>
      </c>
      <c r="BOL43" t="s">
        <v>212</v>
      </c>
      <c r="BOM43" t="s">
        <v>212</v>
      </c>
      <c r="BON43" t="s">
        <v>212</v>
      </c>
      <c r="BOO43" t="s">
        <v>212</v>
      </c>
      <c r="BOP43" t="s">
        <v>212</v>
      </c>
      <c r="BOQ43" t="s">
        <v>212</v>
      </c>
      <c r="BOR43" t="s">
        <v>212</v>
      </c>
      <c r="BOS43" t="s">
        <v>212</v>
      </c>
      <c r="BOT43" t="s">
        <v>212</v>
      </c>
      <c r="BOU43" t="s">
        <v>212</v>
      </c>
      <c r="BOV43" t="s">
        <v>212</v>
      </c>
      <c r="BOW43" t="s">
        <v>212</v>
      </c>
      <c r="BOX43" t="s">
        <v>212</v>
      </c>
      <c r="BOY43" t="s">
        <v>212</v>
      </c>
      <c r="BOZ43" t="s">
        <v>212</v>
      </c>
      <c r="BPA43" t="s">
        <v>212</v>
      </c>
      <c r="BPB43" t="s">
        <v>212</v>
      </c>
      <c r="BPC43" t="s">
        <v>212</v>
      </c>
      <c r="BPD43" t="s">
        <v>212</v>
      </c>
      <c r="BPE43" t="s">
        <v>212</v>
      </c>
      <c r="BPF43" t="s">
        <v>212</v>
      </c>
      <c r="BPG43" t="s">
        <v>212</v>
      </c>
      <c r="BPH43" t="s">
        <v>212</v>
      </c>
      <c r="BPI43" t="s">
        <v>212</v>
      </c>
      <c r="BPJ43" t="s">
        <v>212</v>
      </c>
      <c r="BPK43" t="s">
        <v>212</v>
      </c>
      <c r="BPL43" t="s">
        <v>212</v>
      </c>
      <c r="BPM43" t="s">
        <v>212</v>
      </c>
      <c r="BPN43" t="s">
        <v>212</v>
      </c>
      <c r="BPO43" t="s">
        <v>212</v>
      </c>
      <c r="BPP43" t="s">
        <v>212</v>
      </c>
      <c r="BPQ43" t="s">
        <v>212</v>
      </c>
      <c r="BPR43" t="s">
        <v>212</v>
      </c>
      <c r="BPS43" t="s">
        <v>212</v>
      </c>
      <c r="BPT43" t="s">
        <v>212</v>
      </c>
      <c r="BPU43" t="s">
        <v>212</v>
      </c>
      <c r="BPV43" t="s">
        <v>212</v>
      </c>
      <c r="BPW43" t="s">
        <v>212</v>
      </c>
      <c r="BPX43" t="s">
        <v>212</v>
      </c>
      <c r="BPY43" t="s">
        <v>212</v>
      </c>
      <c r="BPZ43" t="s">
        <v>212</v>
      </c>
      <c r="BQA43" t="s">
        <v>212</v>
      </c>
      <c r="BQB43" t="s">
        <v>212</v>
      </c>
      <c r="BQC43" t="s">
        <v>212</v>
      </c>
      <c r="BQD43" t="s">
        <v>212</v>
      </c>
      <c r="BQE43" t="s">
        <v>212</v>
      </c>
      <c r="BQF43" t="s">
        <v>212</v>
      </c>
      <c r="BQG43" t="s">
        <v>212</v>
      </c>
      <c r="BQH43" t="s">
        <v>212</v>
      </c>
      <c r="BQI43" t="s">
        <v>212</v>
      </c>
      <c r="BQJ43" t="s">
        <v>212</v>
      </c>
      <c r="BQK43" t="s">
        <v>212</v>
      </c>
      <c r="BQL43" t="s">
        <v>212</v>
      </c>
      <c r="BQM43" t="s">
        <v>212</v>
      </c>
      <c r="BQN43" t="s">
        <v>212</v>
      </c>
      <c r="BQO43" t="s">
        <v>212</v>
      </c>
      <c r="BQP43" t="s">
        <v>212</v>
      </c>
      <c r="BQQ43" t="s">
        <v>212</v>
      </c>
      <c r="BQR43" t="s">
        <v>212</v>
      </c>
      <c r="BQS43" t="s">
        <v>212</v>
      </c>
      <c r="BQT43" t="s">
        <v>212</v>
      </c>
      <c r="BQU43" t="s">
        <v>212</v>
      </c>
      <c r="BQV43" t="s">
        <v>212</v>
      </c>
      <c r="BQW43" t="s">
        <v>212</v>
      </c>
      <c r="BQX43" t="s">
        <v>212</v>
      </c>
      <c r="BQY43" t="s">
        <v>212</v>
      </c>
      <c r="BQZ43" t="s">
        <v>212</v>
      </c>
      <c r="BRA43" t="s">
        <v>212</v>
      </c>
      <c r="BRB43" t="s">
        <v>212</v>
      </c>
      <c r="BRC43" t="s">
        <v>212</v>
      </c>
      <c r="BRD43" t="s">
        <v>212</v>
      </c>
      <c r="BRE43" t="s">
        <v>212</v>
      </c>
      <c r="BRF43" t="s">
        <v>212</v>
      </c>
      <c r="BRG43" t="s">
        <v>212</v>
      </c>
      <c r="BRH43" t="s">
        <v>212</v>
      </c>
      <c r="BRI43" t="s">
        <v>212</v>
      </c>
      <c r="BRJ43" t="s">
        <v>212</v>
      </c>
      <c r="BRK43" t="s">
        <v>212</v>
      </c>
      <c r="BRL43" t="s">
        <v>212</v>
      </c>
      <c r="BRM43" t="s">
        <v>212</v>
      </c>
      <c r="BRN43" t="s">
        <v>212</v>
      </c>
      <c r="BRO43" t="s">
        <v>212</v>
      </c>
      <c r="BRP43" t="s">
        <v>212</v>
      </c>
      <c r="BRQ43" t="s">
        <v>212</v>
      </c>
      <c r="BRR43" t="s">
        <v>212</v>
      </c>
      <c r="BRS43" t="s">
        <v>212</v>
      </c>
      <c r="BRT43" t="s">
        <v>212</v>
      </c>
      <c r="BRU43" t="s">
        <v>212</v>
      </c>
      <c r="BRV43" t="s">
        <v>212</v>
      </c>
      <c r="BRW43" t="s">
        <v>212</v>
      </c>
      <c r="BRX43" t="s">
        <v>212</v>
      </c>
      <c r="BRY43" t="s">
        <v>212</v>
      </c>
      <c r="BRZ43" t="s">
        <v>212</v>
      </c>
      <c r="BSA43" t="s">
        <v>212</v>
      </c>
      <c r="BSB43" t="s">
        <v>212</v>
      </c>
      <c r="BSC43" t="s">
        <v>212</v>
      </c>
      <c r="BSD43" t="s">
        <v>212</v>
      </c>
      <c r="BSE43" t="s">
        <v>212</v>
      </c>
      <c r="BSF43" t="s">
        <v>212</v>
      </c>
      <c r="BSG43" t="s">
        <v>212</v>
      </c>
      <c r="BSH43" t="s">
        <v>212</v>
      </c>
      <c r="BSI43" t="s">
        <v>212</v>
      </c>
      <c r="BSJ43" t="s">
        <v>212</v>
      </c>
      <c r="BSK43" t="s">
        <v>212</v>
      </c>
      <c r="BSL43" t="s">
        <v>212</v>
      </c>
      <c r="BSM43" t="s">
        <v>212</v>
      </c>
      <c r="BSN43" t="s">
        <v>212</v>
      </c>
      <c r="BSO43" t="s">
        <v>212</v>
      </c>
      <c r="BSP43" t="s">
        <v>212</v>
      </c>
      <c r="BSQ43" t="s">
        <v>212</v>
      </c>
      <c r="BSR43" t="s">
        <v>212</v>
      </c>
      <c r="BSS43" t="s">
        <v>212</v>
      </c>
      <c r="BST43" t="s">
        <v>212</v>
      </c>
      <c r="BSU43" t="s">
        <v>212</v>
      </c>
      <c r="BSV43" t="s">
        <v>212</v>
      </c>
      <c r="BSW43" t="s">
        <v>212</v>
      </c>
      <c r="BSX43" t="s">
        <v>212</v>
      </c>
      <c r="BSY43" t="s">
        <v>212</v>
      </c>
      <c r="BSZ43" t="s">
        <v>212</v>
      </c>
      <c r="BTA43" t="s">
        <v>212</v>
      </c>
      <c r="BTB43" t="s">
        <v>212</v>
      </c>
      <c r="BTC43" t="s">
        <v>212</v>
      </c>
      <c r="BTD43" t="s">
        <v>212</v>
      </c>
      <c r="BTE43" t="s">
        <v>212</v>
      </c>
      <c r="BTF43" t="s">
        <v>212</v>
      </c>
      <c r="BTG43" t="s">
        <v>212</v>
      </c>
      <c r="BTH43" t="s">
        <v>212</v>
      </c>
      <c r="BTI43" t="s">
        <v>212</v>
      </c>
      <c r="BTJ43" t="s">
        <v>212</v>
      </c>
      <c r="BTK43" t="s">
        <v>212</v>
      </c>
      <c r="BTL43" t="s">
        <v>212</v>
      </c>
      <c r="BTM43" t="s">
        <v>212</v>
      </c>
      <c r="BTN43" t="s">
        <v>212</v>
      </c>
      <c r="BTO43" t="s">
        <v>212</v>
      </c>
      <c r="BTP43" t="s">
        <v>212</v>
      </c>
      <c r="BTQ43" t="s">
        <v>212</v>
      </c>
      <c r="BTR43" t="s">
        <v>212</v>
      </c>
      <c r="BTS43" t="s">
        <v>212</v>
      </c>
      <c r="BTT43" t="s">
        <v>212</v>
      </c>
      <c r="BTU43" t="s">
        <v>212</v>
      </c>
      <c r="BTV43" t="s">
        <v>212</v>
      </c>
      <c r="BTW43" t="s">
        <v>212</v>
      </c>
      <c r="BTX43" t="s">
        <v>212</v>
      </c>
      <c r="BTY43" t="s">
        <v>212</v>
      </c>
      <c r="BTZ43" t="s">
        <v>212</v>
      </c>
      <c r="BUA43" t="s">
        <v>212</v>
      </c>
      <c r="BUB43" t="s">
        <v>212</v>
      </c>
      <c r="BUC43" t="s">
        <v>212</v>
      </c>
      <c r="BUD43" t="s">
        <v>212</v>
      </c>
      <c r="BUE43" t="s">
        <v>212</v>
      </c>
      <c r="BUF43" t="s">
        <v>212</v>
      </c>
      <c r="BUG43" t="s">
        <v>212</v>
      </c>
      <c r="BUH43" t="s">
        <v>212</v>
      </c>
      <c r="BUI43" t="s">
        <v>212</v>
      </c>
      <c r="BUJ43" t="s">
        <v>212</v>
      </c>
      <c r="BUK43" t="s">
        <v>212</v>
      </c>
      <c r="BUL43" t="s">
        <v>212</v>
      </c>
      <c r="BUM43" t="s">
        <v>212</v>
      </c>
      <c r="BUN43" t="s">
        <v>212</v>
      </c>
      <c r="BUO43" t="s">
        <v>212</v>
      </c>
      <c r="BUP43" t="s">
        <v>212</v>
      </c>
      <c r="BUQ43" t="s">
        <v>212</v>
      </c>
      <c r="BUR43" t="s">
        <v>212</v>
      </c>
      <c r="BUS43" t="s">
        <v>212</v>
      </c>
      <c r="BUT43" t="s">
        <v>212</v>
      </c>
      <c r="BUU43" t="s">
        <v>212</v>
      </c>
      <c r="BUV43" t="s">
        <v>212</v>
      </c>
      <c r="BUW43" t="s">
        <v>212</v>
      </c>
      <c r="BUX43" t="s">
        <v>212</v>
      </c>
      <c r="BUY43" t="s">
        <v>212</v>
      </c>
      <c r="BUZ43" t="s">
        <v>212</v>
      </c>
      <c r="BVA43" t="s">
        <v>212</v>
      </c>
      <c r="BVB43" t="s">
        <v>212</v>
      </c>
      <c r="BVC43" t="s">
        <v>212</v>
      </c>
      <c r="BVD43" t="s">
        <v>212</v>
      </c>
      <c r="BVE43" t="s">
        <v>212</v>
      </c>
      <c r="BVF43" t="s">
        <v>212</v>
      </c>
      <c r="BVG43" t="s">
        <v>212</v>
      </c>
      <c r="BVH43" t="s">
        <v>212</v>
      </c>
      <c r="BVI43" t="s">
        <v>212</v>
      </c>
      <c r="BVJ43" t="s">
        <v>212</v>
      </c>
      <c r="BVK43" t="s">
        <v>212</v>
      </c>
      <c r="BVL43" t="s">
        <v>212</v>
      </c>
      <c r="BVM43" t="s">
        <v>212</v>
      </c>
      <c r="BVN43" t="s">
        <v>212</v>
      </c>
      <c r="BVO43" t="s">
        <v>212</v>
      </c>
      <c r="BVP43" t="s">
        <v>212</v>
      </c>
      <c r="BVQ43" t="s">
        <v>212</v>
      </c>
      <c r="BVR43" t="s">
        <v>212</v>
      </c>
      <c r="BVS43" t="s">
        <v>212</v>
      </c>
      <c r="BVT43" t="s">
        <v>212</v>
      </c>
      <c r="BVU43" t="s">
        <v>212</v>
      </c>
      <c r="BVV43" t="s">
        <v>212</v>
      </c>
      <c r="BVW43" t="s">
        <v>212</v>
      </c>
      <c r="BVX43" t="s">
        <v>212</v>
      </c>
      <c r="BVY43" t="s">
        <v>212</v>
      </c>
      <c r="BVZ43" t="s">
        <v>212</v>
      </c>
      <c r="BWA43" t="s">
        <v>212</v>
      </c>
      <c r="BWB43" t="s">
        <v>212</v>
      </c>
      <c r="BWC43" t="s">
        <v>212</v>
      </c>
      <c r="BWD43" t="s">
        <v>212</v>
      </c>
      <c r="BWE43" t="s">
        <v>212</v>
      </c>
      <c r="BWF43" t="s">
        <v>212</v>
      </c>
      <c r="BWG43" t="s">
        <v>212</v>
      </c>
      <c r="BWH43" t="s">
        <v>212</v>
      </c>
      <c r="BWI43" t="s">
        <v>212</v>
      </c>
      <c r="BWJ43" t="s">
        <v>212</v>
      </c>
      <c r="BWK43" t="s">
        <v>212</v>
      </c>
      <c r="BWL43" t="s">
        <v>212</v>
      </c>
      <c r="BWM43" t="s">
        <v>212</v>
      </c>
      <c r="BWN43" t="s">
        <v>212</v>
      </c>
      <c r="BWO43" t="s">
        <v>212</v>
      </c>
      <c r="BWP43" t="s">
        <v>212</v>
      </c>
      <c r="BWQ43" t="s">
        <v>212</v>
      </c>
      <c r="BWR43" t="s">
        <v>212</v>
      </c>
      <c r="BWS43" t="s">
        <v>212</v>
      </c>
      <c r="BWT43" t="s">
        <v>212</v>
      </c>
      <c r="BWU43" t="s">
        <v>212</v>
      </c>
      <c r="BWV43" t="s">
        <v>212</v>
      </c>
      <c r="BWW43" t="s">
        <v>212</v>
      </c>
      <c r="BWX43" t="s">
        <v>212</v>
      </c>
      <c r="BWY43" t="s">
        <v>212</v>
      </c>
      <c r="BWZ43" t="s">
        <v>212</v>
      </c>
      <c r="BXA43" t="s">
        <v>212</v>
      </c>
      <c r="BXB43" t="s">
        <v>212</v>
      </c>
      <c r="BXC43" t="s">
        <v>212</v>
      </c>
      <c r="BXD43" t="s">
        <v>212</v>
      </c>
      <c r="BXE43" t="s">
        <v>212</v>
      </c>
      <c r="BXF43" t="s">
        <v>212</v>
      </c>
      <c r="BXG43" t="s">
        <v>212</v>
      </c>
      <c r="BXH43" t="s">
        <v>212</v>
      </c>
      <c r="BXI43" t="s">
        <v>212</v>
      </c>
      <c r="BXJ43" t="s">
        <v>212</v>
      </c>
      <c r="BXK43" t="s">
        <v>212</v>
      </c>
      <c r="BXL43" t="s">
        <v>212</v>
      </c>
      <c r="BXM43" t="s">
        <v>212</v>
      </c>
      <c r="BXN43" t="s">
        <v>212</v>
      </c>
      <c r="BXO43" t="s">
        <v>212</v>
      </c>
      <c r="BXP43" t="s">
        <v>212</v>
      </c>
      <c r="BXQ43" t="s">
        <v>212</v>
      </c>
      <c r="BXR43" t="s">
        <v>212</v>
      </c>
      <c r="BXS43" t="s">
        <v>212</v>
      </c>
      <c r="BXT43" t="s">
        <v>212</v>
      </c>
      <c r="BXU43" t="s">
        <v>212</v>
      </c>
      <c r="BXV43" t="s">
        <v>212</v>
      </c>
      <c r="BXW43" t="s">
        <v>212</v>
      </c>
      <c r="BXX43" t="s">
        <v>212</v>
      </c>
      <c r="BXY43" t="s">
        <v>212</v>
      </c>
      <c r="BXZ43" t="s">
        <v>212</v>
      </c>
      <c r="BYA43" t="s">
        <v>212</v>
      </c>
      <c r="BYB43" t="s">
        <v>212</v>
      </c>
      <c r="BYC43" t="s">
        <v>212</v>
      </c>
      <c r="BYD43" t="s">
        <v>212</v>
      </c>
      <c r="BYE43" t="s">
        <v>212</v>
      </c>
      <c r="BYF43" t="s">
        <v>212</v>
      </c>
      <c r="BYG43" t="s">
        <v>212</v>
      </c>
      <c r="BYH43" t="s">
        <v>212</v>
      </c>
      <c r="BYI43" t="s">
        <v>212</v>
      </c>
      <c r="BYJ43" t="s">
        <v>212</v>
      </c>
      <c r="BYK43" t="s">
        <v>212</v>
      </c>
      <c r="BYL43" t="s">
        <v>212</v>
      </c>
      <c r="BYM43" t="s">
        <v>212</v>
      </c>
      <c r="BYN43" t="s">
        <v>212</v>
      </c>
      <c r="BYO43" t="s">
        <v>212</v>
      </c>
      <c r="BYP43" t="s">
        <v>212</v>
      </c>
      <c r="BYQ43" t="s">
        <v>212</v>
      </c>
      <c r="BYR43" t="s">
        <v>212</v>
      </c>
      <c r="BYS43" t="s">
        <v>212</v>
      </c>
      <c r="BYT43" t="s">
        <v>212</v>
      </c>
      <c r="BYU43" t="s">
        <v>212</v>
      </c>
      <c r="BYV43" t="s">
        <v>212</v>
      </c>
      <c r="BYW43" t="s">
        <v>212</v>
      </c>
      <c r="BYX43" t="s">
        <v>212</v>
      </c>
      <c r="BYY43" t="s">
        <v>212</v>
      </c>
      <c r="BYZ43" t="s">
        <v>212</v>
      </c>
      <c r="BZA43" t="s">
        <v>212</v>
      </c>
      <c r="BZB43" t="s">
        <v>212</v>
      </c>
      <c r="BZC43" t="s">
        <v>212</v>
      </c>
      <c r="BZD43" t="s">
        <v>212</v>
      </c>
      <c r="BZE43" t="s">
        <v>212</v>
      </c>
      <c r="BZF43" t="s">
        <v>212</v>
      </c>
      <c r="BZG43" t="s">
        <v>212</v>
      </c>
      <c r="BZH43" t="s">
        <v>212</v>
      </c>
      <c r="BZI43" t="s">
        <v>212</v>
      </c>
      <c r="BZJ43" t="s">
        <v>212</v>
      </c>
      <c r="BZK43" t="s">
        <v>212</v>
      </c>
      <c r="BZL43" t="s">
        <v>212</v>
      </c>
      <c r="BZM43" t="s">
        <v>212</v>
      </c>
      <c r="BZN43" t="s">
        <v>212</v>
      </c>
      <c r="BZO43" t="s">
        <v>212</v>
      </c>
      <c r="BZP43" t="s">
        <v>212</v>
      </c>
      <c r="BZQ43" t="s">
        <v>212</v>
      </c>
      <c r="BZR43" t="s">
        <v>212</v>
      </c>
      <c r="BZS43" t="s">
        <v>212</v>
      </c>
      <c r="BZT43" t="s">
        <v>212</v>
      </c>
      <c r="BZU43" t="s">
        <v>212</v>
      </c>
      <c r="BZV43" t="s">
        <v>212</v>
      </c>
      <c r="BZW43" t="s">
        <v>212</v>
      </c>
      <c r="BZX43" t="s">
        <v>212</v>
      </c>
      <c r="BZY43" t="s">
        <v>212</v>
      </c>
      <c r="BZZ43" t="s">
        <v>212</v>
      </c>
      <c r="CAA43" t="s">
        <v>212</v>
      </c>
      <c r="CAB43" t="s">
        <v>212</v>
      </c>
      <c r="CAC43" t="s">
        <v>212</v>
      </c>
      <c r="CAD43" t="s">
        <v>212</v>
      </c>
      <c r="CAE43" t="s">
        <v>212</v>
      </c>
      <c r="CAF43" t="s">
        <v>212</v>
      </c>
      <c r="CAG43" t="s">
        <v>212</v>
      </c>
      <c r="CAH43" t="s">
        <v>212</v>
      </c>
      <c r="CAI43" t="s">
        <v>212</v>
      </c>
      <c r="CAJ43" t="s">
        <v>212</v>
      </c>
      <c r="CAK43" t="s">
        <v>212</v>
      </c>
      <c r="CAL43" t="s">
        <v>212</v>
      </c>
      <c r="CAM43" t="s">
        <v>212</v>
      </c>
      <c r="CAN43" t="s">
        <v>212</v>
      </c>
      <c r="CAO43" t="s">
        <v>212</v>
      </c>
      <c r="CAP43" t="s">
        <v>212</v>
      </c>
      <c r="CAQ43" t="s">
        <v>212</v>
      </c>
      <c r="CAR43" t="s">
        <v>212</v>
      </c>
      <c r="CAS43" t="s">
        <v>212</v>
      </c>
      <c r="CAT43" t="s">
        <v>212</v>
      </c>
      <c r="CAU43" t="s">
        <v>212</v>
      </c>
      <c r="CAV43" t="s">
        <v>212</v>
      </c>
      <c r="CAW43" t="s">
        <v>212</v>
      </c>
      <c r="CAX43" t="s">
        <v>212</v>
      </c>
      <c r="CAY43" t="s">
        <v>212</v>
      </c>
      <c r="CAZ43" t="s">
        <v>212</v>
      </c>
      <c r="CBA43" t="s">
        <v>212</v>
      </c>
      <c r="CBB43" t="s">
        <v>212</v>
      </c>
      <c r="CBC43" t="s">
        <v>212</v>
      </c>
      <c r="CBD43" t="s">
        <v>212</v>
      </c>
      <c r="CBE43" t="s">
        <v>212</v>
      </c>
      <c r="CBF43" t="s">
        <v>212</v>
      </c>
      <c r="CBG43" t="s">
        <v>212</v>
      </c>
      <c r="CBH43" t="s">
        <v>212</v>
      </c>
      <c r="CBI43" t="s">
        <v>212</v>
      </c>
      <c r="CBJ43" t="s">
        <v>212</v>
      </c>
      <c r="CBK43" t="s">
        <v>212</v>
      </c>
      <c r="CBL43" t="s">
        <v>212</v>
      </c>
      <c r="CBM43" t="s">
        <v>212</v>
      </c>
      <c r="CBN43" t="s">
        <v>212</v>
      </c>
      <c r="CBO43" t="s">
        <v>212</v>
      </c>
      <c r="CBP43" t="s">
        <v>212</v>
      </c>
      <c r="CBQ43" t="s">
        <v>212</v>
      </c>
      <c r="CBR43" t="s">
        <v>212</v>
      </c>
      <c r="CBS43" t="s">
        <v>212</v>
      </c>
      <c r="CBT43" t="s">
        <v>212</v>
      </c>
      <c r="CBU43" t="s">
        <v>212</v>
      </c>
      <c r="CBV43" t="s">
        <v>212</v>
      </c>
      <c r="CBW43" t="s">
        <v>212</v>
      </c>
      <c r="CBX43" t="s">
        <v>212</v>
      </c>
      <c r="CBY43" t="s">
        <v>212</v>
      </c>
      <c r="CBZ43" t="s">
        <v>212</v>
      </c>
      <c r="CCA43" t="s">
        <v>212</v>
      </c>
      <c r="CCB43" t="s">
        <v>212</v>
      </c>
      <c r="CCC43" t="s">
        <v>212</v>
      </c>
      <c r="CCD43" t="s">
        <v>212</v>
      </c>
      <c r="CCE43" t="s">
        <v>212</v>
      </c>
      <c r="CCF43" t="s">
        <v>212</v>
      </c>
      <c r="CCG43" t="s">
        <v>212</v>
      </c>
      <c r="CCH43" t="s">
        <v>212</v>
      </c>
      <c r="CCI43" t="s">
        <v>212</v>
      </c>
      <c r="CCJ43" t="s">
        <v>212</v>
      </c>
      <c r="CCK43" t="s">
        <v>212</v>
      </c>
      <c r="CCL43" t="s">
        <v>212</v>
      </c>
      <c r="CCM43" t="s">
        <v>212</v>
      </c>
      <c r="CCN43" t="s">
        <v>212</v>
      </c>
      <c r="CCO43" t="s">
        <v>212</v>
      </c>
      <c r="CCP43" t="s">
        <v>212</v>
      </c>
      <c r="CCQ43" t="s">
        <v>212</v>
      </c>
      <c r="CCR43" t="s">
        <v>212</v>
      </c>
      <c r="CCS43" t="s">
        <v>212</v>
      </c>
      <c r="CCT43" t="s">
        <v>212</v>
      </c>
      <c r="CCU43" t="s">
        <v>212</v>
      </c>
      <c r="CCV43" t="s">
        <v>212</v>
      </c>
      <c r="CCW43" t="s">
        <v>212</v>
      </c>
      <c r="CCX43" t="s">
        <v>212</v>
      </c>
      <c r="CCY43" t="s">
        <v>212</v>
      </c>
      <c r="CCZ43" t="s">
        <v>212</v>
      </c>
      <c r="CDA43" t="s">
        <v>212</v>
      </c>
      <c r="CDB43" t="s">
        <v>212</v>
      </c>
      <c r="CDC43" t="s">
        <v>212</v>
      </c>
      <c r="CDD43" t="s">
        <v>212</v>
      </c>
      <c r="CDE43" t="s">
        <v>212</v>
      </c>
      <c r="CDF43" t="s">
        <v>212</v>
      </c>
      <c r="CDG43" t="s">
        <v>212</v>
      </c>
      <c r="CDH43" t="s">
        <v>212</v>
      </c>
      <c r="CDI43" t="s">
        <v>212</v>
      </c>
      <c r="CDJ43" t="s">
        <v>212</v>
      </c>
      <c r="CDK43" t="s">
        <v>212</v>
      </c>
      <c r="CDL43" t="s">
        <v>212</v>
      </c>
      <c r="CDM43" t="s">
        <v>212</v>
      </c>
      <c r="CDN43" t="s">
        <v>212</v>
      </c>
      <c r="CDO43" t="s">
        <v>212</v>
      </c>
      <c r="CDP43" t="s">
        <v>212</v>
      </c>
      <c r="CDQ43" t="s">
        <v>212</v>
      </c>
      <c r="CDR43" t="s">
        <v>212</v>
      </c>
      <c r="CDS43" t="s">
        <v>212</v>
      </c>
      <c r="CDT43" t="s">
        <v>212</v>
      </c>
      <c r="CDU43" t="s">
        <v>212</v>
      </c>
      <c r="CDV43" t="s">
        <v>212</v>
      </c>
      <c r="CDW43" t="s">
        <v>212</v>
      </c>
      <c r="CDX43" t="s">
        <v>212</v>
      </c>
      <c r="CDY43" t="s">
        <v>212</v>
      </c>
      <c r="CDZ43" t="s">
        <v>212</v>
      </c>
      <c r="CEA43" t="s">
        <v>212</v>
      </c>
      <c r="CEB43" t="s">
        <v>212</v>
      </c>
      <c r="CEC43" t="s">
        <v>212</v>
      </c>
      <c r="CED43" t="s">
        <v>212</v>
      </c>
      <c r="CEE43" t="s">
        <v>212</v>
      </c>
      <c r="CEF43" t="s">
        <v>212</v>
      </c>
      <c r="CEG43" t="s">
        <v>212</v>
      </c>
      <c r="CEH43" t="s">
        <v>212</v>
      </c>
      <c r="CEI43" t="s">
        <v>212</v>
      </c>
      <c r="CEJ43" t="s">
        <v>212</v>
      </c>
      <c r="CEK43" t="s">
        <v>212</v>
      </c>
      <c r="CEL43" t="s">
        <v>212</v>
      </c>
      <c r="CEM43" t="s">
        <v>212</v>
      </c>
      <c r="CEN43" t="s">
        <v>212</v>
      </c>
      <c r="CEO43" t="s">
        <v>212</v>
      </c>
      <c r="CEP43" t="s">
        <v>212</v>
      </c>
      <c r="CEQ43" t="s">
        <v>212</v>
      </c>
      <c r="CER43" t="s">
        <v>212</v>
      </c>
      <c r="CES43" t="s">
        <v>212</v>
      </c>
      <c r="CET43" t="s">
        <v>212</v>
      </c>
      <c r="CEU43" t="s">
        <v>212</v>
      </c>
      <c r="CEV43" t="s">
        <v>212</v>
      </c>
      <c r="CEW43" t="s">
        <v>212</v>
      </c>
      <c r="CEX43" t="s">
        <v>212</v>
      </c>
      <c r="CEY43" t="s">
        <v>212</v>
      </c>
      <c r="CEZ43" t="s">
        <v>212</v>
      </c>
      <c r="CFA43" t="s">
        <v>212</v>
      </c>
      <c r="CFB43" t="s">
        <v>212</v>
      </c>
      <c r="CFC43" t="s">
        <v>212</v>
      </c>
      <c r="CFD43" t="s">
        <v>212</v>
      </c>
      <c r="CFE43" t="s">
        <v>212</v>
      </c>
      <c r="CFF43" t="s">
        <v>212</v>
      </c>
      <c r="CFG43" t="s">
        <v>212</v>
      </c>
      <c r="CFH43" t="s">
        <v>212</v>
      </c>
      <c r="CFI43" t="s">
        <v>212</v>
      </c>
      <c r="CFJ43" t="s">
        <v>212</v>
      </c>
      <c r="CFK43" t="s">
        <v>212</v>
      </c>
      <c r="CFL43" t="s">
        <v>212</v>
      </c>
      <c r="CFM43" t="s">
        <v>212</v>
      </c>
      <c r="CFN43" t="s">
        <v>212</v>
      </c>
      <c r="CFO43" t="s">
        <v>212</v>
      </c>
      <c r="CFP43" t="s">
        <v>212</v>
      </c>
      <c r="CFQ43" t="s">
        <v>212</v>
      </c>
      <c r="CFR43" t="s">
        <v>212</v>
      </c>
      <c r="CFS43" t="s">
        <v>212</v>
      </c>
      <c r="CFT43" t="s">
        <v>212</v>
      </c>
      <c r="CFU43" t="s">
        <v>212</v>
      </c>
      <c r="CFV43" t="s">
        <v>212</v>
      </c>
      <c r="CFW43" t="s">
        <v>212</v>
      </c>
      <c r="CFX43" t="s">
        <v>212</v>
      </c>
      <c r="CFY43" t="s">
        <v>212</v>
      </c>
      <c r="CFZ43" t="s">
        <v>212</v>
      </c>
      <c r="CGA43" t="s">
        <v>212</v>
      </c>
      <c r="CGB43" t="s">
        <v>212</v>
      </c>
      <c r="CGC43" t="s">
        <v>212</v>
      </c>
      <c r="CGD43" t="s">
        <v>212</v>
      </c>
      <c r="CGE43" t="s">
        <v>212</v>
      </c>
      <c r="CGF43" t="s">
        <v>212</v>
      </c>
      <c r="CGG43" t="s">
        <v>212</v>
      </c>
      <c r="CGH43" t="s">
        <v>212</v>
      </c>
      <c r="CGI43" t="s">
        <v>212</v>
      </c>
      <c r="CGJ43" t="s">
        <v>212</v>
      </c>
      <c r="CGK43" t="s">
        <v>212</v>
      </c>
      <c r="CGL43" t="s">
        <v>212</v>
      </c>
      <c r="CGM43" t="s">
        <v>212</v>
      </c>
      <c r="CGN43" t="s">
        <v>212</v>
      </c>
      <c r="CGO43" t="s">
        <v>212</v>
      </c>
      <c r="CGP43" t="s">
        <v>212</v>
      </c>
      <c r="CGQ43" t="s">
        <v>212</v>
      </c>
      <c r="CGR43" t="s">
        <v>212</v>
      </c>
      <c r="CGS43" t="s">
        <v>212</v>
      </c>
      <c r="CGT43" t="s">
        <v>212</v>
      </c>
      <c r="CGU43" t="s">
        <v>212</v>
      </c>
      <c r="CGV43" t="s">
        <v>212</v>
      </c>
      <c r="CGW43" t="s">
        <v>212</v>
      </c>
      <c r="CGX43" t="s">
        <v>212</v>
      </c>
      <c r="CGY43" t="s">
        <v>212</v>
      </c>
      <c r="CGZ43" t="s">
        <v>212</v>
      </c>
      <c r="CHA43" t="s">
        <v>212</v>
      </c>
      <c r="CHB43" t="s">
        <v>212</v>
      </c>
      <c r="CHC43" t="s">
        <v>212</v>
      </c>
      <c r="CHD43" t="s">
        <v>212</v>
      </c>
      <c r="CHE43" t="s">
        <v>212</v>
      </c>
      <c r="CHF43" t="s">
        <v>212</v>
      </c>
      <c r="CHG43" t="s">
        <v>212</v>
      </c>
      <c r="CHH43" t="s">
        <v>212</v>
      </c>
      <c r="CHI43" t="s">
        <v>212</v>
      </c>
      <c r="CHJ43" t="s">
        <v>212</v>
      </c>
      <c r="CHK43" t="s">
        <v>212</v>
      </c>
      <c r="CHL43" t="s">
        <v>212</v>
      </c>
      <c r="CHM43" t="s">
        <v>212</v>
      </c>
      <c r="CHN43" t="s">
        <v>212</v>
      </c>
      <c r="CHO43" t="s">
        <v>212</v>
      </c>
      <c r="CHP43" t="s">
        <v>212</v>
      </c>
      <c r="CHQ43" t="s">
        <v>212</v>
      </c>
      <c r="CHR43" t="s">
        <v>212</v>
      </c>
      <c r="CHS43" t="s">
        <v>212</v>
      </c>
      <c r="CHT43" t="s">
        <v>212</v>
      </c>
      <c r="CHU43" t="s">
        <v>212</v>
      </c>
      <c r="CHV43" t="s">
        <v>212</v>
      </c>
      <c r="CHW43" t="s">
        <v>212</v>
      </c>
      <c r="CHX43" t="s">
        <v>212</v>
      </c>
      <c r="CHY43" t="s">
        <v>212</v>
      </c>
      <c r="CHZ43" t="s">
        <v>212</v>
      </c>
      <c r="CIA43" t="s">
        <v>212</v>
      </c>
      <c r="CIB43" t="s">
        <v>212</v>
      </c>
      <c r="CIC43" t="s">
        <v>212</v>
      </c>
      <c r="CID43" t="s">
        <v>212</v>
      </c>
      <c r="CIE43" t="s">
        <v>212</v>
      </c>
      <c r="CIF43" t="s">
        <v>212</v>
      </c>
      <c r="CIG43" t="s">
        <v>212</v>
      </c>
      <c r="CIH43" t="s">
        <v>212</v>
      </c>
      <c r="CII43" t="s">
        <v>212</v>
      </c>
      <c r="CIJ43" t="s">
        <v>212</v>
      </c>
      <c r="CIK43" t="s">
        <v>212</v>
      </c>
      <c r="CIL43" t="s">
        <v>212</v>
      </c>
      <c r="CIM43" t="s">
        <v>212</v>
      </c>
      <c r="CIN43" t="s">
        <v>212</v>
      </c>
      <c r="CIO43" t="s">
        <v>212</v>
      </c>
      <c r="CIP43" t="s">
        <v>212</v>
      </c>
      <c r="CIQ43" t="s">
        <v>212</v>
      </c>
      <c r="CIR43" t="s">
        <v>212</v>
      </c>
      <c r="CIS43" t="s">
        <v>212</v>
      </c>
      <c r="CIT43" t="s">
        <v>212</v>
      </c>
      <c r="CIU43" t="s">
        <v>212</v>
      </c>
      <c r="CIV43" t="s">
        <v>212</v>
      </c>
      <c r="CIW43" t="s">
        <v>212</v>
      </c>
      <c r="CIX43" t="s">
        <v>212</v>
      </c>
      <c r="CIY43" t="s">
        <v>212</v>
      </c>
      <c r="CIZ43" t="s">
        <v>212</v>
      </c>
      <c r="CJA43" t="s">
        <v>212</v>
      </c>
      <c r="CJB43" t="s">
        <v>212</v>
      </c>
      <c r="CJC43" t="s">
        <v>212</v>
      </c>
      <c r="CJD43" t="s">
        <v>212</v>
      </c>
      <c r="CJE43" t="s">
        <v>212</v>
      </c>
      <c r="CJF43" t="s">
        <v>212</v>
      </c>
      <c r="CJG43" t="s">
        <v>212</v>
      </c>
      <c r="CJH43" t="s">
        <v>212</v>
      </c>
      <c r="CJI43" t="s">
        <v>212</v>
      </c>
      <c r="CJJ43" t="s">
        <v>212</v>
      </c>
      <c r="CJK43" t="s">
        <v>212</v>
      </c>
      <c r="CJL43" t="s">
        <v>212</v>
      </c>
      <c r="CJM43" t="s">
        <v>212</v>
      </c>
      <c r="CJN43" t="s">
        <v>212</v>
      </c>
      <c r="CJO43" t="s">
        <v>212</v>
      </c>
      <c r="CJP43" t="s">
        <v>212</v>
      </c>
      <c r="CJQ43" t="s">
        <v>212</v>
      </c>
      <c r="CJR43" t="s">
        <v>212</v>
      </c>
      <c r="CJS43" t="s">
        <v>212</v>
      </c>
      <c r="CJT43" t="s">
        <v>212</v>
      </c>
      <c r="CJU43" t="s">
        <v>212</v>
      </c>
      <c r="CJV43" t="s">
        <v>212</v>
      </c>
      <c r="CJW43" t="s">
        <v>212</v>
      </c>
      <c r="CJX43" t="s">
        <v>212</v>
      </c>
      <c r="CJY43" t="s">
        <v>212</v>
      </c>
      <c r="CJZ43" t="s">
        <v>212</v>
      </c>
      <c r="CKA43" t="s">
        <v>212</v>
      </c>
      <c r="CKB43" t="s">
        <v>212</v>
      </c>
      <c r="CKC43" t="s">
        <v>212</v>
      </c>
      <c r="CKD43" t="s">
        <v>212</v>
      </c>
      <c r="CKE43" t="s">
        <v>212</v>
      </c>
      <c r="CKF43" t="s">
        <v>212</v>
      </c>
      <c r="CKG43" t="s">
        <v>212</v>
      </c>
      <c r="CKH43" t="s">
        <v>212</v>
      </c>
      <c r="CKI43" t="s">
        <v>212</v>
      </c>
      <c r="CKJ43" t="s">
        <v>212</v>
      </c>
      <c r="CKK43" t="s">
        <v>212</v>
      </c>
      <c r="CKL43" t="s">
        <v>212</v>
      </c>
      <c r="CKM43" t="s">
        <v>212</v>
      </c>
      <c r="CKN43" t="s">
        <v>212</v>
      </c>
      <c r="CKO43" t="s">
        <v>212</v>
      </c>
      <c r="CKP43" t="s">
        <v>212</v>
      </c>
      <c r="CKQ43" t="s">
        <v>212</v>
      </c>
      <c r="CKR43" t="s">
        <v>212</v>
      </c>
      <c r="CKS43" t="s">
        <v>212</v>
      </c>
      <c r="CKT43" t="s">
        <v>212</v>
      </c>
      <c r="CKU43" t="s">
        <v>212</v>
      </c>
      <c r="CKV43" t="s">
        <v>212</v>
      </c>
      <c r="CKW43" t="s">
        <v>212</v>
      </c>
      <c r="CKX43" t="s">
        <v>212</v>
      </c>
      <c r="CKY43" t="s">
        <v>212</v>
      </c>
      <c r="CKZ43" t="s">
        <v>212</v>
      </c>
      <c r="CLA43" t="s">
        <v>212</v>
      </c>
      <c r="CLB43" t="s">
        <v>212</v>
      </c>
      <c r="CLC43" t="s">
        <v>212</v>
      </c>
      <c r="CLD43" t="s">
        <v>212</v>
      </c>
      <c r="CLE43" t="s">
        <v>212</v>
      </c>
      <c r="CLF43" t="s">
        <v>212</v>
      </c>
      <c r="CLG43" t="s">
        <v>212</v>
      </c>
      <c r="CLH43" t="s">
        <v>212</v>
      </c>
      <c r="CLI43" t="s">
        <v>212</v>
      </c>
      <c r="CLJ43" t="s">
        <v>212</v>
      </c>
      <c r="CLK43" t="s">
        <v>212</v>
      </c>
      <c r="CLL43" t="s">
        <v>212</v>
      </c>
      <c r="CLM43" t="s">
        <v>212</v>
      </c>
      <c r="CLN43" t="s">
        <v>212</v>
      </c>
      <c r="CLO43" t="s">
        <v>212</v>
      </c>
      <c r="CLP43" t="s">
        <v>212</v>
      </c>
      <c r="CLQ43" t="s">
        <v>212</v>
      </c>
      <c r="CLR43" t="s">
        <v>212</v>
      </c>
      <c r="CLS43" t="s">
        <v>212</v>
      </c>
      <c r="CLT43" t="s">
        <v>212</v>
      </c>
      <c r="CLU43" t="s">
        <v>212</v>
      </c>
      <c r="CLV43" t="s">
        <v>212</v>
      </c>
      <c r="CLW43" t="s">
        <v>212</v>
      </c>
      <c r="CLX43" t="s">
        <v>212</v>
      </c>
      <c r="CLY43" t="s">
        <v>212</v>
      </c>
      <c r="CLZ43" t="s">
        <v>212</v>
      </c>
      <c r="CMA43" t="s">
        <v>212</v>
      </c>
      <c r="CMB43" t="s">
        <v>212</v>
      </c>
      <c r="CMC43" t="s">
        <v>212</v>
      </c>
      <c r="CMD43" t="s">
        <v>212</v>
      </c>
      <c r="CME43" t="s">
        <v>212</v>
      </c>
      <c r="CMF43" t="s">
        <v>212</v>
      </c>
      <c r="CMG43" t="s">
        <v>212</v>
      </c>
      <c r="CMH43" t="s">
        <v>212</v>
      </c>
      <c r="CMI43" t="s">
        <v>212</v>
      </c>
      <c r="CMJ43" t="s">
        <v>212</v>
      </c>
      <c r="CMK43" t="s">
        <v>212</v>
      </c>
      <c r="CML43" t="s">
        <v>212</v>
      </c>
      <c r="CMM43" t="s">
        <v>212</v>
      </c>
      <c r="CMN43" t="s">
        <v>212</v>
      </c>
      <c r="CMO43" t="s">
        <v>212</v>
      </c>
      <c r="CMP43" t="s">
        <v>212</v>
      </c>
      <c r="CMQ43" t="s">
        <v>212</v>
      </c>
      <c r="CMR43" t="s">
        <v>212</v>
      </c>
      <c r="CMS43" t="s">
        <v>212</v>
      </c>
      <c r="CMT43" t="s">
        <v>212</v>
      </c>
      <c r="CMU43" t="s">
        <v>212</v>
      </c>
      <c r="CMV43" t="s">
        <v>212</v>
      </c>
      <c r="CMW43" t="s">
        <v>212</v>
      </c>
      <c r="CMX43" t="s">
        <v>212</v>
      </c>
      <c r="CMY43" t="s">
        <v>212</v>
      </c>
      <c r="CMZ43" t="s">
        <v>212</v>
      </c>
      <c r="CNA43" t="s">
        <v>212</v>
      </c>
      <c r="CNB43" t="s">
        <v>212</v>
      </c>
      <c r="CNC43" t="s">
        <v>212</v>
      </c>
      <c r="CND43" t="s">
        <v>212</v>
      </c>
      <c r="CNE43" t="s">
        <v>212</v>
      </c>
      <c r="CNF43" t="s">
        <v>212</v>
      </c>
      <c r="CNG43" t="s">
        <v>212</v>
      </c>
      <c r="CNH43" t="s">
        <v>212</v>
      </c>
      <c r="CNI43" t="s">
        <v>212</v>
      </c>
      <c r="CNJ43" t="s">
        <v>212</v>
      </c>
      <c r="CNK43" t="s">
        <v>212</v>
      </c>
      <c r="CNL43" t="s">
        <v>212</v>
      </c>
      <c r="CNM43" t="s">
        <v>212</v>
      </c>
      <c r="CNN43" t="s">
        <v>212</v>
      </c>
      <c r="CNO43" t="s">
        <v>212</v>
      </c>
      <c r="CNP43" t="s">
        <v>212</v>
      </c>
      <c r="CNQ43" t="s">
        <v>212</v>
      </c>
      <c r="CNR43" t="s">
        <v>212</v>
      </c>
      <c r="CNS43" t="s">
        <v>212</v>
      </c>
      <c r="CNT43" t="s">
        <v>212</v>
      </c>
      <c r="CNU43" t="s">
        <v>212</v>
      </c>
      <c r="CNV43" t="s">
        <v>212</v>
      </c>
      <c r="CNW43" t="s">
        <v>212</v>
      </c>
      <c r="CNX43" t="s">
        <v>212</v>
      </c>
      <c r="CNY43" t="s">
        <v>212</v>
      </c>
      <c r="CNZ43" t="s">
        <v>212</v>
      </c>
      <c r="COA43" t="s">
        <v>212</v>
      </c>
      <c r="COB43" t="s">
        <v>212</v>
      </c>
      <c r="COC43" t="s">
        <v>212</v>
      </c>
      <c r="COD43" t="s">
        <v>212</v>
      </c>
      <c r="COE43" t="s">
        <v>212</v>
      </c>
      <c r="COF43" t="s">
        <v>212</v>
      </c>
      <c r="COG43" t="s">
        <v>212</v>
      </c>
      <c r="COH43" t="s">
        <v>212</v>
      </c>
      <c r="COI43" t="s">
        <v>212</v>
      </c>
      <c r="COJ43" t="s">
        <v>212</v>
      </c>
      <c r="COK43" t="s">
        <v>212</v>
      </c>
      <c r="COL43" t="s">
        <v>212</v>
      </c>
      <c r="COM43" t="s">
        <v>212</v>
      </c>
      <c r="CON43" t="s">
        <v>212</v>
      </c>
      <c r="COO43" t="s">
        <v>212</v>
      </c>
      <c r="COP43" t="s">
        <v>212</v>
      </c>
      <c r="COQ43" t="s">
        <v>212</v>
      </c>
      <c r="COR43" t="s">
        <v>212</v>
      </c>
      <c r="COS43" t="s">
        <v>212</v>
      </c>
      <c r="COT43" t="s">
        <v>212</v>
      </c>
      <c r="COU43" t="s">
        <v>212</v>
      </c>
      <c r="COV43" t="s">
        <v>212</v>
      </c>
      <c r="COW43" t="s">
        <v>212</v>
      </c>
      <c r="COX43" t="s">
        <v>212</v>
      </c>
      <c r="COY43" t="s">
        <v>212</v>
      </c>
      <c r="COZ43" t="s">
        <v>212</v>
      </c>
      <c r="CPA43" t="s">
        <v>212</v>
      </c>
      <c r="CPB43" t="s">
        <v>212</v>
      </c>
      <c r="CPC43" t="s">
        <v>212</v>
      </c>
      <c r="CPD43" t="s">
        <v>212</v>
      </c>
      <c r="CPE43" t="s">
        <v>212</v>
      </c>
      <c r="CPF43" t="s">
        <v>212</v>
      </c>
      <c r="CPG43" t="s">
        <v>212</v>
      </c>
      <c r="CPH43" t="s">
        <v>212</v>
      </c>
      <c r="CPI43" t="s">
        <v>212</v>
      </c>
      <c r="CPJ43" t="s">
        <v>212</v>
      </c>
      <c r="CPK43" t="s">
        <v>212</v>
      </c>
      <c r="CPL43" t="s">
        <v>212</v>
      </c>
      <c r="CPM43" t="s">
        <v>212</v>
      </c>
      <c r="CPN43" t="s">
        <v>212</v>
      </c>
      <c r="CPO43" t="s">
        <v>212</v>
      </c>
      <c r="CPP43" t="s">
        <v>212</v>
      </c>
      <c r="CPQ43" t="s">
        <v>212</v>
      </c>
      <c r="CPR43" t="s">
        <v>212</v>
      </c>
      <c r="CPS43" t="s">
        <v>212</v>
      </c>
      <c r="CPT43" t="s">
        <v>212</v>
      </c>
      <c r="CPU43" t="s">
        <v>212</v>
      </c>
      <c r="CPV43" t="s">
        <v>212</v>
      </c>
      <c r="CPW43" t="s">
        <v>212</v>
      </c>
      <c r="CPX43" t="s">
        <v>212</v>
      </c>
      <c r="CPY43" t="s">
        <v>212</v>
      </c>
      <c r="CPZ43" t="s">
        <v>212</v>
      </c>
      <c r="CQA43" t="s">
        <v>212</v>
      </c>
      <c r="CQB43" t="s">
        <v>212</v>
      </c>
      <c r="CQC43" t="s">
        <v>212</v>
      </c>
      <c r="CQD43" t="s">
        <v>212</v>
      </c>
      <c r="CQE43" t="s">
        <v>212</v>
      </c>
      <c r="CQF43" t="s">
        <v>212</v>
      </c>
      <c r="CQG43" t="s">
        <v>212</v>
      </c>
      <c r="CQH43" t="s">
        <v>212</v>
      </c>
      <c r="CQI43" t="s">
        <v>212</v>
      </c>
      <c r="CQJ43" t="s">
        <v>212</v>
      </c>
      <c r="CQK43" t="s">
        <v>212</v>
      </c>
      <c r="CQL43" t="s">
        <v>212</v>
      </c>
      <c r="CQM43" t="s">
        <v>212</v>
      </c>
      <c r="CQN43" t="s">
        <v>212</v>
      </c>
      <c r="CQO43" t="s">
        <v>212</v>
      </c>
      <c r="CQP43" t="s">
        <v>212</v>
      </c>
      <c r="CQQ43" t="s">
        <v>212</v>
      </c>
      <c r="CQR43" t="s">
        <v>212</v>
      </c>
      <c r="CQS43" t="s">
        <v>212</v>
      </c>
      <c r="CQT43" t="s">
        <v>212</v>
      </c>
      <c r="CQU43" t="s">
        <v>212</v>
      </c>
      <c r="CQV43" t="s">
        <v>212</v>
      </c>
      <c r="CQW43" t="s">
        <v>212</v>
      </c>
      <c r="CQX43" t="s">
        <v>212</v>
      </c>
      <c r="CQY43" t="s">
        <v>212</v>
      </c>
      <c r="CQZ43" t="s">
        <v>212</v>
      </c>
      <c r="CRA43" t="s">
        <v>212</v>
      </c>
      <c r="CRB43" t="s">
        <v>212</v>
      </c>
      <c r="CRC43" t="s">
        <v>212</v>
      </c>
      <c r="CRD43" t="s">
        <v>212</v>
      </c>
      <c r="CRE43" t="s">
        <v>212</v>
      </c>
      <c r="CRF43" t="s">
        <v>212</v>
      </c>
      <c r="CRG43" t="s">
        <v>212</v>
      </c>
      <c r="CRH43" t="s">
        <v>212</v>
      </c>
      <c r="CRI43" t="s">
        <v>212</v>
      </c>
      <c r="CRJ43" t="s">
        <v>212</v>
      </c>
      <c r="CRK43" t="s">
        <v>212</v>
      </c>
      <c r="CRL43" t="s">
        <v>212</v>
      </c>
      <c r="CRM43" t="s">
        <v>212</v>
      </c>
      <c r="CRN43" t="s">
        <v>212</v>
      </c>
      <c r="CRO43" t="s">
        <v>212</v>
      </c>
      <c r="CRP43" t="s">
        <v>212</v>
      </c>
      <c r="CRQ43" t="s">
        <v>212</v>
      </c>
      <c r="CRR43" t="s">
        <v>212</v>
      </c>
      <c r="CRS43" t="s">
        <v>212</v>
      </c>
      <c r="CRT43" t="s">
        <v>212</v>
      </c>
      <c r="CRU43" t="s">
        <v>212</v>
      </c>
      <c r="CRV43" t="s">
        <v>212</v>
      </c>
      <c r="CRW43" t="s">
        <v>212</v>
      </c>
      <c r="CRX43" t="s">
        <v>212</v>
      </c>
      <c r="CRY43" t="s">
        <v>212</v>
      </c>
      <c r="CRZ43" t="s">
        <v>212</v>
      </c>
      <c r="CSA43" t="s">
        <v>212</v>
      </c>
      <c r="CSB43" t="s">
        <v>212</v>
      </c>
      <c r="CSC43" t="s">
        <v>212</v>
      </c>
      <c r="CSD43" t="s">
        <v>212</v>
      </c>
      <c r="CSE43" t="s">
        <v>212</v>
      </c>
      <c r="CSF43" t="s">
        <v>212</v>
      </c>
      <c r="CSG43" t="s">
        <v>212</v>
      </c>
      <c r="CSH43" t="s">
        <v>212</v>
      </c>
      <c r="CSI43" t="s">
        <v>212</v>
      </c>
      <c r="CSJ43" t="s">
        <v>212</v>
      </c>
      <c r="CSK43" t="s">
        <v>212</v>
      </c>
      <c r="CSL43" t="s">
        <v>212</v>
      </c>
      <c r="CSM43" t="s">
        <v>212</v>
      </c>
      <c r="CSN43" t="s">
        <v>212</v>
      </c>
      <c r="CSO43" t="s">
        <v>212</v>
      </c>
      <c r="CSP43" t="s">
        <v>212</v>
      </c>
      <c r="CSQ43" t="s">
        <v>212</v>
      </c>
      <c r="CSR43" t="s">
        <v>212</v>
      </c>
      <c r="CSS43" t="s">
        <v>212</v>
      </c>
      <c r="CST43" t="s">
        <v>212</v>
      </c>
      <c r="CSU43" t="s">
        <v>212</v>
      </c>
      <c r="CSV43" t="s">
        <v>212</v>
      </c>
      <c r="CSW43" t="s">
        <v>212</v>
      </c>
      <c r="CSX43" t="s">
        <v>212</v>
      </c>
      <c r="CSY43" t="s">
        <v>212</v>
      </c>
      <c r="CSZ43" t="s">
        <v>212</v>
      </c>
      <c r="CTA43" t="s">
        <v>212</v>
      </c>
      <c r="CTB43" t="s">
        <v>212</v>
      </c>
      <c r="CTC43" t="s">
        <v>212</v>
      </c>
      <c r="CTD43" t="s">
        <v>212</v>
      </c>
      <c r="CTE43" t="s">
        <v>212</v>
      </c>
      <c r="CTF43" t="s">
        <v>212</v>
      </c>
      <c r="CTG43" t="s">
        <v>212</v>
      </c>
      <c r="CTH43" t="s">
        <v>212</v>
      </c>
      <c r="CTI43" t="s">
        <v>212</v>
      </c>
      <c r="CTJ43" t="s">
        <v>212</v>
      </c>
      <c r="CTK43" t="s">
        <v>212</v>
      </c>
      <c r="CTL43" t="s">
        <v>212</v>
      </c>
      <c r="CTM43" t="s">
        <v>212</v>
      </c>
      <c r="CTN43" t="s">
        <v>212</v>
      </c>
      <c r="CTO43" t="s">
        <v>212</v>
      </c>
      <c r="CTP43" t="s">
        <v>212</v>
      </c>
      <c r="CTQ43" t="s">
        <v>212</v>
      </c>
      <c r="CTR43" t="s">
        <v>212</v>
      </c>
      <c r="CTS43" t="s">
        <v>212</v>
      </c>
      <c r="CTT43" t="s">
        <v>212</v>
      </c>
      <c r="CTU43" t="s">
        <v>212</v>
      </c>
      <c r="CTV43" t="s">
        <v>212</v>
      </c>
      <c r="CTW43" t="s">
        <v>212</v>
      </c>
      <c r="CTX43" t="s">
        <v>212</v>
      </c>
      <c r="CTY43" t="s">
        <v>212</v>
      </c>
      <c r="CTZ43" t="s">
        <v>212</v>
      </c>
      <c r="CUA43" t="s">
        <v>212</v>
      </c>
      <c r="CUB43" t="s">
        <v>212</v>
      </c>
      <c r="CUC43" t="s">
        <v>212</v>
      </c>
      <c r="CUD43" t="s">
        <v>212</v>
      </c>
      <c r="CUE43" t="s">
        <v>212</v>
      </c>
      <c r="CUF43" t="s">
        <v>212</v>
      </c>
      <c r="CUG43" t="s">
        <v>212</v>
      </c>
      <c r="CUH43" t="s">
        <v>212</v>
      </c>
      <c r="CUI43" t="s">
        <v>212</v>
      </c>
      <c r="CUJ43" t="s">
        <v>212</v>
      </c>
      <c r="CUK43" t="s">
        <v>212</v>
      </c>
      <c r="CUL43" t="s">
        <v>212</v>
      </c>
      <c r="CUM43" t="s">
        <v>212</v>
      </c>
      <c r="CUN43" t="s">
        <v>212</v>
      </c>
      <c r="CUO43" t="s">
        <v>212</v>
      </c>
      <c r="CUP43" t="s">
        <v>212</v>
      </c>
      <c r="CUQ43" t="s">
        <v>212</v>
      </c>
      <c r="CUR43" t="s">
        <v>212</v>
      </c>
      <c r="CUS43" t="s">
        <v>212</v>
      </c>
      <c r="CUT43" t="s">
        <v>212</v>
      </c>
      <c r="CUU43" t="s">
        <v>212</v>
      </c>
      <c r="CUV43" t="s">
        <v>212</v>
      </c>
      <c r="CUW43" t="s">
        <v>212</v>
      </c>
      <c r="CUX43" t="s">
        <v>212</v>
      </c>
      <c r="CUY43" t="s">
        <v>212</v>
      </c>
      <c r="CUZ43" t="s">
        <v>212</v>
      </c>
      <c r="CVA43" t="s">
        <v>212</v>
      </c>
      <c r="CVB43" t="s">
        <v>212</v>
      </c>
      <c r="CVC43" t="s">
        <v>212</v>
      </c>
      <c r="CVD43" t="s">
        <v>212</v>
      </c>
      <c r="CVE43" t="s">
        <v>212</v>
      </c>
      <c r="CVF43" t="s">
        <v>212</v>
      </c>
      <c r="CVG43" t="s">
        <v>212</v>
      </c>
      <c r="CVH43" t="s">
        <v>212</v>
      </c>
      <c r="CVI43" t="s">
        <v>212</v>
      </c>
      <c r="CVJ43" t="s">
        <v>212</v>
      </c>
      <c r="CVK43" t="s">
        <v>212</v>
      </c>
      <c r="CVL43" t="s">
        <v>212</v>
      </c>
      <c r="CVM43" t="s">
        <v>212</v>
      </c>
      <c r="CVN43" t="s">
        <v>212</v>
      </c>
      <c r="CVO43" t="s">
        <v>212</v>
      </c>
      <c r="CVP43" t="s">
        <v>212</v>
      </c>
      <c r="CVQ43" t="s">
        <v>212</v>
      </c>
      <c r="CVR43" t="s">
        <v>212</v>
      </c>
      <c r="CVS43" t="s">
        <v>212</v>
      </c>
      <c r="CVT43" t="s">
        <v>212</v>
      </c>
      <c r="CVU43" t="s">
        <v>212</v>
      </c>
      <c r="CVV43" t="s">
        <v>212</v>
      </c>
      <c r="CVW43" t="s">
        <v>212</v>
      </c>
      <c r="CVX43" t="s">
        <v>212</v>
      </c>
      <c r="CVY43" t="s">
        <v>212</v>
      </c>
      <c r="CVZ43" t="s">
        <v>212</v>
      </c>
      <c r="CWA43" t="s">
        <v>212</v>
      </c>
      <c r="CWB43" t="s">
        <v>212</v>
      </c>
      <c r="CWC43" t="s">
        <v>212</v>
      </c>
      <c r="CWD43" t="s">
        <v>212</v>
      </c>
      <c r="CWE43" t="s">
        <v>212</v>
      </c>
      <c r="CWF43" t="s">
        <v>212</v>
      </c>
      <c r="CWG43" t="s">
        <v>212</v>
      </c>
      <c r="CWH43" t="s">
        <v>212</v>
      </c>
      <c r="CWI43" t="s">
        <v>212</v>
      </c>
      <c r="CWJ43" t="s">
        <v>212</v>
      </c>
      <c r="CWK43" t="s">
        <v>212</v>
      </c>
      <c r="CWL43" t="s">
        <v>212</v>
      </c>
      <c r="CWM43" t="s">
        <v>212</v>
      </c>
      <c r="CWN43" t="s">
        <v>212</v>
      </c>
      <c r="CWO43" t="s">
        <v>212</v>
      </c>
      <c r="CWP43" t="s">
        <v>212</v>
      </c>
      <c r="CWQ43" t="s">
        <v>212</v>
      </c>
      <c r="CWR43" t="s">
        <v>212</v>
      </c>
      <c r="CWS43" t="s">
        <v>212</v>
      </c>
      <c r="CWT43" t="s">
        <v>212</v>
      </c>
      <c r="CWU43" t="s">
        <v>212</v>
      </c>
      <c r="CWV43" t="s">
        <v>212</v>
      </c>
      <c r="CWW43" t="s">
        <v>212</v>
      </c>
      <c r="CWX43" t="s">
        <v>212</v>
      </c>
      <c r="CWY43" t="s">
        <v>212</v>
      </c>
      <c r="CWZ43" t="s">
        <v>212</v>
      </c>
      <c r="CXA43" t="s">
        <v>212</v>
      </c>
      <c r="CXB43" t="s">
        <v>212</v>
      </c>
      <c r="CXC43" t="s">
        <v>212</v>
      </c>
      <c r="CXD43" t="s">
        <v>212</v>
      </c>
      <c r="CXE43" t="s">
        <v>212</v>
      </c>
      <c r="CXF43" t="s">
        <v>212</v>
      </c>
      <c r="CXG43" t="s">
        <v>212</v>
      </c>
      <c r="CXH43" t="s">
        <v>212</v>
      </c>
      <c r="CXI43" t="s">
        <v>212</v>
      </c>
      <c r="CXJ43" t="s">
        <v>212</v>
      </c>
      <c r="CXK43" t="s">
        <v>212</v>
      </c>
      <c r="CXL43" t="s">
        <v>212</v>
      </c>
      <c r="CXM43" t="s">
        <v>212</v>
      </c>
      <c r="CXN43" t="s">
        <v>212</v>
      </c>
      <c r="CXO43" t="s">
        <v>212</v>
      </c>
      <c r="CXP43" t="s">
        <v>212</v>
      </c>
      <c r="CXQ43" t="s">
        <v>212</v>
      </c>
      <c r="CXR43" t="s">
        <v>212</v>
      </c>
      <c r="CXS43" t="s">
        <v>212</v>
      </c>
      <c r="CXT43" t="s">
        <v>212</v>
      </c>
      <c r="CXU43" t="s">
        <v>212</v>
      </c>
      <c r="CXV43" t="s">
        <v>212</v>
      </c>
      <c r="CXW43" t="s">
        <v>212</v>
      </c>
      <c r="CXX43" t="s">
        <v>212</v>
      </c>
      <c r="CXY43" t="s">
        <v>212</v>
      </c>
      <c r="CXZ43" t="s">
        <v>212</v>
      </c>
      <c r="CYA43" t="s">
        <v>212</v>
      </c>
      <c r="CYB43" t="s">
        <v>212</v>
      </c>
      <c r="CYC43" t="s">
        <v>212</v>
      </c>
      <c r="CYD43" t="s">
        <v>212</v>
      </c>
      <c r="CYE43" t="s">
        <v>212</v>
      </c>
      <c r="CYF43" t="s">
        <v>212</v>
      </c>
      <c r="CYG43" t="s">
        <v>212</v>
      </c>
      <c r="CYH43" t="s">
        <v>212</v>
      </c>
      <c r="CYI43" t="s">
        <v>212</v>
      </c>
      <c r="CYJ43" t="s">
        <v>212</v>
      </c>
      <c r="CYK43" t="s">
        <v>212</v>
      </c>
      <c r="CYL43" t="s">
        <v>212</v>
      </c>
      <c r="CYM43" t="s">
        <v>212</v>
      </c>
      <c r="CYN43" t="s">
        <v>212</v>
      </c>
      <c r="CYO43" t="s">
        <v>212</v>
      </c>
      <c r="CYP43" t="s">
        <v>212</v>
      </c>
      <c r="CYQ43" t="s">
        <v>212</v>
      </c>
      <c r="CYR43" t="s">
        <v>212</v>
      </c>
      <c r="CYS43" t="s">
        <v>212</v>
      </c>
      <c r="CYT43" t="s">
        <v>212</v>
      </c>
      <c r="CYU43" t="s">
        <v>212</v>
      </c>
      <c r="CYV43" t="s">
        <v>212</v>
      </c>
      <c r="CYW43" t="s">
        <v>212</v>
      </c>
      <c r="CYX43" t="s">
        <v>212</v>
      </c>
      <c r="CYY43" t="s">
        <v>212</v>
      </c>
      <c r="CYZ43" t="s">
        <v>212</v>
      </c>
      <c r="CZA43" t="s">
        <v>212</v>
      </c>
      <c r="CZB43" t="s">
        <v>212</v>
      </c>
      <c r="CZC43" t="s">
        <v>212</v>
      </c>
      <c r="CZD43" t="s">
        <v>212</v>
      </c>
      <c r="CZE43" t="s">
        <v>212</v>
      </c>
      <c r="CZF43" t="s">
        <v>212</v>
      </c>
      <c r="CZG43" t="s">
        <v>212</v>
      </c>
      <c r="CZH43" t="s">
        <v>212</v>
      </c>
      <c r="CZI43" t="s">
        <v>212</v>
      </c>
      <c r="CZJ43" t="s">
        <v>212</v>
      </c>
      <c r="CZK43" t="s">
        <v>212</v>
      </c>
      <c r="CZL43" t="s">
        <v>212</v>
      </c>
      <c r="CZM43" t="s">
        <v>212</v>
      </c>
      <c r="CZN43" t="s">
        <v>212</v>
      </c>
      <c r="CZO43" t="s">
        <v>212</v>
      </c>
      <c r="CZP43" t="s">
        <v>212</v>
      </c>
      <c r="CZQ43" t="s">
        <v>212</v>
      </c>
      <c r="CZR43" t="s">
        <v>212</v>
      </c>
      <c r="CZS43" t="s">
        <v>212</v>
      </c>
      <c r="CZT43" t="s">
        <v>212</v>
      </c>
      <c r="CZU43" t="s">
        <v>212</v>
      </c>
      <c r="CZV43" t="s">
        <v>212</v>
      </c>
      <c r="CZW43" t="s">
        <v>212</v>
      </c>
      <c r="CZX43" t="s">
        <v>212</v>
      </c>
      <c r="CZY43" t="s">
        <v>212</v>
      </c>
      <c r="CZZ43" t="s">
        <v>212</v>
      </c>
      <c r="DAA43" t="s">
        <v>212</v>
      </c>
      <c r="DAB43" t="s">
        <v>212</v>
      </c>
      <c r="DAC43" t="s">
        <v>212</v>
      </c>
      <c r="DAD43" t="s">
        <v>212</v>
      </c>
      <c r="DAE43" t="s">
        <v>212</v>
      </c>
      <c r="DAF43" t="s">
        <v>212</v>
      </c>
      <c r="DAG43" t="s">
        <v>212</v>
      </c>
      <c r="DAH43" t="s">
        <v>212</v>
      </c>
      <c r="DAI43" t="s">
        <v>212</v>
      </c>
      <c r="DAJ43" t="s">
        <v>212</v>
      </c>
      <c r="DAK43" t="s">
        <v>212</v>
      </c>
      <c r="DAL43" t="s">
        <v>212</v>
      </c>
      <c r="DAM43" t="s">
        <v>212</v>
      </c>
      <c r="DAN43" t="s">
        <v>212</v>
      </c>
      <c r="DAO43" t="s">
        <v>212</v>
      </c>
      <c r="DAP43" t="s">
        <v>212</v>
      </c>
      <c r="DAQ43" t="s">
        <v>212</v>
      </c>
      <c r="DAR43" t="s">
        <v>212</v>
      </c>
      <c r="DAS43" t="s">
        <v>212</v>
      </c>
      <c r="DAT43" t="s">
        <v>212</v>
      </c>
      <c r="DAU43" t="s">
        <v>212</v>
      </c>
      <c r="DAV43" t="s">
        <v>212</v>
      </c>
      <c r="DAW43" t="s">
        <v>212</v>
      </c>
      <c r="DAX43" t="s">
        <v>212</v>
      </c>
      <c r="DAY43" t="s">
        <v>212</v>
      </c>
      <c r="DAZ43" t="s">
        <v>212</v>
      </c>
      <c r="DBA43" t="s">
        <v>212</v>
      </c>
      <c r="DBB43" t="s">
        <v>212</v>
      </c>
      <c r="DBC43" t="s">
        <v>212</v>
      </c>
      <c r="DBD43" t="s">
        <v>212</v>
      </c>
      <c r="DBE43" t="s">
        <v>212</v>
      </c>
      <c r="DBF43" t="s">
        <v>212</v>
      </c>
      <c r="DBG43" t="s">
        <v>212</v>
      </c>
      <c r="DBH43" t="s">
        <v>212</v>
      </c>
      <c r="DBI43" t="s">
        <v>212</v>
      </c>
      <c r="DBJ43" t="s">
        <v>212</v>
      </c>
      <c r="DBK43" t="s">
        <v>212</v>
      </c>
      <c r="DBL43" t="s">
        <v>212</v>
      </c>
      <c r="DBM43" t="s">
        <v>212</v>
      </c>
      <c r="DBN43" t="s">
        <v>212</v>
      </c>
      <c r="DBO43" t="s">
        <v>212</v>
      </c>
      <c r="DBP43" t="s">
        <v>212</v>
      </c>
      <c r="DBQ43" t="s">
        <v>212</v>
      </c>
      <c r="DBR43" t="s">
        <v>212</v>
      </c>
      <c r="DBS43" t="s">
        <v>212</v>
      </c>
      <c r="DBT43" t="s">
        <v>212</v>
      </c>
      <c r="DBU43" t="s">
        <v>212</v>
      </c>
      <c r="DBV43" t="s">
        <v>212</v>
      </c>
      <c r="DBW43" t="s">
        <v>212</v>
      </c>
      <c r="DBX43" t="s">
        <v>212</v>
      </c>
      <c r="DBY43" t="s">
        <v>212</v>
      </c>
      <c r="DBZ43" t="s">
        <v>212</v>
      </c>
      <c r="DCA43" t="s">
        <v>212</v>
      </c>
      <c r="DCB43" t="s">
        <v>212</v>
      </c>
      <c r="DCC43" t="s">
        <v>212</v>
      </c>
      <c r="DCD43" t="s">
        <v>212</v>
      </c>
      <c r="DCE43" t="s">
        <v>212</v>
      </c>
      <c r="DCF43" t="s">
        <v>212</v>
      </c>
      <c r="DCG43" t="s">
        <v>212</v>
      </c>
      <c r="DCH43" t="s">
        <v>212</v>
      </c>
      <c r="DCI43" t="s">
        <v>212</v>
      </c>
      <c r="DCJ43" t="s">
        <v>212</v>
      </c>
      <c r="DCK43" t="s">
        <v>212</v>
      </c>
      <c r="DCL43" t="s">
        <v>212</v>
      </c>
      <c r="DCM43" t="s">
        <v>212</v>
      </c>
      <c r="DCN43" t="s">
        <v>212</v>
      </c>
      <c r="DCO43" t="s">
        <v>212</v>
      </c>
      <c r="DCP43" t="s">
        <v>212</v>
      </c>
      <c r="DCQ43" t="s">
        <v>212</v>
      </c>
      <c r="DCR43" t="s">
        <v>212</v>
      </c>
      <c r="DCS43" t="s">
        <v>212</v>
      </c>
      <c r="DCT43" t="s">
        <v>212</v>
      </c>
      <c r="DCU43" t="s">
        <v>212</v>
      </c>
      <c r="DCV43" t="s">
        <v>212</v>
      </c>
      <c r="DCW43" t="s">
        <v>212</v>
      </c>
      <c r="DCX43" t="s">
        <v>212</v>
      </c>
      <c r="DCY43" t="s">
        <v>212</v>
      </c>
      <c r="DCZ43" t="s">
        <v>212</v>
      </c>
      <c r="DDA43" t="s">
        <v>212</v>
      </c>
      <c r="DDB43" t="s">
        <v>212</v>
      </c>
      <c r="DDC43" t="s">
        <v>212</v>
      </c>
      <c r="DDD43" t="s">
        <v>212</v>
      </c>
      <c r="DDE43" t="s">
        <v>212</v>
      </c>
      <c r="DDF43" t="s">
        <v>212</v>
      </c>
      <c r="DDG43" t="s">
        <v>212</v>
      </c>
      <c r="DDH43" t="s">
        <v>212</v>
      </c>
      <c r="DDI43" t="s">
        <v>212</v>
      </c>
      <c r="DDJ43" t="s">
        <v>212</v>
      </c>
      <c r="DDK43" t="s">
        <v>212</v>
      </c>
      <c r="DDL43" t="s">
        <v>212</v>
      </c>
      <c r="DDM43" t="s">
        <v>212</v>
      </c>
      <c r="DDN43" t="s">
        <v>212</v>
      </c>
      <c r="DDO43" t="s">
        <v>212</v>
      </c>
      <c r="DDP43" t="s">
        <v>212</v>
      </c>
      <c r="DDQ43" t="s">
        <v>212</v>
      </c>
      <c r="DDR43" t="s">
        <v>212</v>
      </c>
      <c r="DDS43" t="s">
        <v>212</v>
      </c>
      <c r="DDT43" t="s">
        <v>212</v>
      </c>
      <c r="DDU43" t="s">
        <v>212</v>
      </c>
      <c r="DDV43" t="s">
        <v>212</v>
      </c>
      <c r="DDW43" t="s">
        <v>212</v>
      </c>
      <c r="DDX43" t="s">
        <v>212</v>
      </c>
      <c r="DDY43" t="s">
        <v>212</v>
      </c>
      <c r="DDZ43" t="s">
        <v>212</v>
      </c>
      <c r="DEA43" t="s">
        <v>212</v>
      </c>
      <c r="DEB43" t="s">
        <v>212</v>
      </c>
      <c r="DEC43" t="s">
        <v>212</v>
      </c>
      <c r="DED43" t="s">
        <v>212</v>
      </c>
      <c r="DEE43" t="s">
        <v>212</v>
      </c>
      <c r="DEF43" t="s">
        <v>212</v>
      </c>
      <c r="DEG43" t="s">
        <v>212</v>
      </c>
      <c r="DEH43" t="s">
        <v>212</v>
      </c>
      <c r="DEI43" t="s">
        <v>212</v>
      </c>
      <c r="DEJ43" t="s">
        <v>212</v>
      </c>
      <c r="DEK43" t="s">
        <v>212</v>
      </c>
      <c r="DEL43" t="s">
        <v>212</v>
      </c>
      <c r="DEM43" t="s">
        <v>212</v>
      </c>
      <c r="DEN43" t="s">
        <v>212</v>
      </c>
      <c r="DEO43" t="s">
        <v>212</v>
      </c>
      <c r="DEP43" t="s">
        <v>212</v>
      </c>
      <c r="DEQ43" t="s">
        <v>212</v>
      </c>
      <c r="DER43" t="s">
        <v>212</v>
      </c>
      <c r="DES43" t="s">
        <v>212</v>
      </c>
      <c r="DET43" t="s">
        <v>212</v>
      </c>
      <c r="DEU43" t="s">
        <v>212</v>
      </c>
      <c r="DEV43" t="s">
        <v>212</v>
      </c>
      <c r="DEW43" t="s">
        <v>212</v>
      </c>
      <c r="DEX43" t="s">
        <v>212</v>
      </c>
      <c r="DEY43" t="s">
        <v>212</v>
      </c>
      <c r="DEZ43" t="s">
        <v>212</v>
      </c>
      <c r="DFA43" t="s">
        <v>212</v>
      </c>
      <c r="DFB43" t="s">
        <v>212</v>
      </c>
      <c r="DFC43" t="s">
        <v>212</v>
      </c>
      <c r="DFD43" t="s">
        <v>212</v>
      </c>
      <c r="DFE43" t="s">
        <v>212</v>
      </c>
      <c r="DFF43" t="s">
        <v>212</v>
      </c>
      <c r="DFG43" t="s">
        <v>212</v>
      </c>
      <c r="DFH43" t="s">
        <v>212</v>
      </c>
      <c r="DFI43" t="s">
        <v>212</v>
      </c>
      <c r="DFJ43" t="s">
        <v>212</v>
      </c>
      <c r="DFK43" t="s">
        <v>212</v>
      </c>
      <c r="DFL43" t="s">
        <v>212</v>
      </c>
      <c r="DFM43" t="s">
        <v>212</v>
      </c>
      <c r="DFN43" t="s">
        <v>212</v>
      </c>
      <c r="DFO43" t="s">
        <v>212</v>
      </c>
      <c r="DFP43" t="s">
        <v>212</v>
      </c>
      <c r="DFQ43" t="s">
        <v>212</v>
      </c>
      <c r="DFR43" t="s">
        <v>212</v>
      </c>
      <c r="DFS43" t="s">
        <v>212</v>
      </c>
      <c r="DFT43" t="s">
        <v>212</v>
      </c>
      <c r="DFU43" t="s">
        <v>212</v>
      </c>
      <c r="DFV43" t="s">
        <v>212</v>
      </c>
      <c r="DFW43" t="s">
        <v>212</v>
      </c>
      <c r="DFX43" t="s">
        <v>212</v>
      </c>
      <c r="DFY43" t="s">
        <v>212</v>
      </c>
      <c r="DFZ43" t="s">
        <v>212</v>
      </c>
      <c r="DGA43" t="s">
        <v>212</v>
      </c>
      <c r="DGB43" t="s">
        <v>212</v>
      </c>
      <c r="DGC43" t="s">
        <v>212</v>
      </c>
      <c r="DGD43" t="s">
        <v>212</v>
      </c>
      <c r="DGE43" t="s">
        <v>212</v>
      </c>
      <c r="DGF43" t="s">
        <v>212</v>
      </c>
      <c r="DGG43" t="s">
        <v>212</v>
      </c>
      <c r="DGH43" t="s">
        <v>212</v>
      </c>
      <c r="DGI43" t="s">
        <v>212</v>
      </c>
      <c r="DGJ43" t="s">
        <v>212</v>
      </c>
      <c r="DGK43" t="s">
        <v>212</v>
      </c>
      <c r="DGL43" t="s">
        <v>212</v>
      </c>
      <c r="DGM43" t="s">
        <v>212</v>
      </c>
      <c r="DGN43" t="s">
        <v>212</v>
      </c>
      <c r="DGO43" t="s">
        <v>212</v>
      </c>
      <c r="DGP43" t="s">
        <v>212</v>
      </c>
      <c r="DGQ43" t="s">
        <v>212</v>
      </c>
      <c r="DGR43" t="s">
        <v>212</v>
      </c>
      <c r="DGS43" t="s">
        <v>212</v>
      </c>
      <c r="DGT43" t="s">
        <v>212</v>
      </c>
      <c r="DGU43" t="s">
        <v>212</v>
      </c>
      <c r="DGV43" t="s">
        <v>212</v>
      </c>
      <c r="DGW43" t="s">
        <v>212</v>
      </c>
      <c r="DGX43" t="s">
        <v>212</v>
      </c>
      <c r="DGY43" t="s">
        <v>212</v>
      </c>
      <c r="DGZ43" t="s">
        <v>212</v>
      </c>
      <c r="DHA43" t="s">
        <v>212</v>
      </c>
      <c r="DHB43" t="s">
        <v>212</v>
      </c>
      <c r="DHC43" t="s">
        <v>212</v>
      </c>
      <c r="DHD43" t="s">
        <v>212</v>
      </c>
      <c r="DHE43" t="s">
        <v>212</v>
      </c>
      <c r="DHF43" t="s">
        <v>212</v>
      </c>
      <c r="DHG43" t="s">
        <v>212</v>
      </c>
      <c r="DHH43" t="s">
        <v>212</v>
      </c>
      <c r="DHI43" t="s">
        <v>212</v>
      </c>
      <c r="DHJ43" t="s">
        <v>212</v>
      </c>
      <c r="DHK43" t="s">
        <v>212</v>
      </c>
      <c r="DHL43" t="s">
        <v>212</v>
      </c>
      <c r="DHM43" t="s">
        <v>212</v>
      </c>
      <c r="DHN43" t="s">
        <v>212</v>
      </c>
      <c r="DHO43" t="s">
        <v>212</v>
      </c>
      <c r="DHP43" t="s">
        <v>212</v>
      </c>
      <c r="DHQ43" t="s">
        <v>212</v>
      </c>
      <c r="DHR43" t="s">
        <v>212</v>
      </c>
      <c r="DHS43" t="s">
        <v>212</v>
      </c>
      <c r="DHT43" t="s">
        <v>212</v>
      </c>
      <c r="DHU43" t="s">
        <v>212</v>
      </c>
      <c r="DHV43" t="s">
        <v>212</v>
      </c>
      <c r="DHW43" t="s">
        <v>212</v>
      </c>
      <c r="DHX43" t="s">
        <v>212</v>
      </c>
      <c r="DHY43" t="s">
        <v>212</v>
      </c>
      <c r="DHZ43" t="s">
        <v>212</v>
      </c>
      <c r="DIA43" t="s">
        <v>212</v>
      </c>
      <c r="DIB43" t="s">
        <v>212</v>
      </c>
      <c r="DIC43" t="s">
        <v>212</v>
      </c>
      <c r="DID43" t="s">
        <v>212</v>
      </c>
      <c r="DIE43" t="s">
        <v>212</v>
      </c>
      <c r="DIF43" t="s">
        <v>212</v>
      </c>
      <c r="DIG43" t="s">
        <v>212</v>
      </c>
      <c r="DIH43" t="s">
        <v>212</v>
      </c>
      <c r="DII43" t="s">
        <v>212</v>
      </c>
      <c r="DIJ43" t="s">
        <v>212</v>
      </c>
      <c r="DIK43" t="s">
        <v>212</v>
      </c>
      <c r="DIL43" t="s">
        <v>212</v>
      </c>
      <c r="DIM43" t="s">
        <v>212</v>
      </c>
      <c r="DIN43" t="s">
        <v>212</v>
      </c>
      <c r="DIO43" t="s">
        <v>212</v>
      </c>
      <c r="DIP43" t="s">
        <v>212</v>
      </c>
      <c r="DIQ43" t="s">
        <v>212</v>
      </c>
      <c r="DIR43" t="s">
        <v>212</v>
      </c>
      <c r="DIS43" t="s">
        <v>212</v>
      </c>
      <c r="DIT43" t="s">
        <v>212</v>
      </c>
      <c r="DIU43" t="s">
        <v>212</v>
      </c>
      <c r="DIV43" t="s">
        <v>212</v>
      </c>
      <c r="DIW43" t="s">
        <v>212</v>
      </c>
      <c r="DIX43" t="s">
        <v>212</v>
      </c>
      <c r="DIY43" t="s">
        <v>212</v>
      </c>
      <c r="DIZ43" t="s">
        <v>212</v>
      </c>
      <c r="DJA43" t="s">
        <v>212</v>
      </c>
      <c r="DJB43" t="s">
        <v>212</v>
      </c>
      <c r="DJC43" t="s">
        <v>212</v>
      </c>
      <c r="DJD43" t="s">
        <v>212</v>
      </c>
      <c r="DJE43" t="s">
        <v>212</v>
      </c>
      <c r="DJF43" t="s">
        <v>212</v>
      </c>
      <c r="DJG43" t="s">
        <v>212</v>
      </c>
      <c r="DJH43" t="s">
        <v>212</v>
      </c>
      <c r="DJI43" t="s">
        <v>212</v>
      </c>
      <c r="DJJ43" t="s">
        <v>212</v>
      </c>
      <c r="DJK43" t="s">
        <v>212</v>
      </c>
      <c r="DJL43" t="s">
        <v>212</v>
      </c>
      <c r="DJM43" t="s">
        <v>212</v>
      </c>
      <c r="DJN43" t="s">
        <v>212</v>
      </c>
      <c r="DJO43" t="s">
        <v>212</v>
      </c>
      <c r="DJP43" t="s">
        <v>212</v>
      </c>
      <c r="DJQ43" t="s">
        <v>212</v>
      </c>
      <c r="DJR43" t="s">
        <v>212</v>
      </c>
      <c r="DJS43" t="s">
        <v>212</v>
      </c>
      <c r="DJT43" t="s">
        <v>212</v>
      </c>
      <c r="DJU43" t="s">
        <v>212</v>
      </c>
      <c r="DJV43" t="s">
        <v>212</v>
      </c>
      <c r="DJW43" t="s">
        <v>212</v>
      </c>
      <c r="DJX43" t="s">
        <v>212</v>
      </c>
      <c r="DJY43" t="s">
        <v>212</v>
      </c>
      <c r="DJZ43" t="s">
        <v>212</v>
      </c>
      <c r="DKA43" t="s">
        <v>212</v>
      </c>
      <c r="DKB43" t="s">
        <v>212</v>
      </c>
      <c r="DKC43" t="s">
        <v>212</v>
      </c>
      <c r="DKD43" t="s">
        <v>212</v>
      </c>
      <c r="DKE43" t="s">
        <v>212</v>
      </c>
      <c r="DKF43" t="s">
        <v>212</v>
      </c>
      <c r="DKG43" t="s">
        <v>212</v>
      </c>
      <c r="DKH43" t="s">
        <v>212</v>
      </c>
      <c r="DKI43" t="s">
        <v>212</v>
      </c>
      <c r="DKJ43" t="s">
        <v>212</v>
      </c>
      <c r="DKK43" t="s">
        <v>212</v>
      </c>
      <c r="DKL43" t="s">
        <v>212</v>
      </c>
      <c r="DKM43" t="s">
        <v>212</v>
      </c>
      <c r="DKN43" t="s">
        <v>212</v>
      </c>
      <c r="DKO43" t="s">
        <v>212</v>
      </c>
      <c r="DKP43" t="s">
        <v>212</v>
      </c>
      <c r="DKQ43" t="s">
        <v>212</v>
      </c>
      <c r="DKR43" t="s">
        <v>212</v>
      </c>
      <c r="DKS43" t="s">
        <v>212</v>
      </c>
      <c r="DKT43" t="s">
        <v>212</v>
      </c>
      <c r="DKU43" t="s">
        <v>212</v>
      </c>
      <c r="DKV43" t="s">
        <v>212</v>
      </c>
      <c r="DKW43" t="s">
        <v>212</v>
      </c>
      <c r="DKX43" t="s">
        <v>212</v>
      </c>
      <c r="DKY43" t="s">
        <v>212</v>
      </c>
      <c r="DKZ43" t="s">
        <v>212</v>
      </c>
      <c r="DLA43" t="s">
        <v>212</v>
      </c>
      <c r="DLB43" t="s">
        <v>212</v>
      </c>
      <c r="DLC43" t="s">
        <v>212</v>
      </c>
      <c r="DLD43" t="s">
        <v>212</v>
      </c>
      <c r="DLE43" t="s">
        <v>212</v>
      </c>
      <c r="DLF43" t="s">
        <v>212</v>
      </c>
      <c r="DLG43" t="s">
        <v>212</v>
      </c>
      <c r="DLH43" t="s">
        <v>212</v>
      </c>
      <c r="DLI43" t="s">
        <v>212</v>
      </c>
      <c r="DLJ43" t="s">
        <v>212</v>
      </c>
      <c r="DLK43" t="s">
        <v>212</v>
      </c>
      <c r="DLL43" t="s">
        <v>212</v>
      </c>
      <c r="DLM43" t="s">
        <v>212</v>
      </c>
      <c r="DLN43" t="s">
        <v>212</v>
      </c>
      <c r="DLO43" t="s">
        <v>212</v>
      </c>
      <c r="DLP43" t="s">
        <v>212</v>
      </c>
      <c r="DLQ43" t="s">
        <v>212</v>
      </c>
      <c r="DLR43" t="s">
        <v>212</v>
      </c>
      <c r="DLS43" t="s">
        <v>212</v>
      </c>
      <c r="DLT43" t="s">
        <v>212</v>
      </c>
      <c r="DLU43" t="s">
        <v>212</v>
      </c>
      <c r="DLV43" t="s">
        <v>212</v>
      </c>
      <c r="DLW43" t="s">
        <v>212</v>
      </c>
      <c r="DLX43" t="s">
        <v>212</v>
      </c>
      <c r="DLY43" t="s">
        <v>212</v>
      </c>
      <c r="DLZ43" t="s">
        <v>212</v>
      </c>
      <c r="DMA43" t="s">
        <v>212</v>
      </c>
      <c r="DMB43" t="s">
        <v>212</v>
      </c>
      <c r="DMC43" t="s">
        <v>212</v>
      </c>
      <c r="DMD43" t="s">
        <v>212</v>
      </c>
      <c r="DME43" t="s">
        <v>212</v>
      </c>
      <c r="DMF43" t="s">
        <v>212</v>
      </c>
      <c r="DMG43" t="s">
        <v>212</v>
      </c>
      <c r="DMH43" t="s">
        <v>212</v>
      </c>
      <c r="DMI43" t="s">
        <v>212</v>
      </c>
      <c r="DMJ43" t="s">
        <v>212</v>
      </c>
      <c r="DMK43" t="s">
        <v>212</v>
      </c>
      <c r="DML43" t="s">
        <v>212</v>
      </c>
      <c r="DMM43" t="s">
        <v>212</v>
      </c>
      <c r="DMN43" t="s">
        <v>212</v>
      </c>
      <c r="DMO43" t="s">
        <v>212</v>
      </c>
      <c r="DMP43" t="s">
        <v>212</v>
      </c>
      <c r="DMQ43" t="s">
        <v>212</v>
      </c>
      <c r="DMR43" t="s">
        <v>212</v>
      </c>
      <c r="DMS43" t="s">
        <v>212</v>
      </c>
      <c r="DMT43" t="s">
        <v>212</v>
      </c>
      <c r="DMU43" t="s">
        <v>212</v>
      </c>
      <c r="DMV43" t="s">
        <v>212</v>
      </c>
      <c r="DMW43" t="s">
        <v>212</v>
      </c>
      <c r="DMX43" t="s">
        <v>212</v>
      </c>
      <c r="DMY43" t="s">
        <v>212</v>
      </c>
      <c r="DMZ43" t="s">
        <v>212</v>
      </c>
      <c r="DNA43" t="s">
        <v>212</v>
      </c>
      <c r="DNB43" t="s">
        <v>212</v>
      </c>
      <c r="DNC43" t="s">
        <v>212</v>
      </c>
      <c r="DND43" t="s">
        <v>212</v>
      </c>
      <c r="DNE43" t="s">
        <v>212</v>
      </c>
      <c r="DNF43" t="s">
        <v>212</v>
      </c>
      <c r="DNG43" t="s">
        <v>212</v>
      </c>
      <c r="DNH43" t="s">
        <v>212</v>
      </c>
      <c r="DNI43" t="s">
        <v>212</v>
      </c>
      <c r="DNJ43" t="s">
        <v>212</v>
      </c>
      <c r="DNK43" t="s">
        <v>212</v>
      </c>
      <c r="DNL43" t="s">
        <v>212</v>
      </c>
      <c r="DNM43" t="s">
        <v>212</v>
      </c>
      <c r="DNN43" t="s">
        <v>212</v>
      </c>
      <c r="DNO43" t="s">
        <v>212</v>
      </c>
      <c r="DNP43" t="s">
        <v>212</v>
      </c>
      <c r="DNQ43" t="s">
        <v>212</v>
      </c>
      <c r="DNR43" t="s">
        <v>212</v>
      </c>
      <c r="DNS43" t="s">
        <v>212</v>
      </c>
      <c r="DNT43" t="s">
        <v>212</v>
      </c>
      <c r="DNU43" t="s">
        <v>212</v>
      </c>
      <c r="DNV43" t="s">
        <v>212</v>
      </c>
      <c r="DNW43" t="s">
        <v>212</v>
      </c>
      <c r="DNX43" t="s">
        <v>212</v>
      </c>
      <c r="DNY43" t="s">
        <v>212</v>
      </c>
      <c r="DNZ43" t="s">
        <v>212</v>
      </c>
      <c r="DOA43" t="s">
        <v>212</v>
      </c>
      <c r="DOB43" t="s">
        <v>212</v>
      </c>
      <c r="DOC43" t="s">
        <v>212</v>
      </c>
      <c r="DOD43" t="s">
        <v>212</v>
      </c>
      <c r="DOE43" t="s">
        <v>212</v>
      </c>
      <c r="DOF43" t="s">
        <v>212</v>
      </c>
      <c r="DOG43" t="s">
        <v>212</v>
      </c>
      <c r="DOH43" t="s">
        <v>212</v>
      </c>
      <c r="DOI43" t="s">
        <v>212</v>
      </c>
      <c r="DOJ43" t="s">
        <v>212</v>
      </c>
      <c r="DOK43" t="s">
        <v>212</v>
      </c>
      <c r="DOL43" t="s">
        <v>212</v>
      </c>
      <c r="DOM43" t="s">
        <v>212</v>
      </c>
      <c r="DON43" t="s">
        <v>212</v>
      </c>
      <c r="DOO43" t="s">
        <v>212</v>
      </c>
      <c r="DOP43" t="s">
        <v>212</v>
      </c>
      <c r="DOQ43" t="s">
        <v>212</v>
      </c>
      <c r="DOR43" t="s">
        <v>212</v>
      </c>
      <c r="DOS43" t="s">
        <v>212</v>
      </c>
      <c r="DOT43" t="s">
        <v>212</v>
      </c>
      <c r="DOU43" t="s">
        <v>212</v>
      </c>
      <c r="DOV43" t="s">
        <v>212</v>
      </c>
      <c r="DOW43" t="s">
        <v>212</v>
      </c>
      <c r="DOX43" t="s">
        <v>212</v>
      </c>
      <c r="DOY43" t="s">
        <v>212</v>
      </c>
      <c r="DOZ43" t="s">
        <v>212</v>
      </c>
      <c r="DPA43" t="s">
        <v>212</v>
      </c>
      <c r="DPB43" t="s">
        <v>212</v>
      </c>
      <c r="DPC43" t="s">
        <v>212</v>
      </c>
      <c r="DPD43" t="s">
        <v>212</v>
      </c>
      <c r="DPE43" t="s">
        <v>212</v>
      </c>
      <c r="DPF43" t="s">
        <v>212</v>
      </c>
      <c r="DPG43" t="s">
        <v>212</v>
      </c>
      <c r="DPH43" t="s">
        <v>212</v>
      </c>
      <c r="DPI43" t="s">
        <v>212</v>
      </c>
      <c r="DPJ43" t="s">
        <v>212</v>
      </c>
      <c r="DPK43" t="s">
        <v>212</v>
      </c>
      <c r="DPL43" t="s">
        <v>212</v>
      </c>
      <c r="DPM43" t="s">
        <v>212</v>
      </c>
      <c r="DPN43" t="s">
        <v>212</v>
      </c>
      <c r="DPO43" t="s">
        <v>212</v>
      </c>
      <c r="DPP43" t="s">
        <v>212</v>
      </c>
      <c r="DPQ43" t="s">
        <v>212</v>
      </c>
      <c r="DPR43" t="s">
        <v>212</v>
      </c>
      <c r="DPS43" t="s">
        <v>212</v>
      </c>
      <c r="DPT43" t="s">
        <v>212</v>
      </c>
      <c r="DPU43" t="s">
        <v>212</v>
      </c>
      <c r="DPV43" t="s">
        <v>212</v>
      </c>
      <c r="DPW43" t="s">
        <v>212</v>
      </c>
      <c r="DPX43" t="s">
        <v>212</v>
      </c>
      <c r="DPY43" t="s">
        <v>212</v>
      </c>
      <c r="DPZ43" t="s">
        <v>212</v>
      </c>
      <c r="DQA43" t="s">
        <v>212</v>
      </c>
      <c r="DQB43" t="s">
        <v>212</v>
      </c>
      <c r="DQC43" t="s">
        <v>212</v>
      </c>
      <c r="DQD43" t="s">
        <v>212</v>
      </c>
      <c r="DQE43" t="s">
        <v>212</v>
      </c>
      <c r="DQF43" t="s">
        <v>212</v>
      </c>
      <c r="DQG43" t="s">
        <v>212</v>
      </c>
      <c r="DQH43" t="s">
        <v>212</v>
      </c>
      <c r="DQI43" t="s">
        <v>212</v>
      </c>
      <c r="DQJ43" t="s">
        <v>212</v>
      </c>
      <c r="DQK43" t="s">
        <v>212</v>
      </c>
      <c r="DQL43" t="s">
        <v>212</v>
      </c>
      <c r="DQM43" t="s">
        <v>212</v>
      </c>
      <c r="DQN43" t="s">
        <v>212</v>
      </c>
      <c r="DQO43" t="s">
        <v>212</v>
      </c>
      <c r="DQP43" t="s">
        <v>212</v>
      </c>
      <c r="DQQ43" t="s">
        <v>212</v>
      </c>
      <c r="DQR43" t="s">
        <v>212</v>
      </c>
      <c r="DQS43" t="s">
        <v>212</v>
      </c>
      <c r="DQT43" t="s">
        <v>212</v>
      </c>
      <c r="DQU43" t="s">
        <v>212</v>
      </c>
      <c r="DQV43" t="s">
        <v>212</v>
      </c>
      <c r="DQW43" t="s">
        <v>212</v>
      </c>
      <c r="DQX43" t="s">
        <v>212</v>
      </c>
      <c r="DQY43" t="s">
        <v>212</v>
      </c>
      <c r="DQZ43" t="s">
        <v>212</v>
      </c>
      <c r="DRA43" t="s">
        <v>212</v>
      </c>
      <c r="DRB43" t="s">
        <v>212</v>
      </c>
      <c r="DRC43" t="s">
        <v>212</v>
      </c>
      <c r="DRD43" t="s">
        <v>212</v>
      </c>
      <c r="DRE43" t="s">
        <v>212</v>
      </c>
      <c r="DRF43" t="s">
        <v>212</v>
      </c>
      <c r="DRG43" t="s">
        <v>212</v>
      </c>
      <c r="DRH43" t="s">
        <v>212</v>
      </c>
      <c r="DRI43" t="s">
        <v>212</v>
      </c>
      <c r="DRJ43" t="s">
        <v>212</v>
      </c>
      <c r="DRK43" t="s">
        <v>212</v>
      </c>
      <c r="DRL43" t="s">
        <v>212</v>
      </c>
      <c r="DRM43" t="s">
        <v>212</v>
      </c>
      <c r="DRN43" t="s">
        <v>212</v>
      </c>
      <c r="DRO43" t="s">
        <v>212</v>
      </c>
      <c r="DRP43" t="s">
        <v>212</v>
      </c>
      <c r="DRQ43" t="s">
        <v>212</v>
      </c>
      <c r="DRR43" t="s">
        <v>212</v>
      </c>
      <c r="DRS43" t="s">
        <v>212</v>
      </c>
      <c r="DRT43" t="s">
        <v>212</v>
      </c>
      <c r="DRU43" t="s">
        <v>212</v>
      </c>
      <c r="DRV43" t="s">
        <v>212</v>
      </c>
      <c r="DRW43" t="s">
        <v>212</v>
      </c>
      <c r="DRX43" t="s">
        <v>212</v>
      </c>
      <c r="DRY43" t="s">
        <v>212</v>
      </c>
      <c r="DRZ43" t="s">
        <v>212</v>
      </c>
      <c r="DSA43" t="s">
        <v>212</v>
      </c>
      <c r="DSB43" t="s">
        <v>212</v>
      </c>
      <c r="DSC43" t="s">
        <v>212</v>
      </c>
      <c r="DSD43" t="s">
        <v>212</v>
      </c>
      <c r="DSE43" t="s">
        <v>212</v>
      </c>
      <c r="DSF43" t="s">
        <v>212</v>
      </c>
      <c r="DSG43" t="s">
        <v>212</v>
      </c>
      <c r="DSH43" t="s">
        <v>212</v>
      </c>
      <c r="DSI43" t="s">
        <v>212</v>
      </c>
      <c r="DSJ43" t="s">
        <v>212</v>
      </c>
      <c r="DSK43" t="s">
        <v>212</v>
      </c>
      <c r="DSL43" t="s">
        <v>212</v>
      </c>
      <c r="DSM43" t="s">
        <v>212</v>
      </c>
      <c r="DSN43" t="s">
        <v>212</v>
      </c>
      <c r="DSO43" t="s">
        <v>212</v>
      </c>
      <c r="DSP43" t="s">
        <v>212</v>
      </c>
      <c r="DSQ43" t="s">
        <v>212</v>
      </c>
      <c r="DSR43" t="s">
        <v>212</v>
      </c>
      <c r="DSS43" t="s">
        <v>212</v>
      </c>
      <c r="DST43" t="s">
        <v>212</v>
      </c>
      <c r="DSU43" t="s">
        <v>212</v>
      </c>
      <c r="DSV43" t="s">
        <v>212</v>
      </c>
      <c r="DSW43" t="s">
        <v>212</v>
      </c>
      <c r="DSX43" t="s">
        <v>212</v>
      </c>
      <c r="DSY43" t="s">
        <v>212</v>
      </c>
      <c r="DSZ43" t="s">
        <v>212</v>
      </c>
      <c r="DTA43" t="s">
        <v>212</v>
      </c>
      <c r="DTB43" t="s">
        <v>212</v>
      </c>
      <c r="DTC43" t="s">
        <v>212</v>
      </c>
      <c r="DTD43" t="s">
        <v>212</v>
      </c>
      <c r="DTE43" t="s">
        <v>212</v>
      </c>
      <c r="DTF43" t="s">
        <v>212</v>
      </c>
      <c r="DTG43" t="s">
        <v>212</v>
      </c>
      <c r="DTH43" t="s">
        <v>212</v>
      </c>
      <c r="DTI43" t="s">
        <v>212</v>
      </c>
      <c r="DTJ43" t="s">
        <v>212</v>
      </c>
      <c r="DTK43" t="s">
        <v>212</v>
      </c>
      <c r="DTL43" t="s">
        <v>212</v>
      </c>
      <c r="DTM43" t="s">
        <v>212</v>
      </c>
      <c r="DTN43" t="s">
        <v>212</v>
      </c>
      <c r="DTO43" t="s">
        <v>212</v>
      </c>
      <c r="DTP43" t="s">
        <v>212</v>
      </c>
      <c r="DTQ43" t="s">
        <v>212</v>
      </c>
      <c r="DTR43" t="s">
        <v>212</v>
      </c>
      <c r="DTS43" t="s">
        <v>212</v>
      </c>
      <c r="DTT43" t="s">
        <v>212</v>
      </c>
      <c r="DTU43" t="s">
        <v>212</v>
      </c>
      <c r="DTV43" t="s">
        <v>212</v>
      </c>
      <c r="DTW43" t="s">
        <v>212</v>
      </c>
      <c r="DTX43" t="s">
        <v>212</v>
      </c>
      <c r="DTY43" t="s">
        <v>212</v>
      </c>
      <c r="DTZ43" t="s">
        <v>212</v>
      </c>
      <c r="DUA43" t="s">
        <v>212</v>
      </c>
      <c r="DUB43" t="s">
        <v>212</v>
      </c>
      <c r="DUC43" t="s">
        <v>212</v>
      </c>
      <c r="DUD43" t="s">
        <v>212</v>
      </c>
      <c r="DUE43" t="s">
        <v>212</v>
      </c>
      <c r="DUF43" t="s">
        <v>212</v>
      </c>
      <c r="DUG43" t="s">
        <v>212</v>
      </c>
      <c r="DUH43" t="s">
        <v>212</v>
      </c>
      <c r="DUI43" t="s">
        <v>212</v>
      </c>
      <c r="DUJ43" t="s">
        <v>212</v>
      </c>
      <c r="DUK43" t="s">
        <v>212</v>
      </c>
      <c r="DUL43" t="s">
        <v>212</v>
      </c>
      <c r="DUM43" t="s">
        <v>212</v>
      </c>
      <c r="DUN43" t="s">
        <v>212</v>
      </c>
      <c r="DUO43" t="s">
        <v>212</v>
      </c>
      <c r="DUP43" t="s">
        <v>212</v>
      </c>
      <c r="DUQ43" t="s">
        <v>212</v>
      </c>
      <c r="DUR43" t="s">
        <v>212</v>
      </c>
      <c r="DUS43" t="s">
        <v>212</v>
      </c>
      <c r="DUT43" t="s">
        <v>212</v>
      </c>
      <c r="DUU43" t="s">
        <v>212</v>
      </c>
      <c r="DUV43" t="s">
        <v>212</v>
      </c>
      <c r="DUW43" t="s">
        <v>212</v>
      </c>
      <c r="DUX43" t="s">
        <v>212</v>
      </c>
      <c r="DUY43" t="s">
        <v>212</v>
      </c>
      <c r="DUZ43" t="s">
        <v>212</v>
      </c>
      <c r="DVA43" t="s">
        <v>212</v>
      </c>
      <c r="DVB43" t="s">
        <v>212</v>
      </c>
      <c r="DVC43" t="s">
        <v>212</v>
      </c>
      <c r="DVD43" t="s">
        <v>212</v>
      </c>
      <c r="DVE43" t="s">
        <v>212</v>
      </c>
      <c r="DVF43" t="s">
        <v>212</v>
      </c>
      <c r="DVG43" t="s">
        <v>212</v>
      </c>
      <c r="DVH43" t="s">
        <v>212</v>
      </c>
      <c r="DVI43" t="s">
        <v>212</v>
      </c>
      <c r="DVJ43" t="s">
        <v>212</v>
      </c>
      <c r="DVK43" t="s">
        <v>212</v>
      </c>
      <c r="DVL43" t="s">
        <v>212</v>
      </c>
      <c r="DVM43" t="s">
        <v>212</v>
      </c>
      <c r="DVN43" t="s">
        <v>212</v>
      </c>
      <c r="DVO43" t="s">
        <v>212</v>
      </c>
      <c r="DVP43" t="s">
        <v>212</v>
      </c>
      <c r="DVQ43" t="s">
        <v>212</v>
      </c>
      <c r="DVR43" t="s">
        <v>212</v>
      </c>
      <c r="DVS43" t="s">
        <v>212</v>
      </c>
      <c r="DVT43" t="s">
        <v>212</v>
      </c>
      <c r="DVU43" t="s">
        <v>212</v>
      </c>
      <c r="DVV43" t="s">
        <v>212</v>
      </c>
      <c r="DVW43" t="s">
        <v>212</v>
      </c>
      <c r="DVX43" t="s">
        <v>212</v>
      </c>
      <c r="DVY43" t="s">
        <v>212</v>
      </c>
      <c r="DVZ43" t="s">
        <v>212</v>
      </c>
      <c r="DWA43" t="s">
        <v>212</v>
      </c>
      <c r="DWB43" t="s">
        <v>212</v>
      </c>
      <c r="DWC43" t="s">
        <v>212</v>
      </c>
      <c r="DWD43" t="s">
        <v>212</v>
      </c>
      <c r="DWE43" t="s">
        <v>212</v>
      </c>
      <c r="DWF43" t="s">
        <v>212</v>
      </c>
      <c r="DWG43" t="s">
        <v>212</v>
      </c>
      <c r="DWH43" t="s">
        <v>212</v>
      </c>
      <c r="DWI43" t="s">
        <v>212</v>
      </c>
      <c r="DWJ43" t="s">
        <v>212</v>
      </c>
      <c r="DWK43" t="s">
        <v>212</v>
      </c>
      <c r="DWL43" t="s">
        <v>212</v>
      </c>
      <c r="DWM43" t="s">
        <v>212</v>
      </c>
      <c r="DWN43" t="s">
        <v>212</v>
      </c>
      <c r="DWO43" t="s">
        <v>212</v>
      </c>
      <c r="DWP43" t="s">
        <v>212</v>
      </c>
      <c r="DWQ43" t="s">
        <v>212</v>
      </c>
      <c r="DWR43" t="s">
        <v>212</v>
      </c>
      <c r="DWS43" t="s">
        <v>212</v>
      </c>
      <c r="DWT43" t="s">
        <v>212</v>
      </c>
      <c r="DWU43" t="s">
        <v>212</v>
      </c>
      <c r="DWV43" t="s">
        <v>212</v>
      </c>
      <c r="DWW43" t="s">
        <v>212</v>
      </c>
      <c r="DWX43" t="s">
        <v>212</v>
      </c>
      <c r="DWY43" t="s">
        <v>212</v>
      </c>
      <c r="DWZ43" t="s">
        <v>212</v>
      </c>
      <c r="DXA43" t="s">
        <v>212</v>
      </c>
      <c r="DXB43" t="s">
        <v>212</v>
      </c>
      <c r="DXC43" t="s">
        <v>212</v>
      </c>
      <c r="DXD43" t="s">
        <v>212</v>
      </c>
      <c r="DXE43" t="s">
        <v>212</v>
      </c>
      <c r="DXF43" t="s">
        <v>212</v>
      </c>
      <c r="DXG43" t="s">
        <v>212</v>
      </c>
      <c r="DXH43" t="s">
        <v>212</v>
      </c>
      <c r="DXI43" t="s">
        <v>212</v>
      </c>
      <c r="DXJ43" t="s">
        <v>212</v>
      </c>
      <c r="DXK43" t="s">
        <v>212</v>
      </c>
      <c r="DXL43" t="s">
        <v>212</v>
      </c>
      <c r="DXM43" t="s">
        <v>212</v>
      </c>
      <c r="DXN43" t="s">
        <v>212</v>
      </c>
      <c r="DXO43" t="s">
        <v>212</v>
      </c>
      <c r="DXP43" t="s">
        <v>212</v>
      </c>
      <c r="DXQ43" t="s">
        <v>212</v>
      </c>
      <c r="DXR43" t="s">
        <v>212</v>
      </c>
      <c r="DXS43" t="s">
        <v>212</v>
      </c>
      <c r="DXT43" t="s">
        <v>212</v>
      </c>
      <c r="DXU43" t="s">
        <v>212</v>
      </c>
      <c r="DXV43" t="s">
        <v>212</v>
      </c>
      <c r="DXW43" t="s">
        <v>212</v>
      </c>
      <c r="DXX43" t="s">
        <v>212</v>
      </c>
      <c r="DXY43" t="s">
        <v>212</v>
      </c>
      <c r="DXZ43" t="s">
        <v>212</v>
      </c>
      <c r="DYA43" t="s">
        <v>212</v>
      </c>
      <c r="DYB43" t="s">
        <v>212</v>
      </c>
      <c r="DYC43" t="s">
        <v>212</v>
      </c>
      <c r="DYD43" t="s">
        <v>212</v>
      </c>
      <c r="DYE43" t="s">
        <v>212</v>
      </c>
      <c r="DYF43" t="s">
        <v>212</v>
      </c>
      <c r="DYG43" t="s">
        <v>212</v>
      </c>
      <c r="DYH43" t="s">
        <v>212</v>
      </c>
      <c r="DYI43" t="s">
        <v>212</v>
      </c>
      <c r="DYJ43" t="s">
        <v>212</v>
      </c>
      <c r="DYK43" t="s">
        <v>212</v>
      </c>
      <c r="DYL43" t="s">
        <v>212</v>
      </c>
      <c r="DYM43" t="s">
        <v>212</v>
      </c>
      <c r="DYN43" t="s">
        <v>212</v>
      </c>
      <c r="DYO43" t="s">
        <v>212</v>
      </c>
      <c r="DYP43" t="s">
        <v>212</v>
      </c>
      <c r="DYQ43" t="s">
        <v>212</v>
      </c>
      <c r="DYR43" t="s">
        <v>212</v>
      </c>
      <c r="DYS43" t="s">
        <v>212</v>
      </c>
      <c r="DYT43" t="s">
        <v>212</v>
      </c>
      <c r="DYU43" t="s">
        <v>212</v>
      </c>
      <c r="DYV43" t="s">
        <v>212</v>
      </c>
      <c r="DYW43" t="s">
        <v>212</v>
      </c>
      <c r="DYX43" t="s">
        <v>212</v>
      </c>
      <c r="DYY43" t="s">
        <v>212</v>
      </c>
      <c r="DYZ43" t="s">
        <v>212</v>
      </c>
      <c r="DZA43" t="s">
        <v>212</v>
      </c>
      <c r="DZB43" t="s">
        <v>212</v>
      </c>
      <c r="DZC43" t="s">
        <v>212</v>
      </c>
      <c r="DZD43" t="s">
        <v>212</v>
      </c>
      <c r="DZE43" t="s">
        <v>212</v>
      </c>
      <c r="DZF43" t="s">
        <v>212</v>
      </c>
      <c r="DZG43" t="s">
        <v>212</v>
      </c>
      <c r="DZH43" t="s">
        <v>212</v>
      </c>
      <c r="DZI43" t="s">
        <v>212</v>
      </c>
      <c r="DZJ43" t="s">
        <v>212</v>
      </c>
      <c r="DZK43" t="s">
        <v>212</v>
      </c>
      <c r="DZL43" t="s">
        <v>212</v>
      </c>
      <c r="DZM43" t="s">
        <v>212</v>
      </c>
      <c r="DZN43" t="s">
        <v>212</v>
      </c>
      <c r="DZO43" t="s">
        <v>212</v>
      </c>
      <c r="DZP43" t="s">
        <v>212</v>
      </c>
      <c r="DZQ43" t="s">
        <v>212</v>
      </c>
      <c r="DZR43" t="s">
        <v>212</v>
      </c>
      <c r="DZS43" t="s">
        <v>212</v>
      </c>
      <c r="DZT43" t="s">
        <v>212</v>
      </c>
      <c r="DZU43" t="s">
        <v>212</v>
      </c>
      <c r="DZV43" t="s">
        <v>212</v>
      </c>
      <c r="DZW43" t="s">
        <v>212</v>
      </c>
      <c r="DZX43" t="s">
        <v>212</v>
      </c>
      <c r="DZY43" t="s">
        <v>212</v>
      </c>
      <c r="DZZ43" t="s">
        <v>212</v>
      </c>
      <c r="EAA43" t="s">
        <v>212</v>
      </c>
      <c r="EAB43" t="s">
        <v>212</v>
      </c>
      <c r="EAC43" t="s">
        <v>212</v>
      </c>
      <c r="EAD43" t="s">
        <v>212</v>
      </c>
      <c r="EAE43" t="s">
        <v>212</v>
      </c>
      <c r="EAF43" t="s">
        <v>212</v>
      </c>
      <c r="EAG43" t="s">
        <v>212</v>
      </c>
      <c r="EAH43" t="s">
        <v>212</v>
      </c>
      <c r="EAI43" t="s">
        <v>212</v>
      </c>
      <c r="EAJ43" t="s">
        <v>212</v>
      </c>
      <c r="EAK43" t="s">
        <v>212</v>
      </c>
      <c r="EAL43" t="s">
        <v>212</v>
      </c>
      <c r="EAM43" t="s">
        <v>212</v>
      </c>
      <c r="EAN43" t="s">
        <v>212</v>
      </c>
      <c r="EAO43" t="s">
        <v>212</v>
      </c>
      <c r="EAP43" t="s">
        <v>212</v>
      </c>
      <c r="EAQ43" t="s">
        <v>212</v>
      </c>
      <c r="EAR43" t="s">
        <v>212</v>
      </c>
      <c r="EAS43" t="s">
        <v>212</v>
      </c>
      <c r="EAT43" t="s">
        <v>212</v>
      </c>
      <c r="EAU43" t="s">
        <v>212</v>
      </c>
      <c r="EAV43" t="s">
        <v>212</v>
      </c>
      <c r="EAW43" t="s">
        <v>212</v>
      </c>
      <c r="EAX43" t="s">
        <v>212</v>
      </c>
      <c r="EAY43" t="s">
        <v>212</v>
      </c>
      <c r="EAZ43" t="s">
        <v>212</v>
      </c>
      <c r="EBA43" t="s">
        <v>212</v>
      </c>
      <c r="EBB43" t="s">
        <v>212</v>
      </c>
      <c r="EBC43" t="s">
        <v>212</v>
      </c>
      <c r="EBD43" t="s">
        <v>212</v>
      </c>
      <c r="EBE43" t="s">
        <v>212</v>
      </c>
      <c r="EBF43" t="s">
        <v>212</v>
      </c>
      <c r="EBG43" t="s">
        <v>212</v>
      </c>
      <c r="EBH43" t="s">
        <v>212</v>
      </c>
      <c r="EBI43" t="s">
        <v>212</v>
      </c>
      <c r="EBJ43" t="s">
        <v>212</v>
      </c>
      <c r="EBK43" t="s">
        <v>212</v>
      </c>
      <c r="EBL43" t="s">
        <v>212</v>
      </c>
      <c r="EBM43" t="s">
        <v>212</v>
      </c>
      <c r="EBN43" t="s">
        <v>212</v>
      </c>
      <c r="EBO43" t="s">
        <v>212</v>
      </c>
      <c r="EBP43" t="s">
        <v>212</v>
      </c>
      <c r="EBQ43" t="s">
        <v>212</v>
      </c>
      <c r="EBR43" t="s">
        <v>212</v>
      </c>
      <c r="EBS43" t="s">
        <v>212</v>
      </c>
      <c r="EBT43" t="s">
        <v>212</v>
      </c>
      <c r="EBU43" t="s">
        <v>212</v>
      </c>
      <c r="EBV43" t="s">
        <v>212</v>
      </c>
      <c r="EBW43" t="s">
        <v>212</v>
      </c>
      <c r="EBX43" t="s">
        <v>212</v>
      </c>
      <c r="EBY43" t="s">
        <v>212</v>
      </c>
      <c r="EBZ43" t="s">
        <v>212</v>
      </c>
      <c r="ECA43" t="s">
        <v>212</v>
      </c>
      <c r="ECB43" t="s">
        <v>212</v>
      </c>
      <c r="ECC43" t="s">
        <v>212</v>
      </c>
      <c r="ECD43" t="s">
        <v>212</v>
      </c>
      <c r="ECE43" t="s">
        <v>212</v>
      </c>
      <c r="ECF43" t="s">
        <v>212</v>
      </c>
      <c r="ECG43" t="s">
        <v>212</v>
      </c>
      <c r="ECH43" t="s">
        <v>212</v>
      </c>
      <c r="ECI43" t="s">
        <v>212</v>
      </c>
      <c r="ECJ43" t="s">
        <v>212</v>
      </c>
      <c r="ECK43" t="s">
        <v>212</v>
      </c>
      <c r="ECL43" t="s">
        <v>212</v>
      </c>
      <c r="ECM43" t="s">
        <v>212</v>
      </c>
      <c r="ECN43" t="s">
        <v>212</v>
      </c>
      <c r="ECO43" t="s">
        <v>212</v>
      </c>
      <c r="ECP43" t="s">
        <v>212</v>
      </c>
      <c r="ECQ43" t="s">
        <v>212</v>
      </c>
      <c r="ECR43" t="s">
        <v>212</v>
      </c>
      <c r="ECS43" t="s">
        <v>212</v>
      </c>
      <c r="ECT43" t="s">
        <v>212</v>
      </c>
      <c r="ECU43" t="s">
        <v>212</v>
      </c>
      <c r="ECV43" t="s">
        <v>212</v>
      </c>
      <c r="ECW43" t="s">
        <v>212</v>
      </c>
      <c r="ECX43" t="s">
        <v>212</v>
      </c>
      <c r="ECY43" t="s">
        <v>212</v>
      </c>
      <c r="ECZ43" t="s">
        <v>212</v>
      </c>
      <c r="EDA43" t="s">
        <v>212</v>
      </c>
      <c r="EDB43" t="s">
        <v>212</v>
      </c>
      <c r="EDC43" t="s">
        <v>212</v>
      </c>
      <c r="EDD43" t="s">
        <v>212</v>
      </c>
      <c r="EDE43" t="s">
        <v>212</v>
      </c>
      <c r="EDF43" t="s">
        <v>212</v>
      </c>
      <c r="EDG43" t="s">
        <v>212</v>
      </c>
      <c r="EDH43" t="s">
        <v>212</v>
      </c>
      <c r="EDI43" t="s">
        <v>212</v>
      </c>
      <c r="EDJ43" t="s">
        <v>212</v>
      </c>
      <c r="EDK43" t="s">
        <v>212</v>
      </c>
      <c r="EDL43" t="s">
        <v>212</v>
      </c>
      <c r="EDM43" t="s">
        <v>212</v>
      </c>
      <c r="EDN43" t="s">
        <v>212</v>
      </c>
      <c r="EDO43" t="s">
        <v>212</v>
      </c>
      <c r="EDP43" t="s">
        <v>212</v>
      </c>
      <c r="EDQ43" t="s">
        <v>212</v>
      </c>
      <c r="EDR43" t="s">
        <v>212</v>
      </c>
      <c r="EDS43" t="s">
        <v>212</v>
      </c>
      <c r="EDT43" t="s">
        <v>212</v>
      </c>
      <c r="EDU43" t="s">
        <v>212</v>
      </c>
      <c r="EDV43" t="s">
        <v>212</v>
      </c>
      <c r="EDW43" t="s">
        <v>212</v>
      </c>
      <c r="EDX43" t="s">
        <v>212</v>
      </c>
      <c r="EDY43" t="s">
        <v>212</v>
      </c>
      <c r="EDZ43" t="s">
        <v>212</v>
      </c>
      <c r="EEA43" t="s">
        <v>212</v>
      </c>
      <c r="EEB43" t="s">
        <v>212</v>
      </c>
      <c r="EEC43" t="s">
        <v>212</v>
      </c>
      <c r="EED43" t="s">
        <v>212</v>
      </c>
      <c r="EEE43" t="s">
        <v>212</v>
      </c>
      <c r="EEF43" t="s">
        <v>212</v>
      </c>
      <c r="EEG43" t="s">
        <v>212</v>
      </c>
      <c r="EEH43" t="s">
        <v>212</v>
      </c>
      <c r="EEI43" t="s">
        <v>212</v>
      </c>
      <c r="EEJ43" t="s">
        <v>212</v>
      </c>
      <c r="EEK43" t="s">
        <v>212</v>
      </c>
      <c r="EEL43" t="s">
        <v>212</v>
      </c>
      <c r="EEM43" t="s">
        <v>212</v>
      </c>
      <c r="EEN43" t="s">
        <v>212</v>
      </c>
      <c r="EEO43" t="s">
        <v>212</v>
      </c>
      <c r="EEP43" t="s">
        <v>212</v>
      </c>
      <c r="EEQ43" t="s">
        <v>212</v>
      </c>
      <c r="EER43" t="s">
        <v>212</v>
      </c>
      <c r="EES43" t="s">
        <v>212</v>
      </c>
      <c r="EET43" t="s">
        <v>212</v>
      </c>
      <c r="EEU43" t="s">
        <v>212</v>
      </c>
      <c r="EEV43" t="s">
        <v>212</v>
      </c>
      <c r="EEW43" t="s">
        <v>212</v>
      </c>
      <c r="EEX43" t="s">
        <v>212</v>
      </c>
      <c r="EEY43" t="s">
        <v>212</v>
      </c>
      <c r="EEZ43" t="s">
        <v>212</v>
      </c>
      <c r="EFA43" t="s">
        <v>212</v>
      </c>
      <c r="EFB43" t="s">
        <v>212</v>
      </c>
      <c r="EFC43" t="s">
        <v>212</v>
      </c>
      <c r="EFD43" t="s">
        <v>212</v>
      </c>
      <c r="EFE43" t="s">
        <v>212</v>
      </c>
      <c r="EFF43" t="s">
        <v>212</v>
      </c>
      <c r="EFG43" t="s">
        <v>212</v>
      </c>
      <c r="EFH43" t="s">
        <v>212</v>
      </c>
      <c r="EFI43" t="s">
        <v>212</v>
      </c>
      <c r="EFJ43" t="s">
        <v>212</v>
      </c>
      <c r="EFK43" t="s">
        <v>212</v>
      </c>
      <c r="EFL43" t="s">
        <v>212</v>
      </c>
      <c r="EFM43" t="s">
        <v>212</v>
      </c>
      <c r="EFN43" t="s">
        <v>212</v>
      </c>
      <c r="EFO43" t="s">
        <v>212</v>
      </c>
      <c r="EFP43" t="s">
        <v>212</v>
      </c>
      <c r="EFQ43" t="s">
        <v>212</v>
      </c>
      <c r="EFR43" t="s">
        <v>212</v>
      </c>
      <c r="EFS43" t="s">
        <v>212</v>
      </c>
      <c r="EFT43" t="s">
        <v>212</v>
      </c>
      <c r="EFU43" t="s">
        <v>212</v>
      </c>
      <c r="EFV43" t="s">
        <v>212</v>
      </c>
      <c r="EFW43" t="s">
        <v>212</v>
      </c>
      <c r="EFX43" t="s">
        <v>212</v>
      </c>
      <c r="EFY43" t="s">
        <v>212</v>
      </c>
      <c r="EFZ43" t="s">
        <v>212</v>
      </c>
      <c r="EGA43" t="s">
        <v>212</v>
      </c>
      <c r="EGB43" t="s">
        <v>212</v>
      </c>
      <c r="EGC43" t="s">
        <v>212</v>
      </c>
      <c r="EGD43" t="s">
        <v>212</v>
      </c>
      <c r="EGE43" t="s">
        <v>212</v>
      </c>
      <c r="EGF43" t="s">
        <v>212</v>
      </c>
      <c r="EGG43" t="s">
        <v>212</v>
      </c>
      <c r="EGH43" t="s">
        <v>212</v>
      </c>
      <c r="EGI43" t="s">
        <v>212</v>
      </c>
      <c r="EGJ43" t="s">
        <v>212</v>
      </c>
      <c r="EGK43" t="s">
        <v>212</v>
      </c>
      <c r="EGL43" t="s">
        <v>212</v>
      </c>
      <c r="EGM43" t="s">
        <v>212</v>
      </c>
      <c r="EGN43" t="s">
        <v>212</v>
      </c>
      <c r="EGO43" t="s">
        <v>212</v>
      </c>
      <c r="EGP43" t="s">
        <v>212</v>
      </c>
      <c r="EGQ43" t="s">
        <v>212</v>
      </c>
      <c r="EGR43" t="s">
        <v>212</v>
      </c>
      <c r="EGS43" t="s">
        <v>212</v>
      </c>
      <c r="EGT43" t="s">
        <v>212</v>
      </c>
      <c r="EGU43" t="s">
        <v>212</v>
      </c>
      <c r="EGV43" t="s">
        <v>212</v>
      </c>
      <c r="EGW43" t="s">
        <v>212</v>
      </c>
      <c r="EGX43" t="s">
        <v>212</v>
      </c>
      <c r="EGY43" t="s">
        <v>212</v>
      </c>
      <c r="EGZ43" t="s">
        <v>212</v>
      </c>
      <c r="EHA43" t="s">
        <v>212</v>
      </c>
      <c r="EHB43" t="s">
        <v>212</v>
      </c>
      <c r="EHC43" t="s">
        <v>212</v>
      </c>
      <c r="EHD43" t="s">
        <v>212</v>
      </c>
      <c r="EHE43" t="s">
        <v>212</v>
      </c>
      <c r="EHF43" t="s">
        <v>212</v>
      </c>
      <c r="EHG43" t="s">
        <v>212</v>
      </c>
      <c r="EHH43" t="s">
        <v>212</v>
      </c>
      <c r="EHI43" t="s">
        <v>212</v>
      </c>
      <c r="EHJ43" t="s">
        <v>212</v>
      </c>
      <c r="EHK43" t="s">
        <v>212</v>
      </c>
      <c r="EHL43" t="s">
        <v>212</v>
      </c>
      <c r="EHM43" t="s">
        <v>212</v>
      </c>
      <c r="EHN43" t="s">
        <v>212</v>
      </c>
      <c r="EHO43" t="s">
        <v>212</v>
      </c>
      <c r="EHP43" t="s">
        <v>212</v>
      </c>
      <c r="EHQ43" t="s">
        <v>212</v>
      </c>
      <c r="EHR43" t="s">
        <v>212</v>
      </c>
      <c r="EHS43" t="s">
        <v>212</v>
      </c>
      <c r="EHT43" t="s">
        <v>212</v>
      </c>
      <c r="EHU43" t="s">
        <v>212</v>
      </c>
      <c r="EHV43" t="s">
        <v>212</v>
      </c>
      <c r="EHW43" t="s">
        <v>212</v>
      </c>
      <c r="EHX43" t="s">
        <v>212</v>
      </c>
      <c r="EHY43" t="s">
        <v>212</v>
      </c>
      <c r="EHZ43" t="s">
        <v>212</v>
      </c>
      <c r="EIA43" t="s">
        <v>212</v>
      </c>
      <c r="EIB43" t="s">
        <v>212</v>
      </c>
      <c r="EIC43" t="s">
        <v>212</v>
      </c>
      <c r="EID43" t="s">
        <v>212</v>
      </c>
      <c r="EIE43" t="s">
        <v>212</v>
      </c>
      <c r="EIF43" t="s">
        <v>212</v>
      </c>
      <c r="EIG43" t="s">
        <v>212</v>
      </c>
      <c r="EIH43" t="s">
        <v>212</v>
      </c>
      <c r="EII43" t="s">
        <v>212</v>
      </c>
      <c r="EIJ43" t="s">
        <v>212</v>
      </c>
      <c r="EIK43" t="s">
        <v>212</v>
      </c>
      <c r="EIL43" t="s">
        <v>212</v>
      </c>
      <c r="EIM43" t="s">
        <v>212</v>
      </c>
      <c r="EIN43" t="s">
        <v>212</v>
      </c>
      <c r="EIO43" t="s">
        <v>212</v>
      </c>
      <c r="EIP43" t="s">
        <v>212</v>
      </c>
      <c r="EIQ43" t="s">
        <v>212</v>
      </c>
      <c r="EIR43" t="s">
        <v>212</v>
      </c>
      <c r="EIS43" t="s">
        <v>212</v>
      </c>
      <c r="EIT43" t="s">
        <v>212</v>
      </c>
      <c r="EIU43" t="s">
        <v>212</v>
      </c>
      <c r="EIV43" t="s">
        <v>212</v>
      </c>
      <c r="EIW43" t="s">
        <v>212</v>
      </c>
      <c r="EIX43" t="s">
        <v>212</v>
      </c>
      <c r="EIY43" t="s">
        <v>212</v>
      </c>
      <c r="EIZ43" t="s">
        <v>212</v>
      </c>
      <c r="EJA43" t="s">
        <v>212</v>
      </c>
      <c r="EJB43" t="s">
        <v>212</v>
      </c>
      <c r="EJC43" t="s">
        <v>212</v>
      </c>
      <c r="EJD43" t="s">
        <v>212</v>
      </c>
      <c r="EJE43" t="s">
        <v>212</v>
      </c>
      <c r="EJF43" t="s">
        <v>212</v>
      </c>
      <c r="EJG43" t="s">
        <v>212</v>
      </c>
      <c r="EJH43" t="s">
        <v>212</v>
      </c>
      <c r="EJI43" t="s">
        <v>212</v>
      </c>
      <c r="EJJ43" t="s">
        <v>212</v>
      </c>
      <c r="EJK43" t="s">
        <v>212</v>
      </c>
      <c r="EJL43" t="s">
        <v>212</v>
      </c>
      <c r="EJM43" t="s">
        <v>212</v>
      </c>
      <c r="EJN43" t="s">
        <v>212</v>
      </c>
      <c r="EJO43" t="s">
        <v>212</v>
      </c>
      <c r="EJP43" t="s">
        <v>212</v>
      </c>
      <c r="EJQ43" t="s">
        <v>212</v>
      </c>
      <c r="EJR43" t="s">
        <v>212</v>
      </c>
      <c r="EJS43" t="s">
        <v>212</v>
      </c>
      <c r="EJT43" t="s">
        <v>212</v>
      </c>
      <c r="EJU43" t="s">
        <v>212</v>
      </c>
      <c r="EJV43" t="s">
        <v>212</v>
      </c>
      <c r="EJW43" t="s">
        <v>212</v>
      </c>
      <c r="EJX43" t="s">
        <v>212</v>
      </c>
      <c r="EJY43" t="s">
        <v>212</v>
      </c>
      <c r="EJZ43" t="s">
        <v>212</v>
      </c>
      <c r="EKA43" t="s">
        <v>212</v>
      </c>
      <c r="EKB43" t="s">
        <v>212</v>
      </c>
      <c r="EKC43" t="s">
        <v>212</v>
      </c>
      <c r="EKD43" t="s">
        <v>212</v>
      </c>
      <c r="EKE43" t="s">
        <v>212</v>
      </c>
      <c r="EKF43" t="s">
        <v>212</v>
      </c>
      <c r="EKG43" t="s">
        <v>212</v>
      </c>
      <c r="EKH43" t="s">
        <v>212</v>
      </c>
      <c r="EKI43" t="s">
        <v>212</v>
      </c>
      <c r="EKJ43" t="s">
        <v>212</v>
      </c>
      <c r="EKK43" t="s">
        <v>212</v>
      </c>
      <c r="EKL43" t="s">
        <v>212</v>
      </c>
      <c r="EKM43" t="s">
        <v>212</v>
      </c>
      <c r="EKN43" t="s">
        <v>212</v>
      </c>
      <c r="EKO43" t="s">
        <v>212</v>
      </c>
      <c r="EKP43" t="s">
        <v>212</v>
      </c>
      <c r="EKQ43" t="s">
        <v>212</v>
      </c>
      <c r="EKR43" t="s">
        <v>212</v>
      </c>
      <c r="EKS43" t="s">
        <v>212</v>
      </c>
      <c r="EKT43" t="s">
        <v>212</v>
      </c>
      <c r="EKU43" t="s">
        <v>212</v>
      </c>
      <c r="EKV43" t="s">
        <v>212</v>
      </c>
      <c r="EKW43" t="s">
        <v>212</v>
      </c>
      <c r="EKX43" t="s">
        <v>212</v>
      </c>
      <c r="EKY43" t="s">
        <v>212</v>
      </c>
      <c r="EKZ43" t="s">
        <v>212</v>
      </c>
      <c r="ELA43" t="s">
        <v>212</v>
      </c>
      <c r="ELB43" t="s">
        <v>212</v>
      </c>
      <c r="ELC43" t="s">
        <v>212</v>
      </c>
      <c r="ELD43" t="s">
        <v>212</v>
      </c>
      <c r="ELE43" t="s">
        <v>212</v>
      </c>
      <c r="ELF43" t="s">
        <v>212</v>
      </c>
      <c r="ELG43" t="s">
        <v>212</v>
      </c>
      <c r="ELH43" t="s">
        <v>212</v>
      </c>
      <c r="ELI43" t="s">
        <v>212</v>
      </c>
      <c r="ELJ43" t="s">
        <v>212</v>
      </c>
      <c r="ELK43" t="s">
        <v>212</v>
      </c>
      <c r="ELL43" t="s">
        <v>212</v>
      </c>
      <c r="ELM43" t="s">
        <v>212</v>
      </c>
      <c r="ELN43" t="s">
        <v>212</v>
      </c>
      <c r="ELO43" t="s">
        <v>212</v>
      </c>
      <c r="ELP43" t="s">
        <v>212</v>
      </c>
      <c r="ELQ43" t="s">
        <v>212</v>
      </c>
      <c r="ELR43" t="s">
        <v>212</v>
      </c>
      <c r="ELS43" t="s">
        <v>212</v>
      </c>
      <c r="ELT43" t="s">
        <v>212</v>
      </c>
      <c r="ELU43" t="s">
        <v>212</v>
      </c>
      <c r="ELV43" t="s">
        <v>212</v>
      </c>
      <c r="ELW43" t="s">
        <v>212</v>
      </c>
      <c r="ELX43" t="s">
        <v>212</v>
      </c>
      <c r="ELY43" t="s">
        <v>212</v>
      </c>
      <c r="ELZ43" t="s">
        <v>212</v>
      </c>
      <c r="EMA43" t="s">
        <v>212</v>
      </c>
      <c r="EMB43" t="s">
        <v>212</v>
      </c>
      <c r="EMC43" t="s">
        <v>212</v>
      </c>
      <c r="EMD43" t="s">
        <v>212</v>
      </c>
      <c r="EME43" t="s">
        <v>212</v>
      </c>
      <c r="EMF43" t="s">
        <v>212</v>
      </c>
      <c r="EMG43" t="s">
        <v>212</v>
      </c>
      <c r="EMH43" t="s">
        <v>212</v>
      </c>
      <c r="EMI43" t="s">
        <v>212</v>
      </c>
      <c r="EMJ43" t="s">
        <v>212</v>
      </c>
      <c r="EMK43" t="s">
        <v>212</v>
      </c>
      <c r="EML43" t="s">
        <v>212</v>
      </c>
      <c r="EMM43" t="s">
        <v>212</v>
      </c>
      <c r="EMN43" t="s">
        <v>212</v>
      </c>
      <c r="EMO43" t="s">
        <v>212</v>
      </c>
      <c r="EMP43" t="s">
        <v>212</v>
      </c>
      <c r="EMQ43" t="s">
        <v>212</v>
      </c>
      <c r="EMR43" t="s">
        <v>212</v>
      </c>
      <c r="EMS43" t="s">
        <v>212</v>
      </c>
      <c r="EMT43" t="s">
        <v>212</v>
      </c>
      <c r="EMU43" t="s">
        <v>212</v>
      </c>
      <c r="EMV43" t="s">
        <v>212</v>
      </c>
      <c r="EMW43" t="s">
        <v>212</v>
      </c>
      <c r="EMX43" t="s">
        <v>212</v>
      </c>
      <c r="EMY43" t="s">
        <v>212</v>
      </c>
      <c r="EMZ43" t="s">
        <v>212</v>
      </c>
      <c r="ENA43" t="s">
        <v>212</v>
      </c>
      <c r="ENB43" t="s">
        <v>212</v>
      </c>
      <c r="ENC43" t="s">
        <v>212</v>
      </c>
      <c r="END43" t="s">
        <v>212</v>
      </c>
      <c r="ENE43" t="s">
        <v>212</v>
      </c>
      <c r="ENF43" t="s">
        <v>212</v>
      </c>
      <c r="ENG43" t="s">
        <v>212</v>
      </c>
      <c r="ENH43" t="s">
        <v>212</v>
      </c>
      <c r="ENI43" t="s">
        <v>212</v>
      </c>
      <c r="ENJ43" t="s">
        <v>212</v>
      </c>
      <c r="ENK43" t="s">
        <v>212</v>
      </c>
      <c r="ENL43" t="s">
        <v>212</v>
      </c>
      <c r="ENM43" t="s">
        <v>212</v>
      </c>
      <c r="ENN43" t="s">
        <v>212</v>
      </c>
      <c r="ENO43" t="s">
        <v>212</v>
      </c>
      <c r="ENP43" t="s">
        <v>212</v>
      </c>
      <c r="ENQ43" t="s">
        <v>212</v>
      </c>
      <c r="ENR43" t="s">
        <v>212</v>
      </c>
      <c r="ENS43" t="s">
        <v>212</v>
      </c>
      <c r="ENT43" t="s">
        <v>212</v>
      </c>
      <c r="ENU43" t="s">
        <v>212</v>
      </c>
      <c r="ENV43" t="s">
        <v>212</v>
      </c>
      <c r="ENW43" t="s">
        <v>212</v>
      </c>
      <c r="ENX43" t="s">
        <v>212</v>
      </c>
      <c r="ENY43" t="s">
        <v>212</v>
      </c>
      <c r="ENZ43" t="s">
        <v>212</v>
      </c>
      <c r="EOA43" t="s">
        <v>212</v>
      </c>
      <c r="EOB43" t="s">
        <v>212</v>
      </c>
      <c r="EOC43" t="s">
        <v>212</v>
      </c>
      <c r="EOD43" t="s">
        <v>212</v>
      </c>
      <c r="EOE43" t="s">
        <v>212</v>
      </c>
      <c r="EOF43" t="s">
        <v>212</v>
      </c>
      <c r="EOG43" t="s">
        <v>212</v>
      </c>
      <c r="EOH43" t="s">
        <v>212</v>
      </c>
      <c r="EOI43" t="s">
        <v>212</v>
      </c>
      <c r="EOJ43" t="s">
        <v>212</v>
      </c>
      <c r="EOK43" t="s">
        <v>212</v>
      </c>
      <c r="EOL43" t="s">
        <v>212</v>
      </c>
      <c r="EOM43" t="s">
        <v>212</v>
      </c>
      <c r="EON43" t="s">
        <v>212</v>
      </c>
      <c r="EOO43" t="s">
        <v>212</v>
      </c>
      <c r="EOP43" t="s">
        <v>212</v>
      </c>
      <c r="EOQ43" t="s">
        <v>212</v>
      </c>
      <c r="EOR43" t="s">
        <v>212</v>
      </c>
      <c r="EOS43" t="s">
        <v>212</v>
      </c>
      <c r="EOT43" t="s">
        <v>212</v>
      </c>
      <c r="EOU43" t="s">
        <v>212</v>
      </c>
      <c r="EOV43" t="s">
        <v>212</v>
      </c>
      <c r="EOW43" t="s">
        <v>212</v>
      </c>
      <c r="EOX43" t="s">
        <v>212</v>
      </c>
      <c r="EOY43" t="s">
        <v>212</v>
      </c>
      <c r="EOZ43" t="s">
        <v>212</v>
      </c>
      <c r="EPA43" t="s">
        <v>212</v>
      </c>
      <c r="EPB43" t="s">
        <v>212</v>
      </c>
      <c r="EPC43" t="s">
        <v>212</v>
      </c>
      <c r="EPD43" t="s">
        <v>212</v>
      </c>
      <c r="EPE43" t="s">
        <v>212</v>
      </c>
      <c r="EPF43" t="s">
        <v>212</v>
      </c>
      <c r="EPG43" t="s">
        <v>212</v>
      </c>
      <c r="EPH43" t="s">
        <v>212</v>
      </c>
      <c r="EPI43" t="s">
        <v>212</v>
      </c>
      <c r="EPJ43" t="s">
        <v>212</v>
      </c>
      <c r="EPK43" t="s">
        <v>212</v>
      </c>
      <c r="EPL43" t="s">
        <v>212</v>
      </c>
      <c r="EPM43" t="s">
        <v>212</v>
      </c>
      <c r="EPN43" t="s">
        <v>212</v>
      </c>
      <c r="EPO43" t="s">
        <v>212</v>
      </c>
      <c r="EPP43" t="s">
        <v>212</v>
      </c>
      <c r="EPQ43" t="s">
        <v>212</v>
      </c>
      <c r="EPR43" t="s">
        <v>212</v>
      </c>
      <c r="EPS43" t="s">
        <v>212</v>
      </c>
      <c r="EPT43" t="s">
        <v>212</v>
      </c>
      <c r="EPU43" t="s">
        <v>212</v>
      </c>
      <c r="EPV43" t="s">
        <v>212</v>
      </c>
      <c r="EPW43" t="s">
        <v>212</v>
      </c>
      <c r="EPX43" t="s">
        <v>212</v>
      </c>
      <c r="EPY43" t="s">
        <v>212</v>
      </c>
      <c r="EPZ43" t="s">
        <v>212</v>
      </c>
      <c r="EQA43" t="s">
        <v>212</v>
      </c>
      <c r="EQB43" t="s">
        <v>212</v>
      </c>
      <c r="EQC43" t="s">
        <v>212</v>
      </c>
      <c r="EQD43" t="s">
        <v>212</v>
      </c>
      <c r="EQE43" t="s">
        <v>212</v>
      </c>
      <c r="EQF43" t="s">
        <v>212</v>
      </c>
      <c r="EQG43" t="s">
        <v>212</v>
      </c>
      <c r="EQH43" t="s">
        <v>212</v>
      </c>
      <c r="EQI43" t="s">
        <v>212</v>
      </c>
      <c r="EQJ43" t="s">
        <v>212</v>
      </c>
      <c r="EQK43" t="s">
        <v>212</v>
      </c>
      <c r="EQL43" t="s">
        <v>212</v>
      </c>
      <c r="EQM43" t="s">
        <v>212</v>
      </c>
      <c r="EQN43" t="s">
        <v>212</v>
      </c>
      <c r="EQO43" t="s">
        <v>212</v>
      </c>
      <c r="EQP43" t="s">
        <v>212</v>
      </c>
      <c r="EQQ43" t="s">
        <v>212</v>
      </c>
      <c r="EQR43" t="s">
        <v>212</v>
      </c>
      <c r="EQS43" t="s">
        <v>212</v>
      </c>
      <c r="EQT43" t="s">
        <v>212</v>
      </c>
      <c r="EQU43" t="s">
        <v>212</v>
      </c>
      <c r="EQV43" t="s">
        <v>212</v>
      </c>
      <c r="EQW43" t="s">
        <v>212</v>
      </c>
      <c r="EQX43" t="s">
        <v>212</v>
      </c>
      <c r="EQY43" t="s">
        <v>212</v>
      </c>
      <c r="EQZ43" t="s">
        <v>212</v>
      </c>
      <c r="ERA43" t="s">
        <v>212</v>
      </c>
      <c r="ERB43" t="s">
        <v>212</v>
      </c>
      <c r="ERC43" t="s">
        <v>212</v>
      </c>
      <c r="ERD43" t="s">
        <v>212</v>
      </c>
      <c r="ERE43" t="s">
        <v>212</v>
      </c>
      <c r="ERF43" t="s">
        <v>212</v>
      </c>
      <c r="ERG43" t="s">
        <v>212</v>
      </c>
      <c r="ERH43" t="s">
        <v>212</v>
      </c>
      <c r="ERI43" t="s">
        <v>212</v>
      </c>
      <c r="ERJ43" t="s">
        <v>212</v>
      </c>
      <c r="ERK43" t="s">
        <v>212</v>
      </c>
      <c r="ERL43" t="s">
        <v>212</v>
      </c>
      <c r="ERM43" t="s">
        <v>212</v>
      </c>
      <c r="ERN43" t="s">
        <v>212</v>
      </c>
      <c r="ERO43" t="s">
        <v>212</v>
      </c>
      <c r="ERP43" t="s">
        <v>212</v>
      </c>
      <c r="ERQ43" t="s">
        <v>212</v>
      </c>
      <c r="ERR43" t="s">
        <v>212</v>
      </c>
      <c r="ERS43" t="s">
        <v>212</v>
      </c>
      <c r="ERT43" t="s">
        <v>212</v>
      </c>
      <c r="ERU43" t="s">
        <v>212</v>
      </c>
      <c r="ERV43" t="s">
        <v>212</v>
      </c>
      <c r="ERW43" t="s">
        <v>212</v>
      </c>
      <c r="ERX43" t="s">
        <v>212</v>
      </c>
      <c r="ERY43" t="s">
        <v>212</v>
      </c>
      <c r="ERZ43" t="s">
        <v>212</v>
      </c>
      <c r="ESA43" t="s">
        <v>212</v>
      </c>
      <c r="ESB43" t="s">
        <v>212</v>
      </c>
      <c r="ESC43" t="s">
        <v>212</v>
      </c>
      <c r="ESD43" t="s">
        <v>212</v>
      </c>
      <c r="ESE43" t="s">
        <v>212</v>
      </c>
      <c r="ESF43" t="s">
        <v>212</v>
      </c>
      <c r="ESG43" t="s">
        <v>212</v>
      </c>
      <c r="ESH43" t="s">
        <v>212</v>
      </c>
      <c r="ESI43" t="s">
        <v>212</v>
      </c>
      <c r="ESJ43" t="s">
        <v>212</v>
      </c>
      <c r="ESK43" t="s">
        <v>212</v>
      </c>
      <c r="ESL43" t="s">
        <v>212</v>
      </c>
      <c r="ESM43" t="s">
        <v>212</v>
      </c>
      <c r="ESN43" t="s">
        <v>212</v>
      </c>
      <c r="ESO43" t="s">
        <v>212</v>
      </c>
      <c r="ESP43" t="s">
        <v>212</v>
      </c>
      <c r="ESQ43" t="s">
        <v>212</v>
      </c>
      <c r="ESR43" t="s">
        <v>212</v>
      </c>
      <c r="ESS43" t="s">
        <v>212</v>
      </c>
      <c r="EST43" t="s">
        <v>212</v>
      </c>
      <c r="ESU43" t="s">
        <v>212</v>
      </c>
      <c r="ESV43" t="s">
        <v>212</v>
      </c>
      <c r="ESW43" t="s">
        <v>212</v>
      </c>
      <c r="ESX43" t="s">
        <v>212</v>
      </c>
      <c r="ESY43" t="s">
        <v>212</v>
      </c>
      <c r="ESZ43" t="s">
        <v>212</v>
      </c>
      <c r="ETA43" t="s">
        <v>212</v>
      </c>
      <c r="ETB43" t="s">
        <v>212</v>
      </c>
      <c r="ETC43" t="s">
        <v>212</v>
      </c>
      <c r="ETD43" t="s">
        <v>212</v>
      </c>
      <c r="ETE43" t="s">
        <v>212</v>
      </c>
      <c r="ETF43" t="s">
        <v>212</v>
      </c>
      <c r="ETG43" t="s">
        <v>212</v>
      </c>
      <c r="ETH43" t="s">
        <v>212</v>
      </c>
      <c r="ETI43" t="s">
        <v>212</v>
      </c>
      <c r="ETJ43" t="s">
        <v>212</v>
      </c>
      <c r="ETK43" t="s">
        <v>212</v>
      </c>
      <c r="ETL43" t="s">
        <v>212</v>
      </c>
      <c r="ETM43" t="s">
        <v>212</v>
      </c>
      <c r="ETN43" t="s">
        <v>212</v>
      </c>
      <c r="ETO43" t="s">
        <v>212</v>
      </c>
      <c r="ETP43" t="s">
        <v>212</v>
      </c>
      <c r="ETQ43" t="s">
        <v>212</v>
      </c>
      <c r="ETR43" t="s">
        <v>212</v>
      </c>
      <c r="ETS43" t="s">
        <v>212</v>
      </c>
      <c r="ETT43" t="s">
        <v>212</v>
      </c>
      <c r="ETU43" t="s">
        <v>212</v>
      </c>
      <c r="ETV43" t="s">
        <v>212</v>
      </c>
      <c r="ETW43" t="s">
        <v>212</v>
      </c>
      <c r="ETX43" t="s">
        <v>212</v>
      </c>
      <c r="ETY43" t="s">
        <v>212</v>
      </c>
      <c r="ETZ43" t="s">
        <v>212</v>
      </c>
      <c r="EUA43" t="s">
        <v>212</v>
      </c>
      <c r="EUB43" t="s">
        <v>212</v>
      </c>
      <c r="EUC43" t="s">
        <v>212</v>
      </c>
      <c r="EUD43" t="s">
        <v>212</v>
      </c>
      <c r="EUE43" t="s">
        <v>212</v>
      </c>
      <c r="EUF43" t="s">
        <v>212</v>
      </c>
      <c r="EUG43" t="s">
        <v>212</v>
      </c>
      <c r="EUH43" t="s">
        <v>212</v>
      </c>
      <c r="EUI43" t="s">
        <v>212</v>
      </c>
      <c r="EUJ43" t="s">
        <v>212</v>
      </c>
      <c r="EUK43" t="s">
        <v>212</v>
      </c>
      <c r="EUL43" t="s">
        <v>212</v>
      </c>
      <c r="EUM43" t="s">
        <v>212</v>
      </c>
      <c r="EUN43" t="s">
        <v>212</v>
      </c>
      <c r="EUO43" t="s">
        <v>212</v>
      </c>
      <c r="EUP43" t="s">
        <v>212</v>
      </c>
      <c r="EUQ43" t="s">
        <v>212</v>
      </c>
      <c r="EUR43" t="s">
        <v>212</v>
      </c>
      <c r="EUS43" t="s">
        <v>212</v>
      </c>
      <c r="EUT43" t="s">
        <v>212</v>
      </c>
      <c r="EUU43" t="s">
        <v>212</v>
      </c>
      <c r="EUV43" t="s">
        <v>212</v>
      </c>
      <c r="EUW43" t="s">
        <v>212</v>
      </c>
      <c r="EUX43" t="s">
        <v>212</v>
      </c>
      <c r="EUY43" t="s">
        <v>212</v>
      </c>
      <c r="EUZ43" t="s">
        <v>212</v>
      </c>
      <c r="EVA43" t="s">
        <v>212</v>
      </c>
      <c r="EVB43" t="s">
        <v>212</v>
      </c>
      <c r="EVC43" t="s">
        <v>212</v>
      </c>
      <c r="EVD43" t="s">
        <v>212</v>
      </c>
      <c r="EVE43" t="s">
        <v>212</v>
      </c>
      <c r="EVF43" t="s">
        <v>212</v>
      </c>
      <c r="EVG43" t="s">
        <v>212</v>
      </c>
      <c r="EVH43" t="s">
        <v>212</v>
      </c>
      <c r="EVI43" t="s">
        <v>212</v>
      </c>
      <c r="EVJ43" t="s">
        <v>212</v>
      </c>
      <c r="EVK43" t="s">
        <v>212</v>
      </c>
      <c r="EVL43" t="s">
        <v>212</v>
      </c>
      <c r="EVM43" t="s">
        <v>212</v>
      </c>
      <c r="EVN43" t="s">
        <v>212</v>
      </c>
      <c r="EVO43" t="s">
        <v>212</v>
      </c>
      <c r="EVP43" t="s">
        <v>212</v>
      </c>
      <c r="EVQ43" t="s">
        <v>212</v>
      </c>
      <c r="EVR43" t="s">
        <v>212</v>
      </c>
      <c r="EVS43" t="s">
        <v>212</v>
      </c>
      <c r="EVT43" t="s">
        <v>212</v>
      </c>
      <c r="EVU43" t="s">
        <v>212</v>
      </c>
      <c r="EVV43" t="s">
        <v>212</v>
      </c>
      <c r="EVW43" t="s">
        <v>212</v>
      </c>
      <c r="EVX43" t="s">
        <v>212</v>
      </c>
      <c r="EVY43" t="s">
        <v>212</v>
      </c>
      <c r="EVZ43" t="s">
        <v>212</v>
      </c>
      <c r="EWA43" t="s">
        <v>212</v>
      </c>
      <c r="EWB43" t="s">
        <v>212</v>
      </c>
      <c r="EWC43" t="s">
        <v>212</v>
      </c>
      <c r="EWD43" t="s">
        <v>212</v>
      </c>
      <c r="EWE43" t="s">
        <v>212</v>
      </c>
      <c r="EWF43" t="s">
        <v>212</v>
      </c>
      <c r="EWG43" t="s">
        <v>212</v>
      </c>
      <c r="EWH43" t="s">
        <v>212</v>
      </c>
      <c r="EWI43" t="s">
        <v>212</v>
      </c>
      <c r="EWJ43" t="s">
        <v>212</v>
      </c>
      <c r="EWK43" t="s">
        <v>212</v>
      </c>
      <c r="EWL43" t="s">
        <v>212</v>
      </c>
      <c r="EWM43" t="s">
        <v>212</v>
      </c>
      <c r="EWN43" t="s">
        <v>212</v>
      </c>
      <c r="EWO43" t="s">
        <v>212</v>
      </c>
      <c r="EWP43" t="s">
        <v>212</v>
      </c>
      <c r="EWQ43" t="s">
        <v>212</v>
      </c>
      <c r="EWR43" t="s">
        <v>212</v>
      </c>
      <c r="EWS43" t="s">
        <v>212</v>
      </c>
      <c r="EWT43" t="s">
        <v>212</v>
      </c>
      <c r="EWU43" t="s">
        <v>212</v>
      </c>
      <c r="EWV43" t="s">
        <v>212</v>
      </c>
      <c r="EWW43" t="s">
        <v>212</v>
      </c>
      <c r="EWX43" t="s">
        <v>212</v>
      </c>
      <c r="EWY43" t="s">
        <v>212</v>
      </c>
      <c r="EWZ43" t="s">
        <v>212</v>
      </c>
      <c r="EXA43" t="s">
        <v>212</v>
      </c>
      <c r="EXB43" t="s">
        <v>212</v>
      </c>
      <c r="EXC43" t="s">
        <v>212</v>
      </c>
      <c r="EXD43" t="s">
        <v>212</v>
      </c>
      <c r="EXE43" t="s">
        <v>212</v>
      </c>
      <c r="EXF43" t="s">
        <v>212</v>
      </c>
      <c r="EXG43" t="s">
        <v>212</v>
      </c>
      <c r="EXH43" t="s">
        <v>212</v>
      </c>
      <c r="EXI43" t="s">
        <v>212</v>
      </c>
      <c r="EXJ43" t="s">
        <v>212</v>
      </c>
      <c r="EXK43" t="s">
        <v>212</v>
      </c>
      <c r="EXL43" t="s">
        <v>212</v>
      </c>
      <c r="EXM43" t="s">
        <v>212</v>
      </c>
      <c r="EXN43" t="s">
        <v>212</v>
      </c>
      <c r="EXO43" t="s">
        <v>212</v>
      </c>
      <c r="EXP43" t="s">
        <v>212</v>
      </c>
      <c r="EXQ43" t="s">
        <v>212</v>
      </c>
      <c r="EXR43" t="s">
        <v>212</v>
      </c>
      <c r="EXS43" t="s">
        <v>212</v>
      </c>
      <c r="EXT43" t="s">
        <v>212</v>
      </c>
      <c r="EXU43" t="s">
        <v>212</v>
      </c>
      <c r="EXV43" t="s">
        <v>212</v>
      </c>
      <c r="EXW43" t="s">
        <v>212</v>
      </c>
      <c r="EXX43" t="s">
        <v>212</v>
      </c>
      <c r="EXY43" t="s">
        <v>212</v>
      </c>
      <c r="EXZ43" t="s">
        <v>212</v>
      </c>
      <c r="EYA43" t="s">
        <v>212</v>
      </c>
      <c r="EYB43" t="s">
        <v>212</v>
      </c>
      <c r="EYC43" t="s">
        <v>212</v>
      </c>
      <c r="EYD43" t="s">
        <v>212</v>
      </c>
      <c r="EYE43" t="s">
        <v>212</v>
      </c>
      <c r="EYF43" t="s">
        <v>212</v>
      </c>
      <c r="EYG43" t="s">
        <v>212</v>
      </c>
      <c r="EYH43" t="s">
        <v>212</v>
      </c>
      <c r="EYI43" t="s">
        <v>212</v>
      </c>
      <c r="EYJ43" t="s">
        <v>212</v>
      </c>
      <c r="EYK43" t="s">
        <v>212</v>
      </c>
      <c r="EYL43" t="s">
        <v>212</v>
      </c>
      <c r="EYM43" t="s">
        <v>212</v>
      </c>
      <c r="EYN43" t="s">
        <v>212</v>
      </c>
      <c r="EYO43" t="s">
        <v>212</v>
      </c>
      <c r="EYP43" t="s">
        <v>212</v>
      </c>
      <c r="EYQ43" t="s">
        <v>212</v>
      </c>
      <c r="EYR43" t="s">
        <v>212</v>
      </c>
      <c r="EYS43" t="s">
        <v>212</v>
      </c>
      <c r="EYT43" t="s">
        <v>212</v>
      </c>
      <c r="EYU43" t="s">
        <v>212</v>
      </c>
      <c r="EYV43" t="s">
        <v>212</v>
      </c>
      <c r="EYW43" t="s">
        <v>212</v>
      </c>
      <c r="EYX43" t="s">
        <v>212</v>
      </c>
      <c r="EYY43" t="s">
        <v>212</v>
      </c>
      <c r="EYZ43" t="s">
        <v>212</v>
      </c>
      <c r="EZA43" t="s">
        <v>212</v>
      </c>
      <c r="EZB43" t="s">
        <v>212</v>
      </c>
      <c r="EZC43" t="s">
        <v>212</v>
      </c>
      <c r="EZD43" t="s">
        <v>212</v>
      </c>
      <c r="EZE43" t="s">
        <v>212</v>
      </c>
      <c r="EZF43" t="s">
        <v>212</v>
      </c>
      <c r="EZG43" t="s">
        <v>212</v>
      </c>
      <c r="EZH43" t="s">
        <v>212</v>
      </c>
      <c r="EZI43" t="s">
        <v>212</v>
      </c>
      <c r="EZJ43" t="s">
        <v>212</v>
      </c>
      <c r="EZK43" t="s">
        <v>212</v>
      </c>
      <c r="EZL43" t="s">
        <v>212</v>
      </c>
      <c r="EZM43" t="s">
        <v>212</v>
      </c>
      <c r="EZN43" t="s">
        <v>212</v>
      </c>
      <c r="EZO43" t="s">
        <v>212</v>
      </c>
      <c r="EZP43" t="s">
        <v>212</v>
      </c>
      <c r="EZQ43" t="s">
        <v>212</v>
      </c>
      <c r="EZR43" t="s">
        <v>212</v>
      </c>
      <c r="EZS43" t="s">
        <v>212</v>
      </c>
      <c r="EZT43" t="s">
        <v>212</v>
      </c>
      <c r="EZU43" t="s">
        <v>212</v>
      </c>
      <c r="EZV43" t="s">
        <v>212</v>
      </c>
      <c r="EZW43" t="s">
        <v>212</v>
      </c>
      <c r="EZX43" t="s">
        <v>212</v>
      </c>
      <c r="EZY43" t="s">
        <v>212</v>
      </c>
      <c r="EZZ43" t="s">
        <v>212</v>
      </c>
      <c r="FAA43" t="s">
        <v>212</v>
      </c>
      <c r="FAB43" t="s">
        <v>212</v>
      </c>
      <c r="FAC43" t="s">
        <v>212</v>
      </c>
      <c r="FAD43" t="s">
        <v>212</v>
      </c>
      <c r="FAE43" t="s">
        <v>212</v>
      </c>
      <c r="FAF43" t="s">
        <v>212</v>
      </c>
      <c r="FAG43" t="s">
        <v>212</v>
      </c>
      <c r="FAH43" t="s">
        <v>212</v>
      </c>
      <c r="FAI43" t="s">
        <v>212</v>
      </c>
      <c r="FAJ43" t="s">
        <v>212</v>
      </c>
      <c r="FAK43" t="s">
        <v>212</v>
      </c>
      <c r="FAL43" t="s">
        <v>212</v>
      </c>
      <c r="FAM43" t="s">
        <v>212</v>
      </c>
      <c r="FAN43" t="s">
        <v>212</v>
      </c>
      <c r="FAO43" t="s">
        <v>212</v>
      </c>
      <c r="FAP43" t="s">
        <v>212</v>
      </c>
      <c r="FAQ43" t="s">
        <v>212</v>
      </c>
      <c r="FAR43" t="s">
        <v>212</v>
      </c>
      <c r="FAS43" t="s">
        <v>212</v>
      </c>
      <c r="FAT43" t="s">
        <v>212</v>
      </c>
      <c r="FAU43" t="s">
        <v>212</v>
      </c>
      <c r="FAV43" t="s">
        <v>212</v>
      </c>
      <c r="FAW43" t="s">
        <v>212</v>
      </c>
      <c r="FAX43" t="s">
        <v>212</v>
      </c>
      <c r="FAY43" t="s">
        <v>212</v>
      </c>
      <c r="FAZ43" t="s">
        <v>212</v>
      </c>
      <c r="FBA43" t="s">
        <v>212</v>
      </c>
      <c r="FBB43" t="s">
        <v>212</v>
      </c>
      <c r="FBC43" t="s">
        <v>212</v>
      </c>
      <c r="FBD43" t="s">
        <v>212</v>
      </c>
      <c r="FBE43" t="s">
        <v>212</v>
      </c>
      <c r="FBF43" t="s">
        <v>212</v>
      </c>
      <c r="FBG43" t="s">
        <v>212</v>
      </c>
      <c r="FBH43" t="s">
        <v>212</v>
      </c>
      <c r="FBI43" t="s">
        <v>212</v>
      </c>
      <c r="FBJ43" t="s">
        <v>212</v>
      </c>
      <c r="FBK43" t="s">
        <v>212</v>
      </c>
      <c r="FBL43" t="s">
        <v>212</v>
      </c>
      <c r="FBM43" t="s">
        <v>212</v>
      </c>
      <c r="FBN43" t="s">
        <v>212</v>
      </c>
      <c r="FBO43" t="s">
        <v>212</v>
      </c>
      <c r="FBP43" t="s">
        <v>212</v>
      </c>
      <c r="FBQ43" t="s">
        <v>212</v>
      </c>
      <c r="FBR43" t="s">
        <v>212</v>
      </c>
      <c r="FBS43" t="s">
        <v>212</v>
      </c>
      <c r="FBT43" t="s">
        <v>212</v>
      </c>
      <c r="FBU43" t="s">
        <v>212</v>
      </c>
      <c r="FBV43" t="s">
        <v>212</v>
      </c>
      <c r="FBW43" t="s">
        <v>212</v>
      </c>
      <c r="FBX43" t="s">
        <v>212</v>
      </c>
      <c r="FBY43" t="s">
        <v>212</v>
      </c>
      <c r="FBZ43" t="s">
        <v>212</v>
      </c>
      <c r="FCA43" t="s">
        <v>212</v>
      </c>
      <c r="FCB43" t="s">
        <v>212</v>
      </c>
      <c r="FCC43" t="s">
        <v>212</v>
      </c>
      <c r="FCD43" t="s">
        <v>212</v>
      </c>
      <c r="FCE43" t="s">
        <v>212</v>
      </c>
      <c r="FCF43" t="s">
        <v>212</v>
      </c>
      <c r="FCG43" t="s">
        <v>212</v>
      </c>
      <c r="FCH43" t="s">
        <v>212</v>
      </c>
      <c r="FCI43" t="s">
        <v>212</v>
      </c>
      <c r="FCJ43" t="s">
        <v>212</v>
      </c>
      <c r="FCK43" t="s">
        <v>212</v>
      </c>
      <c r="FCL43" t="s">
        <v>212</v>
      </c>
      <c r="FCM43" t="s">
        <v>212</v>
      </c>
      <c r="FCN43" t="s">
        <v>212</v>
      </c>
      <c r="FCO43" t="s">
        <v>212</v>
      </c>
      <c r="FCP43" t="s">
        <v>212</v>
      </c>
      <c r="FCQ43" t="s">
        <v>212</v>
      </c>
      <c r="FCR43" t="s">
        <v>212</v>
      </c>
      <c r="FCS43" t="s">
        <v>212</v>
      </c>
      <c r="FCT43" t="s">
        <v>212</v>
      </c>
      <c r="FCU43" t="s">
        <v>212</v>
      </c>
      <c r="FCV43" t="s">
        <v>212</v>
      </c>
      <c r="FCW43" t="s">
        <v>212</v>
      </c>
      <c r="FCX43" t="s">
        <v>212</v>
      </c>
      <c r="FCY43" t="s">
        <v>212</v>
      </c>
      <c r="FCZ43" t="s">
        <v>212</v>
      </c>
      <c r="FDA43" t="s">
        <v>212</v>
      </c>
      <c r="FDB43" t="s">
        <v>212</v>
      </c>
      <c r="FDC43" t="s">
        <v>212</v>
      </c>
      <c r="FDD43" t="s">
        <v>212</v>
      </c>
      <c r="FDE43" t="s">
        <v>212</v>
      </c>
      <c r="FDF43" t="s">
        <v>212</v>
      </c>
      <c r="FDG43" t="s">
        <v>212</v>
      </c>
      <c r="FDH43" t="s">
        <v>212</v>
      </c>
      <c r="FDI43" t="s">
        <v>212</v>
      </c>
      <c r="FDJ43" t="s">
        <v>212</v>
      </c>
      <c r="FDK43" t="s">
        <v>212</v>
      </c>
      <c r="FDL43" t="s">
        <v>212</v>
      </c>
      <c r="FDM43" t="s">
        <v>212</v>
      </c>
      <c r="FDN43" t="s">
        <v>212</v>
      </c>
      <c r="FDO43" t="s">
        <v>212</v>
      </c>
      <c r="FDP43" t="s">
        <v>212</v>
      </c>
      <c r="FDQ43" t="s">
        <v>212</v>
      </c>
      <c r="FDR43" t="s">
        <v>212</v>
      </c>
      <c r="FDS43" t="s">
        <v>212</v>
      </c>
      <c r="FDT43" t="s">
        <v>212</v>
      </c>
      <c r="FDU43" t="s">
        <v>212</v>
      </c>
      <c r="FDV43" t="s">
        <v>212</v>
      </c>
      <c r="FDW43" t="s">
        <v>212</v>
      </c>
      <c r="FDX43" t="s">
        <v>212</v>
      </c>
      <c r="FDY43" t="s">
        <v>212</v>
      </c>
      <c r="FDZ43" t="s">
        <v>212</v>
      </c>
      <c r="FEA43" t="s">
        <v>212</v>
      </c>
      <c r="FEB43" t="s">
        <v>212</v>
      </c>
      <c r="FEC43" t="s">
        <v>212</v>
      </c>
      <c r="FED43" t="s">
        <v>212</v>
      </c>
      <c r="FEE43" t="s">
        <v>212</v>
      </c>
      <c r="FEF43" t="s">
        <v>212</v>
      </c>
      <c r="FEG43" t="s">
        <v>212</v>
      </c>
      <c r="FEH43" t="s">
        <v>212</v>
      </c>
      <c r="FEI43" t="s">
        <v>212</v>
      </c>
      <c r="FEJ43" t="s">
        <v>212</v>
      </c>
      <c r="FEK43" t="s">
        <v>212</v>
      </c>
      <c r="FEL43" t="s">
        <v>212</v>
      </c>
      <c r="FEM43" t="s">
        <v>212</v>
      </c>
      <c r="FEN43" t="s">
        <v>212</v>
      </c>
      <c r="FEO43" t="s">
        <v>212</v>
      </c>
      <c r="FEP43" t="s">
        <v>212</v>
      </c>
      <c r="FEQ43" t="s">
        <v>212</v>
      </c>
      <c r="FER43" t="s">
        <v>212</v>
      </c>
      <c r="FES43" t="s">
        <v>212</v>
      </c>
      <c r="FET43" t="s">
        <v>212</v>
      </c>
      <c r="FEU43" t="s">
        <v>212</v>
      </c>
      <c r="FEV43" t="s">
        <v>212</v>
      </c>
      <c r="FEW43" t="s">
        <v>212</v>
      </c>
      <c r="FEX43" t="s">
        <v>212</v>
      </c>
      <c r="FEY43" t="s">
        <v>212</v>
      </c>
      <c r="FEZ43" t="s">
        <v>212</v>
      </c>
      <c r="FFA43" t="s">
        <v>212</v>
      </c>
      <c r="FFB43" t="s">
        <v>212</v>
      </c>
      <c r="FFC43" t="s">
        <v>212</v>
      </c>
      <c r="FFD43" t="s">
        <v>212</v>
      </c>
      <c r="FFE43" t="s">
        <v>212</v>
      </c>
      <c r="FFF43" t="s">
        <v>212</v>
      </c>
      <c r="FFG43" t="s">
        <v>212</v>
      </c>
      <c r="FFH43" t="s">
        <v>212</v>
      </c>
      <c r="FFI43" t="s">
        <v>212</v>
      </c>
      <c r="FFJ43" t="s">
        <v>212</v>
      </c>
      <c r="FFK43" t="s">
        <v>212</v>
      </c>
      <c r="FFL43" t="s">
        <v>212</v>
      </c>
      <c r="FFM43" t="s">
        <v>212</v>
      </c>
      <c r="FFN43" t="s">
        <v>212</v>
      </c>
      <c r="FFO43" t="s">
        <v>212</v>
      </c>
      <c r="FFP43" t="s">
        <v>212</v>
      </c>
      <c r="FFQ43" t="s">
        <v>212</v>
      </c>
      <c r="FFR43" t="s">
        <v>212</v>
      </c>
      <c r="FFS43" t="s">
        <v>212</v>
      </c>
      <c r="FFT43" t="s">
        <v>212</v>
      </c>
      <c r="FFU43" t="s">
        <v>212</v>
      </c>
      <c r="FFV43" t="s">
        <v>212</v>
      </c>
      <c r="FFW43" t="s">
        <v>212</v>
      </c>
      <c r="FFX43" t="s">
        <v>212</v>
      </c>
      <c r="FFY43" t="s">
        <v>212</v>
      </c>
      <c r="FFZ43" t="s">
        <v>212</v>
      </c>
      <c r="FGA43" t="s">
        <v>212</v>
      </c>
      <c r="FGB43" t="s">
        <v>212</v>
      </c>
      <c r="FGC43" t="s">
        <v>212</v>
      </c>
      <c r="FGD43" t="s">
        <v>212</v>
      </c>
      <c r="FGE43" t="s">
        <v>212</v>
      </c>
      <c r="FGF43" t="s">
        <v>212</v>
      </c>
      <c r="FGG43" t="s">
        <v>212</v>
      </c>
      <c r="FGH43" t="s">
        <v>212</v>
      </c>
      <c r="FGI43" t="s">
        <v>212</v>
      </c>
      <c r="FGJ43" t="s">
        <v>212</v>
      </c>
      <c r="FGK43" t="s">
        <v>212</v>
      </c>
      <c r="FGL43" t="s">
        <v>212</v>
      </c>
      <c r="FGM43" t="s">
        <v>212</v>
      </c>
      <c r="FGN43" t="s">
        <v>212</v>
      </c>
      <c r="FGO43" t="s">
        <v>212</v>
      </c>
      <c r="FGP43" t="s">
        <v>212</v>
      </c>
      <c r="FGQ43" t="s">
        <v>212</v>
      </c>
      <c r="FGR43" t="s">
        <v>212</v>
      </c>
      <c r="FGS43" t="s">
        <v>212</v>
      </c>
      <c r="FGT43" t="s">
        <v>212</v>
      </c>
      <c r="FGU43" t="s">
        <v>212</v>
      </c>
      <c r="FGV43" t="s">
        <v>212</v>
      </c>
      <c r="FGW43" t="s">
        <v>212</v>
      </c>
      <c r="FGX43" t="s">
        <v>212</v>
      </c>
      <c r="FGY43" t="s">
        <v>212</v>
      </c>
      <c r="FGZ43" t="s">
        <v>212</v>
      </c>
      <c r="FHA43" t="s">
        <v>212</v>
      </c>
      <c r="FHB43" t="s">
        <v>212</v>
      </c>
      <c r="FHC43" t="s">
        <v>212</v>
      </c>
      <c r="FHD43" t="s">
        <v>212</v>
      </c>
      <c r="FHE43" t="s">
        <v>212</v>
      </c>
      <c r="FHF43" t="s">
        <v>212</v>
      </c>
      <c r="FHG43" t="s">
        <v>212</v>
      </c>
      <c r="FHH43" t="s">
        <v>212</v>
      </c>
      <c r="FHI43" t="s">
        <v>212</v>
      </c>
      <c r="FHJ43" t="s">
        <v>212</v>
      </c>
      <c r="FHK43" t="s">
        <v>212</v>
      </c>
      <c r="FHL43" t="s">
        <v>212</v>
      </c>
      <c r="FHM43" t="s">
        <v>212</v>
      </c>
      <c r="FHN43" t="s">
        <v>212</v>
      </c>
      <c r="FHO43" t="s">
        <v>212</v>
      </c>
      <c r="FHP43" t="s">
        <v>212</v>
      </c>
      <c r="FHQ43" t="s">
        <v>212</v>
      </c>
      <c r="FHR43" t="s">
        <v>212</v>
      </c>
      <c r="FHS43" t="s">
        <v>212</v>
      </c>
      <c r="FHT43" t="s">
        <v>212</v>
      </c>
      <c r="FHU43" t="s">
        <v>212</v>
      </c>
      <c r="FHV43" t="s">
        <v>212</v>
      </c>
      <c r="FHW43" t="s">
        <v>212</v>
      </c>
      <c r="FHX43" t="s">
        <v>212</v>
      </c>
      <c r="FHY43" t="s">
        <v>212</v>
      </c>
      <c r="FHZ43" t="s">
        <v>212</v>
      </c>
      <c r="FIA43" t="s">
        <v>212</v>
      </c>
      <c r="FIB43" t="s">
        <v>212</v>
      </c>
      <c r="FIC43" t="s">
        <v>212</v>
      </c>
      <c r="FID43" t="s">
        <v>212</v>
      </c>
      <c r="FIE43" t="s">
        <v>212</v>
      </c>
      <c r="FIF43" t="s">
        <v>212</v>
      </c>
      <c r="FIG43" t="s">
        <v>212</v>
      </c>
      <c r="FIH43" t="s">
        <v>212</v>
      </c>
      <c r="FII43" t="s">
        <v>212</v>
      </c>
      <c r="FIJ43" t="s">
        <v>212</v>
      </c>
      <c r="FIK43" t="s">
        <v>212</v>
      </c>
      <c r="FIL43" t="s">
        <v>212</v>
      </c>
      <c r="FIM43" t="s">
        <v>212</v>
      </c>
      <c r="FIN43" t="s">
        <v>212</v>
      </c>
      <c r="FIO43" t="s">
        <v>212</v>
      </c>
      <c r="FIP43" t="s">
        <v>212</v>
      </c>
      <c r="FIQ43" t="s">
        <v>212</v>
      </c>
      <c r="FIR43" t="s">
        <v>212</v>
      </c>
      <c r="FIS43" t="s">
        <v>212</v>
      </c>
      <c r="FIT43" t="s">
        <v>212</v>
      </c>
      <c r="FIU43" t="s">
        <v>212</v>
      </c>
      <c r="FIV43" t="s">
        <v>212</v>
      </c>
      <c r="FIW43" t="s">
        <v>212</v>
      </c>
      <c r="FIX43" t="s">
        <v>212</v>
      </c>
      <c r="FIY43" t="s">
        <v>212</v>
      </c>
      <c r="FIZ43" t="s">
        <v>212</v>
      </c>
      <c r="FJA43" t="s">
        <v>212</v>
      </c>
      <c r="FJB43" t="s">
        <v>212</v>
      </c>
      <c r="FJC43" t="s">
        <v>212</v>
      </c>
      <c r="FJD43" t="s">
        <v>212</v>
      </c>
      <c r="FJE43" t="s">
        <v>212</v>
      </c>
      <c r="FJF43" t="s">
        <v>212</v>
      </c>
      <c r="FJG43" t="s">
        <v>212</v>
      </c>
      <c r="FJH43" t="s">
        <v>212</v>
      </c>
      <c r="FJI43" t="s">
        <v>212</v>
      </c>
      <c r="FJJ43" t="s">
        <v>212</v>
      </c>
      <c r="FJK43" t="s">
        <v>212</v>
      </c>
      <c r="FJL43" t="s">
        <v>212</v>
      </c>
      <c r="FJM43" t="s">
        <v>212</v>
      </c>
      <c r="FJN43" t="s">
        <v>212</v>
      </c>
      <c r="FJO43" t="s">
        <v>212</v>
      </c>
      <c r="FJP43" t="s">
        <v>212</v>
      </c>
      <c r="FJQ43" t="s">
        <v>212</v>
      </c>
      <c r="FJR43" t="s">
        <v>212</v>
      </c>
      <c r="FJS43" t="s">
        <v>212</v>
      </c>
      <c r="FJT43" t="s">
        <v>212</v>
      </c>
      <c r="FJU43" t="s">
        <v>212</v>
      </c>
      <c r="FJV43" t="s">
        <v>212</v>
      </c>
      <c r="FJW43" t="s">
        <v>212</v>
      </c>
      <c r="FJX43" t="s">
        <v>212</v>
      </c>
      <c r="FJY43" t="s">
        <v>212</v>
      </c>
      <c r="FJZ43" t="s">
        <v>212</v>
      </c>
      <c r="FKA43" t="s">
        <v>212</v>
      </c>
      <c r="FKB43" t="s">
        <v>212</v>
      </c>
      <c r="FKC43" t="s">
        <v>212</v>
      </c>
      <c r="FKD43" t="s">
        <v>212</v>
      </c>
      <c r="FKE43" t="s">
        <v>212</v>
      </c>
      <c r="FKF43" t="s">
        <v>212</v>
      </c>
      <c r="FKG43" t="s">
        <v>212</v>
      </c>
      <c r="FKH43" t="s">
        <v>212</v>
      </c>
      <c r="FKI43" t="s">
        <v>212</v>
      </c>
      <c r="FKJ43" t="s">
        <v>212</v>
      </c>
      <c r="FKK43" t="s">
        <v>212</v>
      </c>
      <c r="FKL43" t="s">
        <v>212</v>
      </c>
      <c r="FKM43" t="s">
        <v>212</v>
      </c>
      <c r="FKN43" t="s">
        <v>212</v>
      </c>
      <c r="FKO43" t="s">
        <v>212</v>
      </c>
      <c r="FKP43" t="s">
        <v>212</v>
      </c>
      <c r="FKQ43" t="s">
        <v>212</v>
      </c>
      <c r="FKR43" t="s">
        <v>212</v>
      </c>
      <c r="FKS43" t="s">
        <v>212</v>
      </c>
      <c r="FKT43" t="s">
        <v>212</v>
      </c>
      <c r="FKU43" t="s">
        <v>212</v>
      </c>
      <c r="FKV43" t="s">
        <v>212</v>
      </c>
      <c r="FKW43" t="s">
        <v>212</v>
      </c>
      <c r="FKX43" t="s">
        <v>212</v>
      </c>
      <c r="FKY43" t="s">
        <v>212</v>
      </c>
      <c r="FKZ43" t="s">
        <v>212</v>
      </c>
      <c r="FLA43" t="s">
        <v>212</v>
      </c>
      <c r="FLB43" t="s">
        <v>212</v>
      </c>
      <c r="FLC43" t="s">
        <v>212</v>
      </c>
      <c r="FLD43" t="s">
        <v>212</v>
      </c>
      <c r="FLE43" t="s">
        <v>212</v>
      </c>
      <c r="FLF43" t="s">
        <v>212</v>
      </c>
      <c r="FLG43" t="s">
        <v>212</v>
      </c>
      <c r="FLH43" t="s">
        <v>212</v>
      </c>
      <c r="FLI43" t="s">
        <v>212</v>
      </c>
      <c r="FLJ43" t="s">
        <v>212</v>
      </c>
      <c r="FLK43" t="s">
        <v>212</v>
      </c>
      <c r="FLL43" t="s">
        <v>212</v>
      </c>
      <c r="FLM43" t="s">
        <v>212</v>
      </c>
      <c r="FLN43" t="s">
        <v>212</v>
      </c>
      <c r="FLO43" t="s">
        <v>212</v>
      </c>
      <c r="FLP43" t="s">
        <v>212</v>
      </c>
      <c r="FLQ43" t="s">
        <v>212</v>
      </c>
      <c r="FLR43" t="s">
        <v>212</v>
      </c>
      <c r="FLS43" t="s">
        <v>212</v>
      </c>
      <c r="FLT43" t="s">
        <v>212</v>
      </c>
      <c r="FLU43" t="s">
        <v>212</v>
      </c>
      <c r="FLV43" t="s">
        <v>212</v>
      </c>
      <c r="FLW43" t="s">
        <v>212</v>
      </c>
      <c r="FLX43" t="s">
        <v>212</v>
      </c>
      <c r="FLY43" t="s">
        <v>212</v>
      </c>
      <c r="FLZ43" t="s">
        <v>212</v>
      </c>
      <c r="FMA43" t="s">
        <v>212</v>
      </c>
      <c r="FMB43" t="s">
        <v>212</v>
      </c>
      <c r="FMC43" t="s">
        <v>212</v>
      </c>
      <c r="FMD43" t="s">
        <v>212</v>
      </c>
      <c r="FME43" t="s">
        <v>212</v>
      </c>
      <c r="FMF43" t="s">
        <v>212</v>
      </c>
      <c r="FMG43" t="s">
        <v>212</v>
      </c>
      <c r="FMH43" t="s">
        <v>212</v>
      </c>
      <c r="FMI43" t="s">
        <v>212</v>
      </c>
      <c r="FMJ43" t="s">
        <v>212</v>
      </c>
      <c r="FMK43" t="s">
        <v>212</v>
      </c>
      <c r="FML43" t="s">
        <v>212</v>
      </c>
      <c r="FMM43" t="s">
        <v>212</v>
      </c>
      <c r="FMN43" t="s">
        <v>212</v>
      </c>
      <c r="FMO43" t="s">
        <v>212</v>
      </c>
      <c r="FMP43" t="s">
        <v>212</v>
      </c>
      <c r="FMQ43" t="s">
        <v>212</v>
      </c>
      <c r="FMR43" t="s">
        <v>212</v>
      </c>
      <c r="FMS43" t="s">
        <v>212</v>
      </c>
      <c r="FMT43" t="s">
        <v>212</v>
      </c>
      <c r="FMU43" t="s">
        <v>212</v>
      </c>
      <c r="FMV43" t="s">
        <v>212</v>
      </c>
      <c r="FMW43" t="s">
        <v>212</v>
      </c>
      <c r="FMX43" t="s">
        <v>212</v>
      </c>
      <c r="FMY43" t="s">
        <v>212</v>
      </c>
      <c r="FMZ43" t="s">
        <v>212</v>
      </c>
      <c r="FNA43" t="s">
        <v>212</v>
      </c>
      <c r="FNB43" t="s">
        <v>212</v>
      </c>
      <c r="FNC43" t="s">
        <v>212</v>
      </c>
      <c r="FND43" t="s">
        <v>212</v>
      </c>
      <c r="FNE43" t="s">
        <v>212</v>
      </c>
      <c r="FNF43" t="s">
        <v>212</v>
      </c>
      <c r="FNG43" t="s">
        <v>212</v>
      </c>
      <c r="FNH43" t="s">
        <v>212</v>
      </c>
      <c r="FNI43" t="s">
        <v>212</v>
      </c>
      <c r="FNJ43" t="s">
        <v>212</v>
      </c>
      <c r="FNK43" t="s">
        <v>212</v>
      </c>
      <c r="FNL43" t="s">
        <v>212</v>
      </c>
      <c r="FNM43" t="s">
        <v>212</v>
      </c>
      <c r="FNN43" t="s">
        <v>212</v>
      </c>
      <c r="FNO43" t="s">
        <v>212</v>
      </c>
      <c r="FNP43" t="s">
        <v>212</v>
      </c>
      <c r="FNQ43" t="s">
        <v>212</v>
      </c>
      <c r="FNR43" t="s">
        <v>212</v>
      </c>
      <c r="FNS43" t="s">
        <v>212</v>
      </c>
      <c r="FNT43" t="s">
        <v>212</v>
      </c>
      <c r="FNU43" t="s">
        <v>212</v>
      </c>
      <c r="FNV43" t="s">
        <v>212</v>
      </c>
      <c r="FNW43" t="s">
        <v>212</v>
      </c>
      <c r="FNX43" t="s">
        <v>212</v>
      </c>
      <c r="FNY43" t="s">
        <v>212</v>
      </c>
      <c r="FNZ43" t="s">
        <v>212</v>
      </c>
      <c r="FOA43" t="s">
        <v>212</v>
      </c>
      <c r="FOB43" t="s">
        <v>212</v>
      </c>
      <c r="FOC43" t="s">
        <v>212</v>
      </c>
      <c r="FOD43" t="s">
        <v>212</v>
      </c>
      <c r="FOE43" t="s">
        <v>212</v>
      </c>
      <c r="FOF43" t="s">
        <v>212</v>
      </c>
      <c r="FOG43" t="s">
        <v>212</v>
      </c>
      <c r="FOH43" t="s">
        <v>212</v>
      </c>
      <c r="FOI43" t="s">
        <v>212</v>
      </c>
      <c r="FOJ43" t="s">
        <v>212</v>
      </c>
      <c r="FOK43" t="s">
        <v>212</v>
      </c>
      <c r="FOL43" t="s">
        <v>212</v>
      </c>
      <c r="FOM43" t="s">
        <v>212</v>
      </c>
      <c r="FON43" t="s">
        <v>212</v>
      </c>
      <c r="FOO43" t="s">
        <v>212</v>
      </c>
      <c r="FOP43" t="s">
        <v>212</v>
      </c>
      <c r="FOQ43" t="s">
        <v>212</v>
      </c>
      <c r="FOR43" t="s">
        <v>212</v>
      </c>
      <c r="FOS43" t="s">
        <v>212</v>
      </c>
      <c r="FOT43" t="s">
        <v>212</v>
      </c>
      <c r="FOU43" t="s">
        <v>212</v>
      </c>
      <c r="FOV43" t="s">
        <v>212</v>
      </c>
      <c r="FOW43" t="s">
        <v>212</v>
      </c>
      <c r="FOX43" t="s">
        <v>212</v>
      </c>
      <c r="FOY43" t="s">
        <v>212</v>
      </c>
      <c r="FOZ43" t="s">
        <v>212</v>
      </c>
      <c r="FPA43" t="s">
        <v>212</v>
      </c>
      <c r="FPB43" t="s">
        <v>212</v>
      </c>
      <c r="FPC43" t="s">
        <v>212</v>
      </c>
      <c r="FPD43" t="s">
        <v>212</v>
      </c>
      <c r="FPE43" t="s">
        <v>212</v>
      </c>
      <c r="FPF43" t="s">
        <v>212</v>
      </c>
      <c r="FPG43" t="s">
        <v>212</v>
      </c>
      <c r="FPH43" t="s">
        <v>212</v>
      </c>
      <c r="FPI43" t="s">
        <v>212</v>
      </c>
      <c r="FPJ43" t="s">
        <v>212</v>
      </c>
      <c r="FPK43" t="s">
        <v>212</v>
      </c>
      <c r="FPL43" t="s">
        <v>212</v>
      </c>
      <c r="FPM43" t="s">
        <v>212</v>
      </c>
      <c r="FPN43" t="s">
        <v>212</v>
      </c>
      <c r="FPO43" t="s">
        <v>212</v>
      </c>
      <c r="FPP43" t="s">
        <v>212</v>
      </c>
      <c r="FPQ43" t="s">
        <v>212</v>
      </c>
      <c r="FPR43" t="s">
        <v>212</v>
      </c>
      <c r="FPS43" t="s">
        <v>212</v>
      </c>
      <c r="FPT43" t="s">
        <v>212</v>
      </c>
      <c r="FPU43" t="s">
        <v>212</v>
      </c>
      <c r="FPV43" t="s">
        <v>212</v>
      </c>
      <c r="FPW43" t="s">
        <v>212</v>
      </c>
      <c r="FPX43" t="s">
        <v>212</v>
      </c>
      <c r="FPY43" t="s">
        <v>212</v>
      </c>
      <c r="FPZ43" t="s">
        <v>212</v>
      </c>
      <c r="FQA43" t="s">
        <v>212</v>
      </c>
      <c r="FQB43" t="s">
        <v>212</v>
      </c>
      <c r="FQC43" t="s">
        <v>212</v>
      </c>
      <c r="FQD43" t="s">
        <v>212</v>
      </c>
      <c r="FQE43" t="s">
        <v>212</v>
      </c>
      <c r="FQF43" t="s">
        <v>212</v>
      </c>
      <c r="FQG43" t="s">
        <v>212</v>
      </c>
      <c r="FQH43" t="s">
        <v>212</v>
      </c>
      <c r="FQI43" t="s">
        <v>212</v>
      </c>
      <c r="FQJ43" t="s">
        <v>212</v>
      </c>
      <c r="FQK43" t="s">
        <v>212</v>
      </c>
      <c r="FQL43" t="s">
        <v>212</v>
      </c>
      <c r="FQM43" t="s">
        <v>212</v>
      </c>
      <c r="FQN43" t="s">
        <v>212</v>
      </c>
      <c r="FQO43" t="s">
        <v>212</v>
      </c>
      <c r="FQP43" t="s">
        <v>212</v>
      </c>
      <c r="FQQ43" t="s">
        <v>212</v>
      </c>
      <c r="FQR43" t="s">
        <v>212</v>
      </c>
      <c r="FQS43" t="s">
        <v>212</v>
      </c>
      <c r="FQT43" t="s">
        <v>212</v>
      </c>
      <c r="FQU43" t="s">
        <v>212</v>
      </c>
      <c r="FQV43" t="s">
        <v>212</v>
      </c>
      <c r="FQW43" t="s">
        <v>212</v>
      </c>
      <c r="FQX43" t="s">
        <v>212</v>
      </c>
      <c r="FQY43" t="s">
        <v>212</v>
      </c>
      <c r="FQZ43" t="s">
        <v>212</v>
      </c>
      <c r="FRA43" t="s">
        <v>212</v>
      </c>
      <c r="FRB43" t="s">
        <v>212</v>
      </c>
      <c r="FRC43" t="s">
        <v>212</v>
      </c>
      <c r="FRD43" t="s">
        <v>212</v>
      </c>
      <c r="FRE43" t="s">
        <v>212</v>
      </c>
      <c r="FRF43" t="s">
        <v>212</v>
      </c>
      <c r="FRG43" t="s">
        <v>212</v>
      </c>
      <c r="FRH43" t="s">
        <v>212</v>
      </c>
      <c r="FRI43" t="s">
        <v>212</v>
      </c>
      <c r="FRJ43" t="s">
        <v>212</v>
      </c>
      <c r="FRK43" t="s">
        <v>212</v>
      </c>
      <c r="FRL43" t="s">
        <v>212</v>
      </c>
      <c r="FRM43" t="s">
        <v>212</v>
      </c>
      <c r="FRN43" t="s">
        <v>212</v>
      </c>
      <c r="FRO43" t="s">
        <v>212</v>
      </c>
      <c r="FRP43" t="s">
        <v>212</v>
      </c>
      <c r="FRQ43" t="s">
        <v>212</v>
      </c>
      <c r="FRR43" t="s">
        <v>212</v>
      </c>
      <c r="FRS43" t="s">
        <v>212</v>
      </c>
      <c r="FRT43" t="s">
        <v>212</v>
      </c>
      <c r="FRU43" t="s">
        <v>212</v>
      </c>
      <c r="FRV43" t="s">
        <v>212</v>
      </c>
      <c r="FRW43" t="s">
        <v>212</v>
      </c>
      <c r="FRX43" t="s">
        <v>212</v>
      </c>
      <c r="FRY43" t="s">
        <v>212</v>
      </c>
      <c r="FRZ43" t="s">
        <v>212</v>
      </c>
      <c r="FSA43" t="s">
        <v>212</v>
      </c>
      <c r="FSB43" t="s">
        <v>212</v>
      </c>
      <c r="FSC43" t="s">
        <v>212</v>
      </c>
      <c r="FSD43" t="s">
        <v>212</v>
      </c>
      <c r="FSE43" t="s">
        <v>212</v>
      </c>
      <c r="FSF43" t="s">
        <v>212</v>
      </c>
      <c r="FSG43" t="s">
        <v>212</v>
      </c>
      <c r="FSH43" t="s">
        <v>212</v>
      </c>
      <c r="FSI43" t="s">
        <v>212</v>
      </c>
      <c r="FSJ43" t="s">
        <v>212</v>
      </c>
      <c r="FSK43" t="s">
        <v>212</v>
      </c>
      <c r="FSL43" t="s">
        <v>212</v>
      </c>
      <c r="FSM43" t="s">
        <v>212</v>
      </c>
      <c r="FSN43" t="s">
        <v>212</v>
      </c>
      <c r="FSO43" t="s">
        <v>212</v>
      </c>
      <c r="FSP43" t="s">
        <v>212</v>
      </c>
      <c r="FSQ43" t="s">
        <v>212</v>
      </c>
      <c r="FSR43" t="s">
        <v>212</v>
      </c>
      <c r="FSS43" t="s">
        <v>212</v>
      </c>
      <c r="FST43" t="s">
        <v>212</v>
      </c>
      <c r="FSU43" t="s">
        <v>212</v>
      </c>
      <c r="FSV43" t="s">
        <v>212</v>
      </c>
      <c r="FSW43" t="s">
        <v>212</v>
      </c>
      <c r="FSX43" t="s">
        <v>212</v>
      </c>
      <c r="FSY43" t="s">
        <v>212</v>
      </c>
      <c r="FSZ43" t="s">
        <v>212</v>
      </c>
      <c r="FTA43" t="s">
        <v>212</v>
      </c>
      <c r="FTB43" t="s">
        <v>212</v>
      </c>
      <c r="FTC43" t="s">
        <v>212</v>
      </c>
      <c r="FTD43" t="s">
        <v>212</v>
      </c>
      <c r="FTE43" t="s">
        <v>212</v>
      </c>
      <c r="FTF43" t="s">
        <v>212</v>
      </c>
      <c r="FTG43" t="s">
        <v>212</v>
      </c>
      <c r="FTH43" t="s">
        <v>212</v>
      </c>
      <c r="FTI43" t="s">
        <v>212</v>
      </c>
      <c r="FTJ43" t="s">
        <v>212</v>
      </c>
      <c r="FTK43" t="s">
        <v>212</v>
      </c>
      <c r="FTL43" t="s">
        <v>212</v>
      </c>
      <c r="FTM43" t="s">
        <v>212</v>
      </c>
      <c r="FTN43" t="s">
        <v>212</v>
      </c>
      <c r="FTO43" t="s">
        <v>212</v>
      </c>
      <c r="FTP43" t="s">
        <v>212</v>
      </c>
      <c r="FTQ43" t="s">
        <v>212</v>
      </c>
      <c r="FTR43" t="s">
        <v>212</v>
      </c>
      <c r="FTS43" t="s">
        <v>212</v>
      </c>
      <c r="FTT43" t="s">
        <v>212</v>
      </c>
      <c r="FTU43" t="s">
        <v>212</v>
      </c>
      <c r="FTV43" t="s">
        <v>212</v>
      </c>
      <c r="FTW43" t="s">
        <v>212</v>
      </c>
      <c r="FTX43" t="s">
        <v>212</v>
      </c>
      <c r="FTY43" t="s">
        <v>212</v>
      </c>
      <c r="FTZ43" t="s">
        <v>212</v>
      </c>
      <c r="FUA43" t="s">
        <v>212</v>
      </c>
      <c r="FUB43" t="s">
        <v>212</v>
      </c>
      <c r="FUC43" t="s">
        <v>212</v>
      </c>
      <c r="FUD43" t="s">
        <v>212</v>
      </c>
      <c r="FUE43" t="s">
        <v>212</v>
      </c>
      <c r="FUF43" t="s">
        <v>212</v>
      </c>
      <c r="FUG43" t="s">
        <v>212</v>
      </c>
      <c r="FUH43" t="s">
        <v>212</v>
      </c>
      <c r="FUI43" t="s">
        <v>212</v>
      </c>
      <c r="FUJ43" t="s">
        <v>212</v>
      </c>
      <c r="FUK43" t="s">
        <v>212</v>
      </c>
      <c r="FUL43" t="s">
        <v>212</v>
      </c>
      <c r="FUM43" t="s">
        <v>212</v>
      </c>
      <c r="FUN43" t="s">
        <v>212</v>
      </c>
      <c r="FUO43" t="s">
        <v>212</v>
      </c>
      <c r="FUP43" t="s">
        <v>212</v>
      </c>
      <c r="FUQ43" t="s">
        <v>212</v>
      </c>
      <c r="FUR43" t="s">
        <v>212</v>
      </c>
      <c r="FUS43" t="s">
        <v>212</v>
      </c>
      <c r="FUT43" t="s">
        <v>212</v>
      </c>
      <c r="FUU43" t="s">
        <v>212</v>
      </c>
      <c r="FUV43" t="s">
        <v>212</v>
      </c>
      <c r="FUW43" t="s">
        <v>212</v>
      </c>
      <c r="FUX43" t="s">
        <v>212</v>
      </c>
      <c r="FUY43" t="s">
        <v>212</v>
      </c>
      <c r="FUZ43" t="s">
        <v>212</v>
      </c>
      <c r="FVA43" t="s">
        <v>212</v>
      </c>
      <c r="FVB43" t="s">
        <v>212</v>
      </c>
      <c r="FVC43" t="s">
        <v>212</v>
      </c>
      <c r="FVD43" t="s">
        <v>212</v>
      </c>
      <c r="FVE43" t="s">
        <v>212</v>
      </c>
      <c r="FVF43" t="s">
        <v>212</v>
      </c>
      <c r="FVG43" t="s">
        <v>212</v>
      </c>
      <c r="FVH43" t="s">
        <v>212</v>
      </c>
      <c r="FVI43" t="s">
        <v>212</v>
      </c>
      <c r="FVJ43" t="s">
        <v>212</v>
      </c>
      <c r="FVK43" t="s">
        <v>212</v>
      </c>
      <c r="FVL43" t="s">
        <v>212</v>
      </c>
      <c r="FVM43" t="s">
        <v>212</v>
      </c>
      <c r="FVN43" t="s">
        <v>212</v>
      </c>
      <c r="FVO43" t="s">
        <v>212</v>
      </c>
      <c r="FVP43" t="s">
        <v>212</v>
      </c>
      <c r="FVQ43" t="s">
        <v>212</v>
      </c>
      <c r="FVR43" t="s">
        <v>212</v>
      </c>
      <c r="FVS43" t="s">
        <v>212</v>
      </c>
      <c r="FVT43" t="s">
        <v>212</v>
      </c>
      <c r="FVU43" t="s">
        <v>212</v>
      </c>
      <c r="FVV43" t="s">
        <v>212</v>
      </c>
      <c r="FVW43" t="s">
        <v>212</v>
      </c>
      <c r="FVX43" t="s">
        <v>212</v>
      </c>
      <c r="FVY43" t="s">
        <v>212</v>
      </c>
      <c r="FVZ43" t="s">
        <v>212</v>
      </c>
      <c r="FWA43" t="s">
        <v>212</v>
      </c>
      <c r="FWB43" t="s">
        <v>212</v>
      </c>
      <c r="FWC43" t="s">
        <v>212</v>
      </c>
      <c r="FWD43" t="s">
        <v>212</v>
      </c>
      <c r="FWE43" t="s">
        <v>212</v>
      </c>
      <c r="FWF43" t="s">
        <v>212</v>
      </c>
      <c r="FWG43" t="s">
        <v>212</v>
      </c>
      <c r="FWH43" t="s">
        <v>212</v>
      </c>
      <c r="FWI43" t="s">
        <v>212</v>
      </c>
      <c r="FWJ43" t="s">
        <v>212</v>
      </c>
      <c r="FWK43" t="s">
        <v>212</v>
      </c>
      <c r="FWL43" t="s">
        <v>212</v>
      </c>
      <c r="FWM43" t="s">
        <v>212</v>
      </c>
      <c r="FWN43" t="s">
        <v>212</v>
      </c>
      <c r="FWO43" t="s">
        <v>212</v>
      </c>
      <c r="FWP43" t="s">
        <v>212</v>
      </c>
      <c r="FWQ43" t="s">
        <v>212</v>
      </c>
      <c r="FWR43" t="s">
        <v>212</v>
      </c>
      <c r="FWS43" t="s">
        <v>212</v>
      </c>
      <c r="FWT43" t="s">
        <v>212</v>
      </c>
      <c r="FWU43" t="s">
        <v>212</v>
      </c>
      <c r="FWV43" t="s">
        <v>212</v>
      </c>
      <c r="FWW43" t="s">
        <v>212</v>
      </c>
      <c r="FWX43" t="s">
        <v>212</v>
      </c>
      <c r="FWY43" t="s">
        <v>212</v>
      </c>
      <c r="FWZ43" t="s">
        <v>212</v>
      </c>
      <c r="FXA43" t="s">
        <v>212</v>
      </c>
      <c r="FXB43" t="s">
        <v>212</v>
      </c>
      <c r="FXC43" t="s">
        <v>212</v>
      </c>
      <c r="FXD43" t="s">
        <v>212</v>
      </c>
      <c r="FXE43" t="s">
        <v>212</v>
      </c>
      <c r="FXF43" t="s">
        <v>212</v>
      </c>
      <c r="FXG43" t="s">
        <v>212</v>
      </c>
      <c r="FXH43" t="s">
        <v>212</v>
      </c>
      <c r="FXI43" t="s">
        <v>212</v>
      </c>
      <c r="FXJ43" t="s">
        <v>212</v>
      </c>
      <c r="FXK43" t="s">
        <v>212</v>
      </c>
      <c r="FXL43" t="s">
        <v>212</v>
      </c>
      <c r="FXM43" t="s">
        <v>212</v>
      </c>
      <c r="FXN43" t="s">
        <v>212</v>
      </c>
      <c r="FXO43" t="s">
        <v>212</v>
      </c>
      <c r="FXP43" t="s">
        <v>212</v>
      </c>
      <c r="FXQ43" t="s">
        <v>212</v>
      </c>
      <c r="FXR43" t="s">
        <v>212</v>
      </c>
      <c r="FXS43" t="s">
        <v>212</v>
      </c>
      <c r="FXT43" t="s">
        <v>212</v>
      </c>
      <c r="FXU43" t="s">
        <v>212</v>
      </c>
      <c r="FXV43" t="s">
        <v>212</v>
      </c>
      <c r="FXW43" t="s">
        <v>212</v>
      </c>
      <c r="FXX43" t="s">
        <v>212</v>
      </c>
      <c r="FXY43" t="s">
        <v>212</v>
      </c>
      <c r="FXZ43" t="s">
        <v>212</v>
      </c>
      <c r="FYA43" t="s">
        <v>212</v>
      </c>
      <c r="FYB43" t="s">
        <v>212</v>
      </c>
      <c r="FYC43" t="s">
        <v>212</v>
      </c>
      <c r="FYD43" t="s">
        <v>212</v>
      </c>
      <c r="FYE43" t="s">
        <v>212</v>
      </c>
      <c r="FYF43" t="s">
        <v>212</v>
      </c>
      <c r="FYG43" t="s">
        <v>212</v>
      </c>
      <c r="FYH43" t="s">
        <v>212</v>
      </c>
      <c r="FYI43" t="s">
        <v>212</v>
      </c>
      <c r="FYJ43" t="s">
        <v>212</v>
      </c>
      <c r="FYK43" t="s">
        <v>212</v>
      </c>
      <c r="FYL43" t="s">
        <v>212</v>
      </c>
      <c r="FYM43" t="s">
        <v>212</v>
      </c>
      <c r="FYN43" t="s">
        <v>212</v>
      </c>
      <c r="FYO43" t="s">
        <v>212</v>
      </c>
      <c r="FYP43" t="s">
        <v>212</v>
      </c>
      <c r="FYQ43" t="s">
        <v>212</v>
      </c>
      <c r="FYR43" t="s">
        <v>212</v>
      </c>
      <c r="FYS43" t="s">
        <v>212</v>
      </c>
      <c r="FYT43" t="s">
        <v>212</v>
      </c>
      <c r="FYU43" t="s">
        <v>212</v>
      </c>
      <c r="FYV43" t="s">
        <v>212</v>
      </c>
      <c r="FYW43" t="s">
        <v>212</v>
      </c>
      <c r="FYX43" t="s">
        <v>212</v>
      </c>
      <c r="FYY43" t="s">
        <v>212</v>
      </c>
      <c r="FYZ43" t="s">
        <v>212</v>
      </c>
      <c r="FZA43" t="s">
        <v>212</v>
      </c>
      <c r="FZB43" t="s">
        <v>212</v>
      </c>
      <c r="FZC43" t="s">
        <v>212</v>
      </c>
      <c r="FZD43" t="s">
        <v>212</v>
      </c>
      <c r="FZE43" t="s">
        <v>212</v>
      </c>
      <c r="FZF43" t="s">
        <v>212</v>
      </c>
      <c r="FZG43" t="s">
        <v>212</v>
      </c>
      <c r="FZH43" t="s">
        <v>212</v>
      </c>
      <c r="FZI43" t="s">
        <v>212</v>
      </c>
      <c r="FZJ43" t="s">
        <v>212</v>
      </c>
      <c r="FZK43" t="s">
        <v>212</v>
      </c>
      <c r="FZL43" t="s">
        <v>212</v>
      </c>
      <c r="FZM43" t="s">
        <v>212</v>
      </c>
      <c r="FZN43" t="s">
        <v>212</v>
      </c>
      <c r="FZO43" t="s">
        <v>212</v>
      </c>
      <c r="FZP43" t="s">
        <v>212</v>
      </c>
      <c r="FZQ43" t="s">
        <v>212</v>
      </c>
      <c r="FZR43" t="s">
        <v>212</v>
      </c>
      <c r="FZS43" t="s">
        <v>212</v>
      </c>
      <c r="FZT43" t="s">
        <v>212</v>
      </c>
      <c r="FZU43" t="s">
        <v>212</v>
      </c>
      <c r="FZV43" t="s">
        <v>212</v>
      </c>
      <c r="FZW43" t="s">
        <v>212</v>
      </c>
      <c r="FZX43" t="s">
        <v>212</v>
      </c>
      <c r="FZY43" t="s">
        <v>212</v>
      </c>
      <c r="FZZ43" t="s">
        <v>212</v>
      </c>
      <c r="GAA43" t="s">
        <v>212</v>
      </c>
      <c r="GAB43" t="s">
        <v>212</v>
      </c>
      <c r="GAC43" t="s">
        <v>212</v>
      </c>
      <c r="GAD43" t="s">
        <v>212</v>
      </c>
      <c r="GAE43" t="s">
        <v>212</v>
      </c>
      <c r="GAF43" t="s">
        <v>212</v>
      </c>
      <c r="GAG43" t="s">
        <v>212</v>
      </c>
      <c r="GAH43" t="s">
        <v>212</v>
      </c>
      <c r="GAI43" t="s">
        <v>212</v>
      </c>
      <c r="GAJ43" t="s">
        <v>212</v>
      </c>
      <c r="GAK43" t="s">
        <v>212</v>
      </c>
      <c r="GAL43" t="s">
        <v>212</v>
      </c>
      <c r="GAM43" t="s">
        <v>212</v>
      </c>
      <c r="GAN43" t="s">
        <v>212</v>
      </c>
      <c r="GAO43" t="s">
        <v>212</v>
      </c>
      <c r="GAP43" t="s">
        <v>212</v>
      </c>
      <c r="GAQ43" t="s">
        <v>212</v>
      </c>
      <c r="GAR43" t="s">
        <v>212</v>
      </c>
      <c r="GAS43" t="s">
        <v>212</v>
      </c>
      <c r="GAT43" t="s">
        <v>212</v>
      </c>
      <c r="GAU43" t="s">
        <v>212</v>
      </c>
      <c r="GAV43" t="s">
        <v>212</v>
      </c>
      <c r="GAW43" t="s">
        <v>212</v>
      </c>
      <c r="GAX43" t="s">
        <v>212</v>
      </c>
      <c r="GAY43" t="s">
        <v>212</v>
      </c>
      <c r="GAZ43" t="s">
        <v>212</v>
      </c>
      <c r="GBA43" t="s">
        <v>212</v>
      </c>
      <c r="GBB43" t="s">
        <v>212</v>
      </c>
      <c r="GBC43" t="s">
        <v>212</v>
      </c>
      <c r="GBD43" t="s">
        <v>212</v>
      </c>
      <c r="GBE43" t="s">
        <v>212</v>
      </c>
      <c r="GBF43" t="s">
        <v>212</v>
      </c>
      <c r="GBG43" t="s">
        <v>212</v>
      </c>
      <c r="GBH43" t="s">
        <v>212</v>
      </c>
      <c r="GBI43" t="s">
        <v>212</v>
      </c>
      <c r="GBJ43" t="s">
        <v>212</v>
      </c>
      <c r="GBK43" t="s">
        <v>212</v>
      </c>
      <c r="GBL43" t="s">
        <v>212</v>
      </c>
      <c r="GBM43" t="s">
        <v>212</v>
      </c>
      <c r="GBN43" t="s">
        <v>212</v>
      </c>
      <c r="GBO43" t="s">
        <v>212</v>
      </c>
      <c r="GBP43" t="s">
        <v>212</v>
      </c>
      <c r="GBQ43" t="s">
        <v>212</v>
      </c>
      <c r="GBR43" t="s">
        <v>212</v>
      </c>
      <c r="GBS43" t="s">
        <v>212</v>
      </c>
      <c r="GBT43" t="s">
        <v>212</v>
      </c>
      <c r="GBU43" t="s">
        <v>212</v>
      </c>
      <c r="GBV43" t="s">
        <v>212</v>
      </c>
      <c r="GBW43" t="s">
        <v>212</v>
      </c>
      <c r="GBX43" t="s">
        <v>212</v>
      </c>
      <c r="GBY43" t="s">
        <v>212</v>
      </c>
      <c r="GBZ43" t="s">
        <v>212</v>
      </c>
      <c r="GCA43" t="s">
        <v>212</v>
      </c>
      <c r="GCB43" t="s">
        <v>212</v>
      </c>
      <c r="GCC43" t="s">
        <v>212</v>
      </c>
      <c r="GCD43" t="s">
        <v>212</v>
      </c>
      <c r="GCE43" t="s">
        <v>212</v>
      </c>
      <c r="GCF43" t="s">
        <v>212</v>
      </c>
      <c r="GCG43" t="s">
        <v>212</v>
      </c>
      <c r="GCH43" t="s">
        <v>212</v>
      </c>
      <c r="GCI43" t="s">
        <v>212</v>
      </c>
      <c r="GCJ43" t="s">
        <v>212</v>
      </c>
      <c r="GCK43" t="s">
        <v>212</v>
      </c>
      <c r="GCL43" t="s">
        <v>212</v>
      </c>
      <c r="GCM43" t="s">
        <v>212</v>
      </c>
      <c r="GCN43" t="s">
        <v>212</v>
      </c>
      <c r="GCO43" t="s">
        <v>212</v>
      </c>
      <c r="GCP43" t="s">
        <v>212</v>
      </c>
      <c r="GCQ43" t="s">
        <v>212</v>
      </c>
      <c r="GCR43" t="s">
        <v>212</v>
      </c>
      <c r="GCS43" t="s">
        <v>212</v>
      </c>
      <c r="GCT43" t="s">
        <v>212</v>
      </c>
      <c r="GCU43" t="s">
        <v>212</v>
      </c>
      <c r="GCV43" t="s">
        <v>212</v>
      </c>
      <c r="GCW43" t="s">
        <v>212</v>
      </c>
      <c r="GCX43" t="s">
        <v>212</v>
      </c>
      <c r="GCY43" t="s">
        <v>212</v>
      </c>
      <c r="GCZ43" t="s">
        <v>212</v>
      </c>
      <c r="GDA43" t="s">
        <v>212</v>
      </c>
      <c r="GDB43" t="s">
        <v>212</v>
      </c>
      <c r="GDC43" t="s">
        <v>212</v>
      </c>
      <c r="GDD43" t="s">
        <v>212</v>
      </c>
      <c r="GDE43" t="s">
        <v>212</v>
      </c>
      <c r="GDF43" t="s">
        <v>212</v>
      </c>
      <c r="GDG43" t="s">
        <v>212</v>
      </c>
      <c r="GDH43" t="s">
        <v>212</v>
      </c>
      <c r="GDI43" t="s">
        <v>212</v>
      </c>
      <c r="GDJ43" t="s">
        <v>212</v>
      </c>
      <c r="GDK43" t="s">
        <v>212</v>
      </c>
      <c r="GDL43" t="s">
        <v>212</v>
      </c>
      <c r="GDM43" t="s">
        <v>212</v>
      </c>
      <c r="GDN43" t="s">
        <v>212</v>
      </c>
      <c r="GDO43" t="s">
        <v>212</v>
      </c>
      <c r="GDP43" t="s">
        <v>212</v>
      </c>
      <c r="GDQ43" t="s">
        <v>212</v>
      </c>
      <c r="GDR43" t="s">
        <v>212</v>
      </c>
      <c r="GDS43" t="s">
        <v>212</v>
      </c>
      <c r="GDT43" t="s">
        <v>212</v>
      </c>
      <c r="GDU43" t="s">
        <v>212</v>
      </c>
      <c r="GDV43" t="s">
        <v>212</v>
      </c>
      <c r="GDW43" t="s">
        <v>212</v>
      </c>
      <c r="GDX43" t="s">
        <v>212</v>
      </c>
      <c r="GDY43" t="s">
        <v>212</v>
      </c>
      <c r="GDZ43" t="s">
        <v>212</v>
      </c>
      <c r="GEA43" t="s">
        <v>212</v>
      </c>
      <c r="GEB43" t="s">
        <v>212</v>
      </c>
      <c r="GEC43" t="s">
        <v>212</v>
      </c>
      <c r="GED43" t="s">
        <v>212</v>
      </c>
      <c r="GEE43" t="s">
        <v>212</v>
      </c>
      <c r="GEF43" t="s">
        <v>212</v>
      </c>
      <c r="GEG43" t="s">
        <v>212</v>
      </c>
      <c r="GEH43" t="s">
        <v>212</v>
      </c>
      <c r="GEI43" t="s">
        <v>212</v>
      </c>
      <c r="GEJ43" t="s">
        <v>212</v>
      </c>
      <c r="GEK43" t="s">
        <v>212</v>
      </c>
      <c r="GEL43" t="s">
        <v>212</v>
      </c>
      <c r="GEM43" t="s">
        <v>212</v>
      </c>
      <c r="GEN43" t="s">
        <v>212</v>
      </c>
      <c r="GEO43" t="s">
        <v>212</v>
      </c>
      <c r="GEP43" t="s">
        <v>212</v>
      </c>
      <c r="GEQ43" t="s">
        <v>212</v>
      </c>
      <c r="GER43" t="s">
        <v>212</v>
      </c>
      <c r="GES43" t="s">
        <v>212</v>
      </c>
      <c r="GET43" t="s">
        <v>212</v>
      </c>
      <c r="GEU43" t="s">
        <v>212</v>
      </c>
      <c r="GEV43" t="s">
        <v>212</v>
      </c>
      <c r="GEW43" t="s">
        <v>212</v>
      </c>
      <c r="GEX43" t="s">
        <v>212</v>
      </c>
      <c r="GEY43" t="s">
        <v>212</v>
      </c>
      <c r="GEZ43" t="s">
        <v>212</v>
      </c>
      <c r="GFA43" t="s">
        <v>212</v>
      </c>
      <c r="GFB43" t="s">
        <v>212</v>
      </c>
      <c r="GFC43" t="s">
        <v>212</v>
      </c>
      <c r="GFD43" t="s">
        <v>212</v>
      </c>
      <c r="GFE43" t="s">
        <v>212</v>
      </c>
      <c r="GFF43" t="s">
        <v>212</v>
      </c>
      <c r="GFG43" t="s">
        <v>212</v>
      </c>
      <c r="GFH43" t="s">
        <v>212</v>
      </c>
      <c r="GFI43" t="s">
        <v>212</v>
      </c>
      <c r="GFJ43" t="s">
        <v>212</v>
      </c>
      <c r="GFK43" t="s">
        <v>212</v>
      </c>
      <c r="GFL43" t="s">
        <v>212</v>
      </c>
      <c r="GFM43" t="s">
        <v>212</v>
      </c>
      <c r="GFN43" t="s">
        <v>212</v>
      </c>
      <c r="GFO43" t="s">
        <v>212</v>
      </c>
      <c r="GFP43" t="s">
        <v>212</v>
      </c>
      <c r="GFQ43" t="s">
        <v>212</v>
      </c>
      <c r="GFR43" t="s">
        <v>212</v>
      </c>
      <c r="GFS43" t="s">
        <v>212</v>
      </c>
      <c r="GFT43" t="s">
        <v>212</v>
      </c>
      <c r="GFU43" t="s">
        <v>212</v>
      </c>
      <c r="GFV43" t="s">
        <v>212</v>
      </c>
      <c r="GFW43" t="s">
        <v>212</v>
      </c>
      <c r="GFX43" t="s">
        <v>212</v>
      </c>
      <c r="GFY43" t="s">
        <v>212</v>
      </c>
      <c r="GFZ43" t="s">
        <v>212</v>
      </c>
      <c r="GGA43" t="s">
        <v>212</v>
      </c>
      <c r="GGB43" t="s">
        <v>212</v>
      </c>
      <c r="GGC43" t="s">
        <v>212</v>
      </c>
      <c r="GGD43" t="s">
        <v>212</v>
      </c>
      <c r="GGE43" t="s">
        <v>212</v>
      </c>
      <c r="GGF43" t="s">
        <v>212</v>
      </c>
      <c r="GGG43" t="s">
        <v>212</v>
      </c>
      <c r="GGH43" t="s">
        <v>212</v>
      </c>
      <c r="GGI43" t="s">
        <v>212</v>
      </c>
      <c r="GGJ43" t="s">
        <v>212</v>
      </c>
      <c r="GGK43" t="s">
        <v>212</v>
      </c>
      <c r="GGL43" t="s">
        <v>212</v>
      </c>
      <c r="GGM43" t="s">
        <v>212</v>
      </c>
      <c r="GGN43" t="s">
        <v>212</v>
      </c>
      <c r="GGO43" t="s">
        <v>212</v>
      </c>
      <c r="GGP43" t="s">
        <v>212</v>
      </c>
      <c r="GGQ43" t="s">
        <v>212</v>
      </c>
      <c r="GGR43" t="s">
        <v>212</v>
      </c>
      <c r="GGS43" t="s">
        <v>212</v>
      </c>
      <c r="GGT43" t="s">
        <v>212</v>
      </c>
      <c r="GGU43" t="s">
        <v>212</v>
      </c>
      <c r="GGV43" t="s">
        <v>212</v>
      </c>
      <c r="GGW43" t="s">
        <v>212</v>
      </c>
      <c r="GGX43" t="s">
        <v>212</v>
      </c>
      <c r="GGY43" t="s">
        <v>212</v>
      </c>
      <c r="GGZ43" t="s">
        <v>212</v>
      </c>
      <c r="GHA43" t="s">
        <v>212</v>
      </c>
      <c r="GHB43" t="s">
        <v>212</v>
      </c>
      <c r="GHC43" t="s">
        <v>212</v>
      </c>
      <c r="GHD43" t="s">
        <v>212</v>
      </c>
      <c r="GHE43" t="s">
        <v>212</v>
      </c>
      <c r="GHF43" t="s">
        <v>212</v>
      </c>
      <c r="GHG43" t="s">
        <v>212</v>
      </c>
      <c r="GHH43" t="s">
        <v>212</v>
      </c>
      <c r="GHI43" t="s">
        <v>212</v>
      </c>
      <c r="GHJ43" t="s">
        <v>212</v>
      </c>
      <c r="GHK43" t="s">
        <v>212</v>
      </c>
      <c r="GHL43" t="s">
        <v>212</v>
      </c>
      <c r="GHM43" t="s">
        <v>212</v>
      </c>
      <c r="GHN43" t="s">
        <v>212</v>
      </c>
      <c r="GHO43" t="s">
        <v>212</v>
      </c>
      <c r="GHP43" t="s">
        <v>212</v>
      </c>
      <c r="GHQ43" t="s">
        <v>212</v>
      </c>
      <c r="GHR43" t="s">
        <v>212</v>
      </c>
      <c r="GHS43" t="s">
        <v>212</v>
      </c>
      <c r="GHT43" t="s">
        <v>212</v>
      </c>
      <c r="GHU43" t="s">
        <v>212</v>
      </c>
      <c r="GHV43" t="s">
        <v>212</v>
      </c>
      <c r="GHW43" t="s">
        <v>212</v>
      </c>
      <c r="GHX43" t="s">
        <v>212</v>
      </c>
      <c r="GHY43" t="s">
        <v>212</v>
      </c>
      <c r="GHZ43" t="s">
        <v>212</v>
      </c>
      <c r="GIA43" t="s">
        <v>212</v>
      </c>
      <c r="GIB43" t="s">
        <v>212</v>
      </c>
      <c r="GIC43" t="s">
        <v>212</v>
      </c>
      <c r="GID43" t="s">
        <v>212</v>
      </c>
      <c r="GIE43" t="s">
        <v>212</v>
      </c>
      <c r="GIF43" t="s">
        <v>212</v>
      </c>
      <c r="GIG43" t="s">
        <v>212</v>
      </c>
      <c r="GIH43" t="s">
        <v>212</v>
      </c>
      <c r="GII43" t="s">
        <v>212</v>
      </c>
      <c r="GIJ43" t="s">
        <v>212</v>
      </c>
      <c r="GIK43" t="s">
        <v>212</v>
      </c>
      <c r="GIL43" t="s">
        <v>212</v>
      </c>
      <c r="GIM43" t="s">
        <v>212</v>
      </c>
      <c r="GIN43" t="s">
        <v>212</v>
      </c>
      <c r="GIO43" t="s">
        <v>212</v>
      </c>
      <c r="GIP43" t="s">
        <v>212</v>
      </c>
      <c r="GIQ43" t="s">
        <v>212</v>
      </c>
      <c r="GIR43" t="s">
        <v>212</v>
      </c>
      <c r="GIS43" t="s">
        <v>212</v>
      </c>
      <c r="GIT43" t="s">
        <v>212</v>
      </c>
      <c r="GIU43" t="s">
        <v>212</v>
      </c>
      <c r="GIV43" t="s">
        <v>212</v>
      </c>
      <c r="GIW43" t="s">
        <v>212</v>
      </c>
      <c r="GIX43" t="s">
        <v>212</v>
      </c>
      <c r="GIY43" t="s">
        <v>212</v>
      </c>
      <c r="GIZ43" t="s">
        <v>212</v>
      </c>
      <c r="GJA43" t="s">
        <v>212</v>
      </c>
      <c r="GJB43" t="s">
        <v>212</v>
      </c>
      <c r="GJC43" t="s">
        <v>212</v>
      </c>
      <c r="GJD43" t="s">
        <v>212</v>
      </c>
      <c r="GJE43" t="s">
        <v>212</v>
      </c>
      <c r="GJF43" t="s">
        <v>212</v>
      </c>
      <c r="GJG43" t="s">
        <v>212</v>
      </c>
      <c r="GJH43" t="s">
        <v>212</v>
      </c>
      <c r="GJI43" t="s">
        <v>212</v>
      </c>
      <c r="GJJ43" t="s">
        <v>212</v>
      </c>
      <c r="GJK43" t="s">
        <v>212</v>
      </c>
      <c r="GJL43" t="s">
        <v>212</v>
      </c>
      <c r="GJM43" t="s">
        <v>212</v>
      </c>
      <c r="GJN43" t="s">
        <v>212</v>
      </c>
      <c r="GJO43" t="s">
        <v>212</v>
      </c>
      <c r="GJP43" t="s">
        <v>212</v>
      </c>
      <c r="GJQ43" t="s">
        <v>212</v>
      </c>
      <c r="GJR43" t="s">
        <v>212</v>
      </c>
      <c r="GJS43" t="s">
        <v>212</v>
      </c>
      <c r="GJT43" t="s">
        <v>212</v>
      </c>
      <c r="GJU43" t="s">
        <v>212</v>
      </c>
      <c r="GJV43" t="s">
        <v>212</v>
      </c>
      <c r="GJW43" t="s">
        <v>212</v>
      </c>
      <c r="GJX43" t="s">
        <v>212</v>
      </c>
      <c r="GJY43" t="s">
        <v>212</v>
      </c>
      <c r="GJZ43" t="s">
        <v>212</v>
      </c>
      <c r="GKA43" t="s">
        <v>212</v>
      </c>
      <c r="GKB43" t="s">
        <v>212</v>
      </c>
      <c r="GKC43" t="s">
        <v>212</v>
      </c>
      <c r="GKD43" t="s">
        <v>212</v>
      </c>
      <c r="GKE43" t="s">
        <v>212</v>
      </c>
      <c r="GKF43" t="s">
        <v>212</v>
      </c>
      <c r="GKG43" t="s">
        <v>212</v>
      </c>
      <c r="GKH43" t="s">
        <v>212</v>
      </c>
      <c r="GKI43" t="s">
        <v>212</v>
      </c>
      <c r="GKJ43" t="s">
        <v>212</v>
      </c>
      <c r="GKK43" t="s">
        <v>212</v>
      </c>
      <c r="GKL43" t="s">
        <v>212</v>
      </c>
      <c r="GKM43" t="s">
        <v>212</v>
      </c>
      <c r="GKN43" t="s">
        <v>212</v>
      </c>
      <c r="GKO43" t="s">
        <v>212</v>
      </c>
      <c r="GKP43" t="s">
        <v>212</v>
      </c>
      <c r="GKQ43" t="s">
        <v>212</v>
      </c>
      <c r="GKR43" t="s">
        <v>212</v>
      </c>
      <c r="GKS43" t="s">
        <v>212</v>
      </c>
      <c r="GKT43" t="s">
        <v>212</v>
      </c>
      <c r="GKU43" t="s">
        <v>212</v>
      </c>
      <c r="GKV43" t="s">
        <v>212</v>
      </c>
      <c r="GKW43" t="s">
        <v>212</v>
      </c>
      <c r="GKX43" t="s">
        <v>212</v>
      </c>
      <c r="GKY43" t="s">
        <v>212</v>
      </c>
      <c r="GKZ43" t="s">
        <v>212</v>
      </c>
      <c r="GLA43" t="s">
        <v>212</v>
      </c>
      <c r="GLB43" t="s">
        <v>212</v>
      </c>
      <c r="GLC43" t="s">
        <v>212</v>
      </c>
      <c r="GLD43" t="s">
        <v>212</v>
      </c>
      <c r="GLE43" t="s">
        <v>212</v>
      </c>
      <c r="GLF43" t="s">
        <v>212</v>
      </c>
      <c r="GLG43" t="s">
        <v>212</v>
      </c>
      <c r="GLH43" t="s">
        <v>212</v>
      </c>
      <c r="GLI43" t="s">
        <v>212</v>
      </c>
      <c r="GLJ43" t="s">
        <v>212</v>
      </c>
      <c r="GLK43" t="s">
        <v>212</v>
      </c>
      <c r="GLL43" t="s">
        <v>212</v>
      </c>
      <c r="GLM43" t="s">
        <v>212</v>
      </c>
      <c r="GLN43" t="s">
        <v>212</v>
      </c>
      <c r="GLO43" t="s">
        <v>212</v>
      </c>
      <c r="GLP43" t="s">
        <v>212</v>
      </c>
      <c r="GLQ43" t="s">
        <v>212</v>
      </c>
      <c r="GLR43" t="s">
        <v>212</v>
      </c>
      <c r="GLS43" t="s">
        <v>212</v>
      </c>
      <c r="GLT43" t="s">
        <v>212</v>
      </c>
      <c r="GLU43" t="s">
        <v>212</v>
      </c>
      <c r="GLV43" t="s">
        <v>212</v>
      </c>
      <c r="GLW43" t="s">
        <v>212</v>
      </c>
      <c r="GLX43" t="s">
        <v>212</v>
      </c>
      <c r="GLY43" t="s">
        <v>212</v>
      </c>
      <c r="GLZ43" t="s">
        <v>212</v>
      </c>
      <c r="GMA43" t="s">
        <v>212</v>
      </c>
      <c r="GMB43" t="s">
        <v>212</v>
      </c>
      <c r="GMC43" t="s">
        <v>212</v>
      </c>
      <c r="GMD43" t="s">
        <v>212</v>
      </c>
      <c r="GME43" t="s">
        <v>212</v>
      </c>
      <c r="GMF43" t="s">
        <v>212</v>
      </c>
      <c r="GMG43" t="s">
        <v>212</v>
      </c>
      <c r="GMH43" t="s">
        <v>212</v>
      </c>
      <c r="GMI43" t="s">
        <v>212</v>
      </c>
      <c r="GMJ43" t="s">
        <v>212</v>
      </c>
      <c r="GMK43" t="s">
        <v>212</v>
      </c>
      <c r="GML43" t="s">
        <v>212</v>
      </c>
      <c r="GMM43" t="s">
        <v>212</v>
      </c>
      <c r="GMN43" t="s">
        <v>212</v>
      </c>
      <c r="GMO43" t="s">
        <v>212</v>
      </c>
      <c r="GMP43" t="s">
        <v>212</v>
      </c>
      <c r="GMQ43" t="s">
        <v>212</v>
      </c>
      <c r="GMR43" t="s">
        <v>212</v>
      </c>
      <c r="GMS43" t="s">
        <v>212</v>
      </c>
      <c r="GMT43" t="s">
        <v>212</v>
      </c>
      <c r="GMU43" t="s">
        <v>212</v>
      </c>
      <c r="GMV43" t="s">
        <v>212</v>
      </c>
      <c r="GMW43" t="s">
        <v>212</v>
      </c>
      <c r="GMX43" t="s">
        <v>212</v>
      </c>
      <c r="GMY43" t="s">
        <v>212</v>
      </c>
      <c r="GMZ43" t="s">
        <v>212</v>
      </c>
      <c r="GNA43" t="s">
        <v>212</v>
      </c>
      <c r="GNB43" t="s">
        <v>212</v>
      </c>
      <c r="GNC43" t="s">
        <v>212</v>
      </c>
      <c r="GND43" t="s">
        <v>212</v>
      </c>
      <c r="GNE43" t="s">
        <v>212</v>
      </c>
      <c r="GNF43" t="s">
        <v>212</v>
      </c>
      <c r="GNG43" t="s">
        <v>212</v>
      </c>
      <c r="GNH43" t="s">
        <v>212</v>
      </c>
      <c r="GNI43" t="s">
        <v>212</v>
      </c>
      <c r="GNJ43" t="s">
        <v>212</v>
      </c>
      <c r="GNK43" t="s">
        <v>212</v>
      </c>
      <c r="GNL43" t="s">
        <v>212</v>
      </c>
      <c r="GNM43" t="s">
        <v>212</v>
      </c>
      <c r="GNN43" t="s">
        <v>212</v>
      </c>
      <c r="GNO43" t="s">
        <v>212</v>
      </c>
      <c r="GNP43" t="s">
        <v>212</v>
      </c>
      <c r="GNQ43" t="s">
        <v>212</v>
      </c>
      <c r="GNR43" t="s">
        <v>212</v>
      </c>
      <c r="GNS43" t="s">
        <v>212</v>
      </c>
      <c r="GNT43" t="s">
        <v>212</v>
      </c>
      <c r="GNU43" t="s">
        <v>212</v>
      </c>
      <c r="GNV43" t="s">
        <v>212</v>
      </c>
      <c r="GNW43" t="s">
        <v>212</v>
      </c>
      <c r="GNX43" t="s">
        <v>212</v>
      </c>
      <c r="GNY43" t="s">
        <v>212</v>
      </c>
      <c r="GNZ43" t="s">
        <v>212</v>
      </c>
      <c r="GOA43" t="s">
        <v>212</v>
      </c>
      <c r="GOB43" t="s">
        <v>212</v>
      </c>
      <c r="GOC43" t="s">
        <v>212</v>
      </c>
      <c r="GOD43" t="s">
        <v>212</v>
      </c>
      <c r="GOE43" t="s">
        <v>212</v>
      </c>
      <c r="GOF43" t="s">
        <v>212</v>
      </c>
      <c r="GOG43" t="s">
        <v>212</v>
      </c>
      <c r="GOH43" t="s">
        <v>212</v>
      </c>
      <c r="GOI43" t="s">
        <v>212</v>
      </c>
      <c r="GOJ43" t="s">
        <v>212</v>
      </c>
      <c r="GOK43" t="s">
        <v>212</v>
      </c>
      <c r="GOL43" t="s">
        <v>212</v>
      </c>
      <c r="GOM43" t="s">
        <v>212</v>
      </c>
      <c r="GON43" t="s">
        <v>212</v>
      </c>
      <c r="GOO43" t="s">
        <v>212</v>
      </c>
      <c r="GOP43" t="s">
        <v>212</v>
      </c>
      <c r="GOQ43" t="s">
        <v>212</v>
      </c>
      <c r="GOR43" t="s">
        <v>212</v>
      </c>
      <c r="GOS43" t="s">
        <v>212</v>
      </c>
      <c r="GOT43" t="s">
        <v>212</v>
      </c>
      <c r="GOU43" t="s">
        <v>212</v>
      </c>
      <c r="GOV43" t="s">
        <v>212</v>
      </c>
      <c r="GOW43" t="s">
        <v>212</v>
      </c>
      <c r="GOX43" t="s">
        <v>212</v>
      </c>
      <c r="GOY43" t="s">
        <v>212</v>
      </c>
      <c r="GOZ43" t="s">
        <v>212</v>
      </c>
      <c r="GPA43" t="s">
        <v>212</v>
      </c>
      <c r="GPB43" t="s">
        <v>212</v>
      </c>
      <c r="GPC43" t="s">
        <v>212</v>
      </c>
      <c r="GPD43" t="s">
        <v>212</v>
      </c>
      <c r="GPE43" t="s">
        <v>212</v>
      </c>
      <c r="GPF43" t="s">
        <v>212</v>
      </c>
      <c r="GPG43" t="s">
        <v>212</v>
      </c>
      <c r="GPH43" t="s">
        <v>212</v>
      </c>
      <c r="GPI43" t="s">
        <v>212</v>
      </c>
      <c r="GPJ43" t="s">
        <v>212</v>
      </c>
      <c r="GPK43" t="s">
        <v>212</v>
      </c>
      <c r="GPL43" t="s">
        <v>212</v>
      </c>
      <c r="GPM43" t="s">
        <v>212</v>
      </c>
      <c r="GPN43" t="s">
        <v>212</v>
      </c>
      <c r="GPO43" t="s">
        <v>212</v>
      </c>
      <c r="GPP43" t="s">
        <v>212</v>
      </c>
      <c r="GPQ43" t="s">
        <v>212</v>
      </c>
      <c r="GPR43" t="s">
        <v>212</v>
      </c>
      <c r="GPS43" t="s">
        <v>212</v>
      </c>
      <c r="GPT43" t="s">
        <v>212</v>
      </c>
      <c r="GPU43" t="s">
        <v>212</v>
      </c>
      <c r="GPV43" t="s">
        <v>212</v>
      </c>
      <c r="GPW43" t="s">
        <v>212</v>
      </c>
      <c r="GPX43" t="s">
        <v>212</v>
      </c>
      <c r="GPY43" t="s">
        <v>212</v>
      </c>
      <c r="GPZ43" t="s">
        <v>212</v>
      </c>
      <c r="GQA43" t="s">
        <v>212</v>
      </c>
      <c r="GQB43" t="s">
        <v>212</v>
      </c>
      <c r="GQC43" t="s">
        <v>212</v>
      </c>
      <c r="GQD43" t="s">
        <v>212</v>
      </c>
      <c r="GQE43" t="s">
        <v>212</v>
      </c>
      <c r="GQF43" t="s">
        <v>212</v>
      </c>
      <c r="GQG43" t="s">
        <v>212</v>
      </c>
      <c r="GQH43" t="s">
        <v>212</v>
      </c>
      <c r="GQI43" t="s">
        <v>212</v>
      </c>
      <c r="GQJ43" t="s">
        <v>212</v>
      </c>
      <c r="GQK43" t="s">
        <v>212</v>
      </c>
      <c r="GQL43" t="s">
        <v>212</v>
      </c>
      <c r="GQM43" t="s">
        <v>212</v>
      </c>
      <c r="GQN43" t="s">
        <v>212</v>
      </c>
      <c r="GQO43" t="s">
        <v>212</v>
      </c>
      <c r="GQP43" t="s">
        <v>212</v>
      </c>
      <c r="GQQ43" t="s">
        <v>212</v>
      </c>
      <c r="GQR43" t="s">
        <v>212</v>
      </c>
      <c r="GQS43" t="s">
        <v>212</v>
      </c>
      <c r="GQT43" t="s">
        <v>212</v>
      </c>
      <c r="GQU43" t="s">
        <v>212</v>
      </c>
      <c r="GQV43" t="s">
        <v>212</v>
      </c>
      <c r="GQW43" t="s">
        <v>212</v>
      </c>
      <c r="GQX43" t="s">
        <v>212</v>
      </c>
      <c r="GQY43" t="s">
        <v>212</v>
      </c>
      <c r="GQZ43" t="s">
        <v>212</v>
      </c>
      <c r="GRA43" t="s">
        <v>212</v>
      </c>
      <c r="GRB43" t="s">
        <v>212</v>
      </c>
      <c r="GRC43" t="s">
        <v>212</v>
      </c>
      <c r="GRD43" t="s">
        <v>212</v>
      </c>
      <c r="GRE43" t="s">
        <v>212</v>
      </c>
      <c r="GRF43" t="s">
        <v>212</v>
      </c>
      <c r="GRG43" t="s">
        <v>212</v>
      </c>
      <c r="GRH43" t="s">
        <v>212</v>
      </c>
      <c r="GRI43" t="s">
        <v>212</v>
      </c>
      <c r="GRJ43" t="s">
        <v>212</v>
      </c>
      <c r="GRK43" t="s">
        <v>212</v>
      </c>
      <c r="GRL43" t="s">
        <v>212</v>
      </c>
      <c r="GRM43" t="s">
        <v>212</v>
      </c>
      <c r="GRN43" t="s">
        <v>212</v>
      </c>
      <c r="GRO43" t="s">
        <v>212</v>
      </c>
      <c r="GRP43" t="s">
        <v>212</v>
      </c>
      <c r="GRQ43" t="s">
        <v>212</v>
      </c>
      <c r="GRR43" t="s">
        <v>212</v>
      </c>
      <c r="GRS43" t="s">
        <v>212</v>
      </c>
      <c r="GRT43" t="s">
        <v>212</v>
      </c>
      <c r="GRU43" t="s">
        <v>212</v>
      </c>
      <c r="GRV43" t="s">
        <v>212</v>
      </c>
      <c r="GRW43" t="s">
        <v>212</v>
      </c>
      <c r="GRX43" t="s">
        <v>212</v>
      </c>
      <c r="GRY43" t="s">
        <v>212</v>
      </c>
      <c r="GRZ43" t="s">
        <v>212</v>
      </c>
      <c r="GSA43" t="s">
        <v>212</v>
      </c>
      <c r="GSB43" t="s">
        <v>212</v>
      </c>
      <c r="GSC43" t="s">
        <v>212</v>
      </c>
      <c r="GSD43" t="s">
        <v>212</v>
      </c>
      <c r="GSE43" t="s">
        <v>212</v>
      </c>
      <c r="GSF43" t="s">
        <v>212</v>
      </c>
      <c r="GSG43" t="s">
        <v>212</v>
      </c>
      <c r="GSH43" t="s">
        <v>212</v>
      </c>
      <c r="GSI43" t="s">
        <v>212</v>
      </c>
      <c r="GSJ43" t="s">
        <v>212</v>
      </c>
      <c r="GSK43" t="s">
        <v>212</v>
      </c>
      <c r="GSL43" t="s">
        <v>212</v>
      </c>
      <c r="GSM43" t="s">
        <v>212</v>
      </c>
      <c r="GSN43" t="s">
        <v>212</v>
      </c>
      <c r="GSO43" t="s">
        <v>212</v>
      </c>
      <c r="GSP43" t="s">
        <v>212</v>
      </c>
      <c r="GSQ43" t="s">
        <v>212</v>
      </c>
      <c r="GSR43" t="s">
        <v>212</v>
      </c>
      <c r="GSS43" t="s">
        <v>212</v>
      </c>
      <c r="GST43" t="s">
        <v>212</v>
      </c>
      <c r="GSU43" t="s">
        <v>212</v>
      </c>
      <c r="GSV43" t="s">
        <v>212</v>
      </c>
      <c r="GSW43" t="s">
        <v>212</v>
      </c>
      <c r="GSX43" t="s">
        <v>212</v>
      </c>
      <c r="GSY43" t="s">
        <v>212</v>
      </c>
      <c r="GSZ43" t="s">
        <v>212</v>
      </c>
      <c r="GTA43" t="s">
        <v>212</v>
      </c>
      <c r="GTB43" t="s">
        <v>212</v>
      </c>
      <c r="GTC43" t="s">
        <v>212</v>
      </c>
      <c r="GTD43" t="s">
        <v>212</v>
      </c>
      <c r="GTE43" t="s">
        <v>212</v>
      </c>
      <c r="GTF43" t="s">
        <v>212</v>
      </c>
      <c r="GTG43" t="s">
        <v>212</v>
      </c>
      <c r="GTH43" t="s">
        <v>212</v>
      </c>
      <c r="GTI43" t="s">
        <v>212</v>
      </c>
      <c r="GTJ43" t="s">
        <v>212</v>
      </c>
      <c r="GTK43" t="s">
        <v>212</v>
      </c>
      <c r="GTL43" t="s">
        <v>212</v>
      </c>
      <c r="GTM43" t="s">
        <v>212</v>
      </c>
      <c r="GTN43" t="s">
        <v>212</v>
      </c>
      <c r="GTO43" t="s">
        <v>212</v>
      </c>
      <c r="GTP43" t="s">
        <v>212</v>
      </c>
      <c r="GTQ43" t="s">
        <v>212</v>
      </c>
      <c r="GTR43" t="s">
        <v>212</v>
      </c>
      <c r="GTS43" t="s">
        <v>212</v>
      </c>
      <c r="GTT43" t="s">
        <v>212</v>
      </c>
      <c r="GTU43" t="s">
        <v>212</v>
      </c>
      <c r="GTV43" t="s">
        <v>212</v>
      </c>
      <c r="GTW43" t="s">
        <v>212</v>
      </c>
      <c r="GTX43" t="s">
        <v>212</v>
      </c>
      <c r="GTY43" t="s">
        <v>212</v>
      </c>
      <c r="GTZ43" t="s">
        <v>212</v>
      </c>
      <c r="GUA43" t="s">
        <v>212</v>
      </c>
      <c r="GUB43" t="s">
        <v>212</v>
      </c>
      <c r="GUC43" t="s">
        <v>212</v>
      </c>
      <c r="GUD43" t="s">
        <v>212</v>
      </c>
      <c r="GUE43" t="s">
        <v>212</v>
      </c>
      <c r="GUF43" t="s">
        <v>212</v>
      </c>
      <c r="GUG43" t="s">
        <v>212</v>
      </c>
      <c r="GUH43" t="s">
        <v>212</v>
      </c>
      <c r="GUI43" t="s">
        <v>212</v>
      </c>
      <c r="GUJ43" t="s">
        <v>212</v>
      </c>
      <c r="GUK43" t="s">
        <v>212</v>
      </c>
      <c r="GUL43" t="s">
        <v>212</v>
      </c>
      <c r="GUM43" t="s">
        <v>212</v>
      </c>
      <c r="GUN43" t="s">
        <v>212</v>
      </c>
      <c r="GUO43" t="s">
        <v>212</v>
      </c>
      <c r="GUP43" t="s">
        <v>212</v>
      </c>
      <c r="GUQ43" t="s">
        <v>212</v>
      </c>
      <c r="GUR43" t="s">
        <v>212</v>
      </c>
      <c r="GUS43" t="s">
        <v>212</v>
      </c>
      <c r="GUT43" t="s">
        <v>212</v>
      </c>
      <c r="GUU43" t="s">
        <v>212</v>
      </c>
      <c r="GUV43" t="s">
        <v>212</v>
      </c>
      <c r="GUW43" t="s">
        <v>212</v>
      </c>
      <c r="GUX43" t="s">
        <v>212</v>
      </c>
      <c r="GUY43" t="s">
        <v>212</v>
      </c>
      <c r="GUZ43" t="s">
        <v>212</v>
      </c>
      <c r="GVA43" t="s">
        <v>212</v>
      </c>
      <c r="GVB43" t="s">
        <v>212</v>
      </c>
      <c r="GVC43" t="s">
        <v>212</v>
      </c>
      <c r="GVD43" t="s">
        <v>212</v>
      </c>
      <c r="GVE43" t="s">
        <v>212</v>
      </c>
      <c r="GVF43" t="s">
        <v>212</v>
      </c>
      <c r="GVG43" t="s">
        <v>212</v>
      </c>
      <c r="GVH43" t="s">
        <v>212</v>
      </c>
      <c r="GVI43" t="s">
        <v>212</v>
      </c>
      <c r="GVJ43" t="s">
        <v>212</v>
      </c>
      <c r="GVK43" t="s">
        <v>212</v>
      </c>
      <c r="GVL43" t="s">
        <v>212</v>
      </c>
      <c r="GVM43" t="s">
        <v>212</v>
      </c>
      <c r="GVN43" t="s">
        <v>212</v>
      </c>
      <c r="GVO43" t="s">
        <v>212</v>
      </c>
      <c r="GVP43" t="s">
        <v>212</v>
      </c>
      <c r="GVQ43" t="s">
        <v>212</v>
      </c>
      <c r="GVR43" t="s">
        <v>212</v>
      </c>
      <c r="GVS43" t="s">
        <v>212</v>
      </c>
      <c r="GVT43" t="s">
        <v>212</v>
      </c>
      <c r="GVU43" t="s">
        <v>212</v>
      </c>
      <c r="GVV43" t="s">
        <v>212</v>
      </c>
      <c r="GVW43" t="s">
        <v>212</v>
      </c>
      <c r="GVX43" t="s">
        <v>212</v>
      </c>
      <c r="GVY43" t="s">
        <v>212</v>
      </c>
      <c r="GVZ43" t="s">
        <v>212</v>
      </c>
      <c r="GWA43" t="s">
        <v>212</v>
      </c>
      <c r="GWB43" t="s">
        <v>212</v>
      </c>
      <c r="GWC43" t="s">
        <v>212</v>
      </c>
      <c r="GWD43" t="s">
        <v>212</v>
      </c>
      <c r="GWE43" t="s">
        <v>212</v>
      </c>
      <c r="GWF43" t="s">
        <v>212</v>
      </c>
      <c r="GWG43" t="s">
        <v>212</v>
      </c>
      <c r="GWH43" t="s">
        <v>212</v>
      </c>
      <c r="GWI43" t="s">
        <v>212</v>
      </c>
      <c r="GWJ43" t="s">
        <v>212</v>
      </c>
      <c r="GWK43" t="s">
        <v>212</v>
      </c>
      <c r="GWL43" t="s">
        <v>212</v>
      </c>
      <c r="GWM43" t="s">
        <v>212</v>
      </c>
      <c r="GWN43" t="s">
        <v>212</v>
      </c>
      <c r="GWO43" t="s">
        <v>212</v>
      </c>
      <c r="GWP43" t="s">
        <v>212</v>
      </c>
      <c r="GWQ43" t="s">
        <v>212</v>
      </c>
      <c r="GWR43" t="s">
        <v>212</v>
      </c>
      <c r="GWS43" t="s">
        <v>212</v>
      </c>
      <c r="GWT43" t="s">
        <v>212</v>
      </c>
      <c r="GWU43" t="s">
        <v>212</v>
      </c>
      <c r="GWV43" t="s">
        <v>212</v>
      </c>
      <c r="GWW43" t="s">
        <v>212</v>
      </c>
      <c r="GWX43" t="s">
        <v>212</v>
      </c>
      <c r="GWY43" t="s">
        <v>212</v>
      </c>
      <c r="GWZ43" t="s">
        <v>212</v>
      </c>
      <c r="GXA43" t="s">
        <v>212</v>
      </c>
      <c r="GXB43" t="s">
        <v>212</v>
      </c>
      <c r="GXC43" t="s">
        <v>212</v>
      </c>
      <c r="GXD43" t="s">
        <v>212</v>
      </c>
      <c r="GXE43" t="s">
        <v>212</v>
      </c>
      <c r="GXF43" t="s">
        <v>212</v>
      </c>
      <c r="GXG43" t="s">
        <v>212</v>
      </c>
      <c r="GXH43" t="s">
        <v>212</v>
      </c>
      <c r="GXI43" t="s">
        <v>212</v>
      </c>
      <c r="GXJ43" t="s">
        <v>212</v>
      </c>
      <c r="GXK43" t="s">
        <v>212</v>
      </c>
      <c r="GXL43" t="s">
        <v>212</v>
      </c>
      <c r="GXM43" t="s">
        <v>212</v>
      </c>
      <c r="GXN43" t="s">
        <v>212</v>
      </c>
      <c r="GXO43" t="s">
        <v>212</v>
      </c>
      <c r="GXP43" t="s">
        <v>212</v>
      </c>
      <c r="GXQ43" t="s">
        <v>212</v>
      </c>
      <c r="GXR43" t="s">
        <v>212</v>
      </c>
      <c r="GXS43" t="s">
        <v>212</v>
      </c>
      <c r="GXT43" t="s">
        <v>212</v>
      </c>
      <c r="GXU43" t="s">
        <v>212</v>
      </c>
      <c r="GXV43" t="s">
        <v>212</v>
      </c>
      <c r="GXW43" t="s">
        <v>212</v>
      </c>
      <c r="GXX43" t="s">
        <v>212</v>
      </c>
      <c r="GXY43" t="s">
        <v>212</v>
      </c>
      <c r="GXZ43" t="s">
        <v>212</v>
      </c>
      <c r="GYA43" t="s">
        <v>212</v>
      </c>
      <c r="GYB43" t="s">
        <v>212</v>
      </c>
      <c r="GYC43" t="s">
        <v>212</v>
      </c>
      <c r="GYD43" t="s">
        <v>212</v>
      </c>
      <c r="GYE43" t="s">
        <v>212</v>
      </c>
      <c r="GYF43" t="s">
        <v>212</v>
      </c>
      <c r="GYG43" t="s">
        <v>212</v>
      </c>
      <c r="GYH43" t="s">
        <v>212</v>
      </c>
      <c r="GYI43" t="s">
        <v>212</v>
      </c>
      <c r="GYJ43" t="s">
        <v>212</v>
      </c>
      <c r="GYK43" t="s">
        <v>212</v>
      </c>
      <c r="GYL43" t="s">
        <v>212</v>
      </c>
      <c r="GYM43" t="s">
        <v>212</v>
      </c>
      <c r="GYN43" t="s">
        <v>212</v>
      </c>
      <c r="GYO43" t="s">
        <v>212</v>
      </c>
      <c r="GYP43" t="s">
        <v>212</v>
      </c>
      <c r="GYQ43" t="s">
        <v>212</v>
      </c>
      <c r="GYR43" t="s">
        <v>212</v>
      </c>
      <c r="GYS43" t="s">
        <v>212</v>
      </c>
      <c r="GYT43" t="s">
        <v>212</v>
      </c>
      <c r="GYU43" t="s">
        <v>212</v>
      </c>
      <c r="GYV43" t="s">
        <v>212</v>
      </c>
      <c r="GYW43" t="s">
        <v>212</v>
      </c>
      <c r="GYX43" t="s">
        <v>212</v>
      </c>
      <c r="GYY43" t="s">
        <v>212</v>
      </c>
      <c r="GYZ43" t="s">
        <v>212</v>
      </c>
      <c r="GZA43" t="s">
        <v>212</v>
      </c>
      <c r="GZB43" t="s">
        <v>212</v>
      </c>
      <c r="GZC43" t="s">
        <v>212</v>
      </c>
      <c r="GZD43" t="s">
        <v>212</v>
      </c>
      <c r="GZE43" t="s">
        <v>212</v>
      </c>
      <c r="GZF43" t="s">
        <v>212</v>
      </c>
      <c r="GZG43" t="s">
        <v>212</v>
      </c>
      <c r="GZH43" t="s">
        <v>212</v>
      </c>
      <c r="GZI43" t="s">
        <v>212</v>
      </c>
      <c r="GZJ43" t="s">
        <v>212</v>
      </c>
      <c r="GZK43" t="s">
        <v>212</v>
      </c>
      <c r="GZL43" t="s">
        <v>212</v>
      </c>
      <c r="GZM43" t="s">
        <v>212</v>
      </c>
      <c r="GZN43" t="s">
        <v>212</v>
      </c>
      <c r="GZO43" t="s">
        <v>212</v>
      </c>
      <c r="GZP43" t="s">
        <v>212</v>
      </c>
      <c r="GZQ43" t="s">
        <v>212</v>
      </c>
      <c r="GZR43" t="s">
        <v>212</v>
      </c>
      <c r="GZS43" t="s">
        <v>212</v>
      </c>
      <c r="GZT43" t="s">
        <v>212</v>
      </c>
      <c r="GZU43" t="s">
        <v>212</v>
      </c>
      <c r="GZV43" t="s">
        <v>212</v>
      </c>
      <c r="GZW43" t="s">
        <v>212</v>
      </c>
      <c r="GZX43" t="s">
        <v>212</v>
      </c>
      <c r="GZY43" t="s">
        <v>212</v>
      </c>
      <c r="GZZ43" t="s">
        <v>212</v>
      </c>
      <c r="HAA43" t="s">
        <v>212</v>
      </c>
      <c r="HAB43" t="s">
        <v>212</v>
      </c>
      <c r="HAC43" t="s">
        <v>212</v>
      </c>
      <c r="HAD43" t="s">
        <v>212</v>
      </c>
      <c r="HAE43" t="s">
        <v>212</v>
      </c>
      <c r="HAF43" t="s">
        <v>212</v>
      </c>
      <c r="HAG43" t="s">
        <v>212</v>
      </c>
      <c r="HAH43" t="s">
        <v>212</v>
      </c>
      <c r="HAI43" t="s">
        <v>212</v>
      </c>
      <c r="HAJ43" t="s">
        <v>212</v>
      </c>
      <c r="HAK43" t="s">
        <v>212</v>
      </c>
      <c r="HAL43" t="s">
        <v>212</v>
      </c>
      <c r="HAM43" t="s">
        <v>212</v>
      </c>
      <c r="HAN43" t="s">
        <v>212</v>
      </c>
      <c r="HAO43" t="s">
        <v>212</v>
      </c>
      <c r="HAP43" t="s">
        <v>212</v>
      </c>
      <c r="HAQ43" t="s">
        <v>212</v>
      </c>
      <c r="HAR43" t="s">
        <v>212</v>
      </c>
      <c r="HAS43" t="s">
        <v>212</v>
      </c>
      <c r="HAT43" t="s">
        <v>212</v>
      </c>
      <c r="HAU43" t="s">
        <v>212</v>
      </c>
      <c r="HAV43" t="s">
        <v>212</v>
      </c>
      <c r="HAW43" t="s">
        <v>212</v>
      </c>
      <c r="HAX43" t="s">
        <v>212</v>
      </c>
      <c r="HAY43" t="s">
        <v>212</v>
      </c>
      <c r="HAZ43" t="s">
        <v>212</v>
      </c>
      <c r="HBA43" t="s">
        <v>212</v>
      </c>
      <c r="HBB43" t="s">
        <v>212</v>
      </c>
      <c r="HBC43" t="s">
        <v>212</v>
      </c>
      <c r="HBD43" t="s">
        <v>212</v>
      </c>
      <c r="HBE43" t="s">
        <v>212</v>
      </c>
      <c r="HBF43" t="s">
        <v>212</v>
      </c>
      <c r="HBG43" t="s">
        <v>212</v>
      </c>
      <c r="HBH43" t="s">
        <v>212</v>
      </c>
      <c r="HBI43" t="s">
        <v>212</v>
      </c>
      <c r="HBJ43" t="s">
        <v>212</v>
      </c>
      <c r="HBK43" t="s">
        <v>212</v>
      </c>
      <c r="HBL43" t="s">
        <v>212</v>
      </c>
      <c r="HBM43" t="s">
        <v>212</v>
      </c>
      <c r="HBN43" t="s">
        <v>212</v>
      </c>
      <c r="HBO43" t="s">
        <v>212</v>
      </c>
      <c r="HBP43" t="s">
        <v>212</v>
      </c>
      <c r="HBQ43" t="s">
        <v>212</v>
      </c>
      <c r="HBR43" t="s">
        <v>212</v>
      </c>
      <c r="HBS43" t="s">
        <v>212</v>
      </c>
      <c r="HBT43" t="s">
        <v>212</v>
      </c>
      <c r="HBU43" t="s">
        <v>212</v>
      </c>
      <c r="HBV43" t="s">
        <v>212</v>
      </c>
      <c r="HBW43" t="s">
        <v>212</v>
      </c>
      <c r="HBX43" t="s">
        <v>212</v>
      </c>
      <c r="HBY43" t="s">
        <v>212</v>
      </c>
      <c r="HBZ43" t="s">
        <v>212</v>
      </c>
      <c r="HCA43" t="s">
        <v>212</v>
      </c>
      <c r="HCB43" t="s">
        <v>212</v>
      </c>
      <c r="HCC43" t="s">
        <v>212</v>
      </c>
      <c r="HCD43" t="s">
        <v>212</v>
      </c>
      <c r="HCE43" t="s">
        <v>212</v>
      </c>
      <c r="HCF43" t="s">
        <v>212</v>
      </c>
      <c r="HCG43" t="s">
        <v>212</v>
      </c>
      <c r="HCH43" t="s">
        <v>212</v>
      </c>
      <c r="HCI43" t="s">
        <v>212</v>
      </c>
      <c r="HCJ43" t="s">
        <v>212</v>
      </c>
      <c r="HCK43" t="s">
        <v>212</v>
      </c>
      <c r="HCL43" t="s">
        <v>212</v>
      </c>
      <c r="HCM43" t="s">
        <v>212</v>
      </c>
      <c r="HCN43" t="s">
        <v>212</v>
      </c>
      <c r="HCO43" t="s">
        <v>212</v>
      </c>
      <c r="HCP43" t="s">
        <v>212</v>
      </c>
      <c r="HCQ43" t="s">
        <v>212</v>
      </c>
      <c r="HCR43" t="s">
        <v>212</v>
      </c>
      <c r="HCS43" t="s">
        <v>212</v>
      </c>
      <c r="HCT43" t="s">
        <v>212</v>
      </c>
      <c r="HCU43" t="s">
        <v>212</v>
      </c>
      <c r="HCV43" t="s">
        <v>212</v>
      </c>
      <c r="HCW43" t="s">
        <v>212</v>
      </c>
      <c r="HCX43" t="s">
        <v>212</v>
      </c>
      <c r="HCY43" t="s">
        <v>212</v>
      </c>
      <c r="HCZ43" t="s">
        <v>212</v>
      </c>
      <c r="HDA43" t="s">
        <v>212</v>
      </c>
      <c r="HDB43" t="s">
        <v>212</v>
      </c>
      <c r="HDC43" t="s">
        <v>212</v>
      </c>
      <c r="HDD43" t="s">
        <v>212</v>
      </c>
      <c r="HDE43" t="s">
        <v>212</v>
      </c>
      <c r="HDF43" t="s">
        <v>212</v>
      </c>
      <c r="HDG43" t="s">
        <v>212</v>
      </c>
      <c r="HDH43" t="s">
        <v>212</v>
      </c>
      <c r="HDI43" t="s">
        <v>212</v>
      </c>
      <c r="HDJ43" t="s">
        <v>212</v>
      </c>
      <c r="HDK43" t="s">
        <v>212</v>
      </c>
      <c r="HDL43" t="s">
        <v>212</v>
      </c>
      <c r="HDM43" t="s">
        <v>212</v>
      </c>
      <c r="HDN43" t="s">
        <v>212</v>
      </c>
      <c r="HDO43" t="s">
        <v>212</v>
      </c>
      <c r="HDP43" t="s">
        <v>212</v>
      </c>
      <c r="HDQ43" t="s">
        <v>212</v>
      </c>
      <c r="HDR43" t="s">
        <v>212</v>
      </c>
      <c r="HDS43" t="s">
        <v>212</v>
      </c>
      <c r="HDT43" t="s">
        <v>212</v>
      </c>
      <c r="HDU43" t="s">
        <v>212</v>
      </c>
      <c r="HDV43" t="s">
        <v>212</v>
      </c>
      <c r="HDW43" t="s">
        <v>212</v>
      </c>
      <c r="HDX43" t="s">
        <v>212</v>
      </c>
      <c r="HDY43" t="s">
        <v>212</v>
      </c>
      <c r="HDZ43" t="s">
        <v>212</v>
      </c>
      <c r="HEA43" t="s">
        <v>212</v>
      </c>
      <c r="HEB43" t="s">
        <v>212</v>
      </c>
      <c r="HEC43" t="s">
        <v>212</v>
      </c>
      <c r="HED43" t="s">
        <v>212</v>
      </c>
      <c r="HEE43" t="s">
        <v>212</v>
      </c>
      <c r="HEF43" t="s">
        <v>212</v>
      </c>
      <c r="HEG43" t="s">
        <v>212</v>
      </c>
      <c r="HEH43" t="s">
        <v>212</v>
      </c>
      <c r="HEI43" t="s">
        <v>212</v>
      </c>
      <c r="HEJ43" t="s">
        <v>212</v>
      </c>
      <c r="HEK43" t="s">
        <v>212</v>
      </c>
      <c r="HEL43" t="s">
        <v>212</v>
      </c>
      <c r="HEM43" t="s">
        <v>212</v>
      </c>
      <c r="HEN43" t="s">
        <v>212</v>
      </c>
      <c r="HEO43" t="s">
        <v>212</v>
      </c>
      <c r="HEP43" t="s">
        <v>212</v>
      </c>
      <c r="HEQ43" t="s">
        <v>212</v>
      </c>
      <c r="HER43" t="s">
        <v>212</v>
      </c>
      <c r="HES43" t="s">
        <v>212</v>
      </c>
      <c r="HET43" t="s">
        <v>212</v>
      </c>
      <c r="HEU43" t="s">
        <v>212</v>
      </c>
      <c r="HEV43" t="s">
        <v>212</v>
      </c>
      <c r="HEW43" t="s">
        <v>212</v>
      </c>
      <c r="HEX43" t="s">
        <v>212</v>
      </c>
      <c r="HEY43" t="s">
        <v>212</v>
      </c>
      <c r="HEZ43" t="s">
        <v>212</v>
      </c>
      <c r="HFA43" t="s">
        <v>212</v>
      </c>
      <c r="HFB43" t="s">
        <v>212</v>
      </c>
      <c r="HFC43" t="s">
        <v>212</v>
      </c>
      <c r="HFD43" t="s">
        <v>212</v>
      </c>
      <c r="HFE43" t="s">
        <v>212</v>
      </c>
      <c r="HFF43" t="s">
        <v>212</v>
      </c>
      <c r="HFG43" t="s">
        <v>212</v>
      </c>
      <c r="HFH43" t="s">
        <v>212</v>
      </c>
      <c r="HFI43" t="s">
        <v>212</v>
      </c>
      <c r="HFJ43" t="s">
        <v>212</v>
      </c>
      <c r="HFK43" t="s">
        <v>212</v>
      </c>
      <c r="HFL43" t="s">
        <v>212</v>
      </c>
      <c r="HFM43" t="s">
        <v>212</v>
      </c>
      <c r="HFN43" t="s">
        <v>212</v>
      </c>
      <c r="HFO43" t="s">
        <v>212</v>
      </c>
      <c r="HFP43" t="s">
        <v>212</v>
      </c>
      <c r="HFQ43" t="s">
        <v>212</v>
      </c>
      <c r="HFR43" t="s">
        <v>212</v>
      </c>
      <c r="HFS43" t="s">
        <v>212</v>
      </c>
      <c r="HFT43" t="s">
        <v>212</v>
      </c>
      <c r="HFU43" t="s">
        <v>212</v>
      </c>
      <c r="HFV43" t="s">
        <v>212</v>
      </c>
      <c r="HFW43" t="s">
        <v>212</v>
      </c>
      <c r="HFX43" t="s">
        <v>212</v>
      </c>
      <c r="HFY43" t="s">
        <v>212</v>
      </c>
      <c r="HFZ43" t="s">
        <v>212</v>
      </c>
      <c r="HGA43" t="s">
        <v>212</v>
      </c>
      <c r="HGB43" t="s">
        <v>212</v>
      </c>
      <c r="HGC43" t="s">
        <v>212</v>
      </c>
      <c r="HGD43" t="s">
        <v>212</v>
      </c>
      <c r="HGE43" t="s">
        <v>212</v>
      </c>
      <c r="HGF43" t="s">
        <v>212</v>
      </c>
      <c r="HGG43" t="s">
        <v>212</v>
      </c>
      <c r="HGH43" t="s">
        <v>212</v>
      </c>
      <c r="HGI43" t="s">
        <v>212</v>
      </c>
      <c r="HGJ43" t="s">
        <v>212</v>
      </c>
      <c r="HGK43" t="s">
        <v>212</v>
      </c>
      <c r="HGL43" t="s">
        <v>212</v>
      </c>
      <c r="HGM43" t="s">
        <v>212</v>
      </c>
      <c r="HGN43" t="s">
        <v>212</v>
      </c>
      <c r="HGO43" t="s">
        <v>212</v>
      </c>
      <c r="HGP43" t="s">
        <v>212</v>
      </c>
      <c r="HGQ43" t="s">
        <v>212</v>
      </c>
      <c r="HGR43" t="s">
        <v>212</v>
      </c>
      <c r="HGS43" t="s">
        <v>212</v>
      </c>
      <c r="HGT43" t="s">
        <v>212</v>
      </c>
      <c r="HGU43" t="s">
        <v>212</v>
      </c>
      <c r="HGV43" t="s">
        <v>212</v>
      </c>
      <c r="HGW43" t="s">
        <v>212</v>
      </c>
      <c r="HGX43" t="s">
        <v>212</v>
      </c>
      <c r="HGY43" t="s">
        <v>212</v>
      </c>
      <c r="HGZ43" t="s">
        <v>212</v>
      </c>
      <c r="HHA43" t="s">
        <v>212</v>
      </c>
      <c r="HHB43" t="s">
        <v>212</v>
      </c>
      <c r="HHC43" t="s">
        <v>212</v>
      </c>
      <c r="HHD43" t="s">
        <v>212</v>
      </c>
      <c r="HHE43" t="s">
        <v>212</v>
      </c>
      <c r="HHF43" t="s">
        <v>212</v>
      </c>
      <c r="HHG43" t="s">
        <v>212</v>
      </c>
      <c r="HHH43" t="s">
        <v>212</v>
      </c>
      <c r="HHI43" t="s">
        <v>212</v>
      </c>
      <c r="HHJ43" t="s">
        <v>212</v>
      </c>
      <c r="HHK43" t="s">
        <v>212</v>
      </c>
      <c r="HHL43" t="s">
        <v>212</v>
      </c>
      <c r="HHM43" t="s">
        <v>212</v>
      </c>
      <c r="HHN43" t="s">
        <v>212</v>
      </c>
      <c r="HHO43" t="s">
        <v>212</v>
      </c>
      <c r="HHP43" t="s">
        <v>212</v>
      </c>
      <c r="HHQ43" t="s">
        <v>212</v>
      </c>
      <c r="HHR43" t="s">
        <v>212</v>
      </c>
      <c r="HHS43" t="s">
        <v>212</v>
      </c>
      <c r="HHT43" t="s">
        <v>212</v>
      </c>
      <c r="HHU43" t="s">
        <v>212</v>
      </c>
      <c r="HHV43" t="s">
        <v>212</v>
      </c>
      <c r="HHW43" t="s">
        <v>212</v>
      </c>
      <c r="HHX43" t="s">
        <v>212</v>
      </c>
      <c r="HHY43" t="s">
        <v>212</v>
      </c>
      <c r="HHZ43" t="s">
        <v>212</v>
      </c>
      <c r="HIA43" t="s">
        <v>212</v>
      </c>
      <c r="HIB43" t="s">
        <v>212</v>
      </c>
      <c r="HIC43" t="s">
        <v>212</v>
      </c>
      <c r="HID43" t="s">
        <v>212</v>
      </c>
      <c r="HIE43" t="s">
        <v>212</v>
      </c>
      <c r="HIF43" t="s">
        <v>212</v>
      </c>
      <c r="HIG43" t="s">
        <v>212</v>
      </c>
      <c r="HIH43" t="s">
        <v>212</v>
      </c>
      <c r="HII43" t="s">
        <v>212</v>
      </c>
      <c r="HIJ43" t="s">
        <v>212</v>
      </c>
      <c r="HIK43" t="s">
        <v>212</v>
      </c>
      <c r="HIL43" t="s">
        <v>212</v>
      </c>
      <c r="HIM43" t="s">
        <v>212</v>
      </c>
      <c r="HIN43" t="s">
        <v>212</v>
      </c>
      <c r="HIO43" t="s">
        <v>212</v>
      </c>
      <c r="HIP43" t="s">
        <v>212</v>
      </c>
      <c r="HIQ43" t="s">
        <v>212</v>
      </c>
      <c r="HIR43" t="s">
        <v>212</v>
      </c>
      <c r="HIS43" t="s">
        <v>212</v>
      </c>
      <c r="HIT43" t="s">
        <v>212</v>
      </c>
      <c r="HIU43" t="s">
        <v>212</v>
      </c>
      <c r="HIV43" t="s">
        <v>212</v>
      </c>
      <c r="HIW43" t="s">
        <v>212</v>
      </c>
      <c r="HIX43" t="s">
        <v>212</v>
      </c>
      <c r="HIY43" t="s">
        <v>212</v>
      </c>
      <c r="HIZ43" t="s">
        <v>212</v>
      </c>
      <c r="HJA43" t="s">
        <v>212</v>
      </c>
      <c r="HJB43" t="s">
        <v>212</v>
      </c>
      <c r="HJC43" t="s">
        <v>212</v>
      </c>
      <c r="HJD43" t="s">
        <v>212</v>
      </c>
      <c r="HJE43" t="s">
        <v>212</v>
      </c>
      <c r="HJF43" t="s">
        <v>212</v>
      </c>
      <c r="HJG43" t="s">
        <v>212</v>
      </c>
      <c r="HJH43" t="s">
        <v>212</v>
      </c>
      <c r="HJI43" t="s">
        <v>212</v>
      </c>
      <c r="HJJ43" t="s">
        <v>212</v>
      </c>
      <c r="HJK43" t="s">
        <v>212</v>
      </c>
      <c r="HJL43" t="s">
        <v>212</v>
      </c>
      <c r="HJM43" t="s">
        <v>212</v>
      </c>
      <c r="HJN43" t="s">
        <v>212</v>
      </c>
      <c r="HJO43" t="s">
        <v>212</v>
      </c>
      <c r="HJP43" t="s">
        <v>212</v>
      </c>
      <c r="HJQ43" t="s">
        <v>212</v>
      </c>
      <c r="HJR43" t="s">
        <v>212</v>
      </c>
      <c r="HJS43" t="s">
        <v>212</v>
      </c>
      <c r="HJT43" t="s">
        <v>212</v>
      </c>
      <c r="HJU43" t="s">
        <v>212</v>
      </c>
      <c r="HJV43" t="s">
        <v>212</v>
      </c>
      <c r="HJW43" t="s">
        <v>212</v>
      </c>
      <c r="HJX43" t="s">
        <v>212</v>
      </c>
      <c r="HJY43" t="s">
        <v>212</v>
      </c>
      <c r="HJZ43" t="s">
        <v>212</v>
      </c>
      <c r="HKA43" t="s">
        <v>212</v>
      </c>
      <c r="HKB43" t="s">
        <v>212</v>
      </c>
      <c r="HKC43" t="s">
        <v>212</v>
      </c>
      <c r="HKD43" t="s">
        <v>212</v>
      </c>
      <c r="HKE43" t="s">
        <v>212</v>
      </c>
      <c r="HKF43" t="s">
        <v>212</v>
      </c>
      <c r="HKG43" t="s">
        <v>212</v>
      </c>
      <c r="HKH43" t="s">
        <v>212</v>
      </c>
      <c r="HKI43" t="s">
        <v>212</v>
      </c>
      <c r="HKJ43" t="s">
        <v>212</v>
      </c>
      <c r="HKK43" t="s">
        <v>212</v>
      </c>
      <c r="HKL43" t="s">
        <v>212</v>
      </c>
      <c r="HKM43" t="s">
        <v>212</v>
      </c>
      <c r="HKN43" t="s">
        <v>212</v>
      </c>
      <c r="HKO43" t="s">
        <v>212</v>
      </c>
      <c r="HKP43" t="s">
        <v>212</v>
      </c>
      <c r="HKQ43" t="s">
        <v>212</v>
      </c>
      <c r="HKR43" t="s">
        <v>212</v>
      </c>
      <c r="HKS43" t="s">
        <v>212</v>
      </c>
      <c r="HKT43" t="s">
        <v>212</v>
      </c>
      <c r="HKU43" t="s">
        <v>212</v>
      </c>
      <c r="HKV43" t="s">
        <v>212</v>
      </c>
      <c r="HKW43" t="s">
        <v>212</v>
      </c>
      <c r="HKX43" t="s">
        <v>212</v>
      </c>
      <c r="HKY43" t="s">
        <v>212</v>
      </c>
      <c r="HKZ43" t="s">
        <v>212</v>
      </c>
      <c r="HLA43" t="s">
        <v>212</v>
      </c>
      <c r="HLB43" t="s">
        <v>212</v>
      </c>
      <c r="HLC43" t="s">
        <v>212</v>
      </c>
      <c r="HLD43" t="s">
        <v>212</v>
      </c>
      <c r="HLE43" t="s">
        <v>212</v>
      </c>
      <c r="HLF43" t="s">
        <v>212</v>
      </c>
      <c r="HLG43" t="s">
        <v>212</v>
      </c>
      <c r="HLH43" t="s">
        <v>212</v>
      </c>
      <c r="HLI43" t="s">
        <v>212</v>
      </c>
      <c r="HLJ43" t="s">
        <v>212</v>
      </c>
      <c r="HLK43" t="s">
        <v>212</v>
      </c>
      <c r="HLL43" t="s">
        <v>212</v>
      </c>
      <c r="HLM43" t="s">
        <v>212</v>
      </c>
      <c r="HLN43" t="s">
        <v>212</v>
      </c>
      <c r="HLO43" t="s">
        <v>212</v>
      </c>
      <c r="HLP43" t="s">
        <v>212</v>
      </c>
      <c r="HLQ43" t="s">
        <v>212</v>
      </c>
      <c r="HLR43" t="s">
        <v>212</v>
      </c>
      <c r="HLS43" t="s">
        <v>212</v>
      </c>
      <c r="HLT43" t="s">
        <v>212</v>
      </c>
      <c r="HLU43" t="s">
        <v>212</v>
      </c>
      <c r="HLV43" t="s">
        <v>212</v>
      </c>
      <c r="HLW43" t="s">
        <v>212</v>
      </c>
      <c r="HLX43" t="s">
        <v>212</v>
      </c>
      <c r="HLY43" t="s">
        <v>212</v>
      </c>
      <c r="HLZ43" t="s">
        <v>212</v>
      </c>
      <c r="HMA43" t="s">
        <v>212</v>
      </c>
      <c r="HMB43" t="s">
        <v>212</v>
      </c>
      <c r="HMC43" t="s">
        <v>212</v>
      </c>
      <c r="HMD43" t="s">
        <v>212</v>
      </c>
      <c r="HME43" t="s">
        <v>212</v>
      </c>
      <c r="HMF43" t="s">
        <v>212</v>
      </c>
      <c r="HMG43" t="s">
        <v>212</v>
      </c>
      <c r="HMH43" t="s">
        <v>212</v>
      </c>
      <c r="HMI43" t="s">
        <v>212</v>
      </c>
      <c r="HMJ43" t="s">
        <v>212</v>
      </c>
      <c r="HMK43" t="s">
        <v>212</v>
      </c>
      <c r="HML43" t="s">
        <v>212</v>
      </c>
      <c r="HMM43" t="s">
        <v>212</v>
      </c>
      <c r="HMN43" t="s">
        <v>212</v>
      </c>
      <c r="HMO43" t="s">
        <v>212</v>
      </c>
      <c r="HMP43" t="s">
        <v>212</v>
      </c>
      <c r="HMQ43" t="s">
        <v>212</v>
      </c>
      <c r="HMR43" t="s">
        <v>212</v>
      </c>
      <c r="HMS43" t="s">
        <v>212</v>
      </c>
      <c r="HMT43" t="s">
        <v>212</v>
      </c>
      <c r="HMU43" t="s">
        <v>212</v>
      </c>
      <c r="HMV43" t="s">
        <v>212</v>
      </c>
      <c r="HMW43" t="s">
        <v>212</v>
      </c>
      <c r="HMX43" t="s">
        <v>212</v>
      </c>
      <c r="HMY43" t="s">
        <v>212</v>
      </c>
      <c r="HMZ43" t="s">
        <v>212</v>
      </c>
      <c r="HNA43" t="s">
        <v>212</v>
      </c>
      <c r="HNB43" t="s">
        <v>212</v>
      </c>
      <c r="HNC43" t="s">
        <v>212</v>
      </c>
      <c r="HND43" t="s">
        <v>212</v>
      </c>
      <c r="HNE43" t="s">
        <v>212</v>
      </c>
      <c r="HNF43" t="s">
        <v>212</v>
      </c>
      <c r="HNG43" t="s">
        <v>212</v>
      </c>
      <c r="HNH43" t="s">
        <v>212</v>
      </c>
      <c r="HNI43" t="s">
        <v>212</v>
      </c>
      <c r="HNJ43" t="s">
        <v>212</v>
      </c>
      <c r="HNK43" t="s">
        <v>212</v>
      </c>
      <c r="HNL43" t="s">
        <v>212</v>
      </c>
      <c r="HNM43" t="s">
        <v>212</v>
      </c>
      <c r="HNN43" t="s">
        <v>212</v>
      </c>
      <c r="HNO43" t="s">
        <v>212</v>
      </c>
      <c r="HNP43" t="s">
        <v>212</v>
      </c>
      <c r="HNQ43" t="s">
        <v>212</v>
      </c>
      <c r="HNR43" t="s">
        <v>212</v>
      </c>
      <c r="HNS43" t="s">
        <v>212</v>
      </c>
      <c r="HNT43" t="s">
        <v>212</v>
      </c>
      <c r="HNU43" t="s">
        <v>212</v>
      </c>
      <c r="HNV43" t="s">
        <v>212</v>
      </c>
      <c r="HNW43" t="s">
        <v>212</v>
      </c>
      <c r="HNX43" t="s">
        <v>212</v>
      </c>
      <c r="HNY43" t="s">
        <v>212</v>
      </c>
      <c r="HNZ43" t="s">
        <v>212</v>
      </c>
      <c r="HOA43" t="s">
        <v>212</v>
      </c>
      <c r="HOB43" t="s">
        <v>212</v>
      </c>
      <c r="HOC43" t="s">
        <v>212</v>
      </c>
      <c r="HOD43" t="s">
        <v>212</v>
      </c>
      <c r="HOE43" t="s">
        <v>212</v>
      </c>
      <c r="HOF43" t="s">
        <v>212</v>
      </c>
      <c r="HOG43" t="s">
        <v>212</v>
      </c>
      <c r="HOH43" t="s">
        <v>212</v>
      </c>
      <c r="HOI43" t="s">
        <v>212</v>
      </c>
      <c r="HOJ43" t="s">
        <v>212</v>
      </c>
      <c r="HOK43" t="s">
        <v>212</v>
      </c>
      <c r="HOL43" t="s">
        <v>212</v>
      </c>
      <c r="HOM43" t="s">
        <v>212</v>
      </c>
      <c r="HON43" t="s">
        <v>212</v>
      </c>
      <c r="HOO43" t="s">
        <v>212</v>
      </c>
      <c r="HOP43" t="s">
        <v>212</v>
      </c>
      <c r="HOQ43" t="s">
        <v>212</v>
      </c>
      <c r="HOR43" t="s">
        <v>212</v>
      </c>
      <c r="HOS43" t="s">
        <v>212</v>
      </c>
      <c r="HOT43" t="s">
        <v>212</v>
      </c>
      <c r="HOU43" t="s">
        <v>212</v>
      </c>
      <c r="HOV43" t="s">
        <v>212</v>
      </c>
      <c r="HOW43" t="s">
        <v>212</v>
      </c>
      <c r="HOX43" t="s">
        <v>212</v>
      </c>
      <c r="HOY43" t="s">
        <v>212</v>
      </c>
      <c r="HOZ43" t="s">
        <v>212</v>
      </c>
      <c r="HPA43" t="s">
        <v>212</v>
      </c>
      <c r="HPB43" t="s">
        <v>212</v>
      </c>
      <c r="HPC43" t="s">
        <v>212</v>
      </c>
      <c r="HPD43" t="s">
        <v>212</v>
      </c>
      <c r="HPE43" t="s">
        <v>212</v>
      </c>
      <c r="HPF43" t="s">
        <v>212</v>
      </c>
      <c r="HPG43" t="s">
        <v>212</v>
      </c>
      <c r="HPH43" t="s">
        <v>212</v>
      </c>
      <c r="HPI43" t="s">
        <v>212</v>
      </c>
      <c r="HPJ43" t="s">
        <v>212</v>
      </c>
      <c r="HPK43" t="s">
        <v>212</v>
      </c>
      <c r="HPL43" t="s">
        <v>212</v>
      </c>
      <c r="HPM43" t="s">
        <v>212</v>
      </c>
      <c r="HPN43" t="s">
        <v>212</v>
      </c>
      <c r="HPO43" t="s">
        <v>212</v>
      </c>
      <c r="HPP43" t="s">
        <v>212</v>
      </c>
      <c r="HPQ43" t="s">
        <v>212</v>
      </c>
      <c r="HPR43" t="s">
        <v>212</v>
      </c>
      <c r="HPS43" t="s">
        <v>212</v>
      </c>
      <c r="HPT43" t="s">
        <v>212</v>
      </c>
      <c r="HPU43" t="s">
        <v>212</v>
      </c>
      <c r="HPV43" t="s">
        <v>212</v>
      </c>
      <c r="HPW43" t="s">
        <v>212</v>
      </c>
      <c r="HPX43" t="s">
        <v>212</v>
      </c>
      <c r="HPY43" t="s">
        <v>212</v>
      </c>
      <c r="HPZ43" t="s">
        <v>212</v>
      </c>
      <c r="HQA43" t="s">
        <v>212</v>
      </c>
      <c r="HQB43" t="s">
        <v>212</v>
      </c>
      <c r="HQC43" t="s">
        <v>212</v>
      </c>
      <c r="HQD43" t="s">
        <v>212</v>
      </c>
      <c r="HQE43" t="s">
        <v>212</v>
      </c>
      <c r="HQF43" t="s">
        <v>212</v>
      </c>
      <c r="HQG43" t="s">
        <v>212</v>
      </c>
      <c r="HQH43" t="s">
        <v>212</v>
      </c>
      <c r="HQI43" t="s">
        <v>212</v>
      </c>
      <c r="HQJ43" t="s">
        <v>212</v>
      </c>
      <c r="HQK43" t="s">
        <v>212</v>
      </c>
      <c r="HQL43" t="s">
        <v>212</v>
      </c>
      <c r="HQM43" t="s">
        <v>212</v>
      </c>
      <c r="HQN43" t="s">
        <v>212</v>
      </c>
      <c r="HQO43" t="s">
        <v>212</v>
      </c>
      <c r="HQP43" t="s">
        <v>212</v>
      </c>
      <c r="HQQ43" t="s">
        <v>212</v>
      </c>
      <c r="HQR43" t="s">
        <v>212</v>
      </c>
      <c r="HQS43" t="s">
        <v>212</v>
      </c>
      <c r="HQT43" t="s">
        <v>212</v>
      </c>
      <c r="HQU43" t="s">
        <v>212</v>
      </c>
      <c r="HQV43" t="s">
        <v>212</v>
      </c>
      <c r="HQW43" t="s">
        <v>212</v>
      </c>
      <c r="HQX43" t="s">
        <v>212</v>
      </c>
      <c r="HQY43" t="s">
        <v>212</v>
      </c>
      <c r="HQZ43" t="s">
        <v>212</v>
      </c>
      <c r="HRA43" t="s">
        <v>212</v>
      </c>
      <c r="HRB43" t="s">
        <v>212</v>
      </c>
      <c r="HRC43" t="s">
        <v>212</v>
      </c>
      <c r="HRD43" t="s">
        <v>212</v>
      </c>
      <c r="HRE43" t="s">
        <v>212</v>
      </c>
      <c r="HRF43" t="s">
        <v>212</v>
      </c>
      <c r="HRG43" t="s">
        <v>212</v>
      </c>
      <c r="HRH43" t="s">
        <v>212</v>
      </c>
      <c r="HRI43" t="s">
        <v>212</v>
      </c>
      <c r="HRJ43" t="s">
        <v>212</v>
      </c>
      <c r="HRK43" t="s">
        <v>212</v>
      </c>
      <c r="HRL43" t="s">
        <v>212</v>
      </c>
      <c r="HRM43" t="s">
        <v>212</v>
      </c>
      <c r="HRN43" t="s">
        <v>212</v>
      </c>
      <c r="HRO43" t="s">
        <v>212</v>
      </c>
      <c r="HRP43" t="s">
        <v>212</v>
      </c>
      <c r="HRQ43" t="s">
        <v>212</v>
      </c>
      <c r="HRR43" t="s">
        <v>212</v>
      </c>
      <c r="HRS43" t="s">
        <v>212</v>
      </c>
      <c r="HRT43" t="s">
        <v>212</v>
      </c>
      <c r="HRU43" t="s">
        <v>212</v>
      </c>
      <c r="HRV43" t="s">
        <v>212</v>
      </c>
      <c r="HRW43" t="s">
        <v>212</v>
      </c>
      <c r="HRX43" t="s">
        <v>212</v>
      </c>
      <c r="HRY43" t="s">
        <v>212</v>
      </c>
      <c r="HRZ43" t="s">
        <v>212</v>
      </c>
      <c r="HSA43" t="s">
        <v>212</v>
      </c>
      <c r="HSB43" t="s">
        <v>212</v>
      </c>
      <c r="HSC43" t="s">
        <v>212</v>
      </c>
      <c r="HSD43" t="s">
        <v>212</v>
      </c>
      <c r="HSE43" t="s">
        <v>212</v>
      </c>
      <c r="HSF43" t="s">
        <v>212</v>
      </c>
      <c r="HSG43" t="s">
        <v>212</v>
      </c>
      <c r="HSH43" t="s">
        <v>212</v>
      </c>
      <c r="HSI43" t="s">
        <v>212</v>
      </c>
      <c r="HSJ43" t="s">
        <v>212</v>
      </c>
      <c r="HSK43" t="s">
        <v>212</v>
      </c>
      <c r="HSL43" t="s">
        <v>212</v>
      </c>
      <c r="HSM43" t="s">
        <v>212</v>
      </c>
      <c r="HSN43" t="s">
        <v>212</v>
      </c>
      <c r="HSO43" t="s">
        <v>212</v>
      </c>
      <c r="HSP43" t="s">
        <v>212</v>
      </c>
      <c r="HSQ43" t="s">
        <v>212</v>
      </c>
      <c r="HSR43" t="s">
        <v>212</v>
      </c>
      <c r="HSS43" t="s">
        <v>212</v>
      </c>
      <c r="HST43" t="s">
        <v>212</v>
      </c>
      <c r="HSU43" t="s">
        <v>212</v>
      </c>
      <c r="HSV43" t="s">
        <v>212</v>
      </c>
      <c r="HSW43" t="s">
        <v>212</v>
      </c>
      <c r="HSX43" t="s">
        <v>212</v>
      </c>
      <c r="HSY43" t="s">
        <v>212</v>
      </c>
      <c r="HSZ43" t="s">
        <v>212</v>
      </c>
      <c r="HTA43" t="s">
        <v>212</v>
      </c>
      <c r="HTB43" t="s">
        <v>212</v>
      </c>
      <c r="HTC43" t="s">
        <v>212</v>
      </c>
      <c r="HTD43" t="s">
        <v>212</v>
      </c>
      <c r="HTE43" t="s">
        <v>212</v>
      </c>
      <c r="HTF43" t="s">
        <v>212</v>
      </c>
      <c r="HTG43" t="s">
        <v>212</v>
      </c>
      <c r="HTH43" t="s">
        <v>212</v>
      </c>
      <c r="HTI43" t="s">
        <v>212</v>
      </c>
      <c r="HTJ43" t="s">
        <v>212</v>
      </c>
      <c r="HTK43" t="s">
        <v>212</v>
      </c>
      <c r="HTL43" t="s">
        <v>212</v>
      </c>
      <c r="HTM43" t="s">
        <v>212</v>
      </c>
      <c r="HTN43" t="s">
        <v>212</v>
      </c>
      <c r="HTO43" t="s">
        <v>212</v>
      </c>
      <c r="HTP43" t="s">
        <v>212</v>
      </c>
      <c r="HTQ43" t="s">
        <v>212</v>
      </c>
      <c r="HTR43" t="s">
        <v>212</v>
      </c>
      <c r="HTS43" t="s">
        <v>212</v>
      </c>
      <c r="HTT43" t="s">
        <v>212</v>
      </c>
      <c r="HTU43" t="s">
        <v>212</v>
      </c>
      <c r="HTV43" t="s">
        <v>212</v>
      </c>
      <c r="HTW43" t="s">
        <v>212</v>
      </c>
      <c r="HTX43" t="s">
        <v>212</v>
      </c>
      <c r="HTY43" t="s">
        <v>212</v>
      </c>
      <c r="HTZ43" t="s">
        <v>212</v>
      </c>
      <c r="HUA43" t="s">
        <v>212</v>
      </c>
      <c r="HUB43" t="s">
        <v>212</v>
      </c>
      <c r="HUC43" t="s">
        <v>212</v>
      </c>
      <c r="HUD43" t="s">
        <v>212</v>
      </c>
      <c r="HUE43" t="s">
        <v>212</v>
      </c>
      <c r="HUF43" t="s">
        <v>212</v>
      </c>
      <c r="HUG43" t="s">
        <v>212</v>
      </c>
      <c r="HUH43" t="s">
        <v>212</v>
      </c>
      <c r="HUI43" t="s">
        <v>212</v>
      </c>
      <c r="HUJ43" t="s">
        <v>212</v>
      </c>
      <c r="HUK43" t="s">
        <v>212</v>
      </c>
      <c r="HUL43" t="s">
        <v>212</v>
      </c>
      <c r="HUM43" t="s">
        <v>212</v>
      </c>
      <c r="HUN43" t="s">
        <v>212</v>
      </c>
      <c r="HUO43" t="s">
        <v>212</v>
      </c>
      <c r="HUP43" t="s">
        <v>212</v>
      </c>
      <c r="HUQ43" t="s">
        <v>212</v>
      </c>
      <c r="HUR43" t="s">
        <v>212</v>
      </c>
      <c r="HUS43" t="s">
        <v>212</v>
      </c>
      <c r="HUT43" t="s">
        <v>212</v>
      </c>
      <c r="HUU43" t="s">
        <v>212</v>
      </c>
      <c r="HUV43" t="s">
        <v>212</v>
      </c>
      <c r="HUW43" t="s">
        <v>212</v>
      </c>
      <c r="HUX43" t="s">
        <v>212</v>
      </c>
      <c r="HUY43" t="s">
        <v>212</v>
      </c>
      <c r="HUZ43" t="s">
        <v>212</v>
      </c>
      <c r="HVA43" t="s">
        <v>212</v>
      </c>
      <c r="HVB43" t="s">
        <v>212</v>
      </c>
      <c r="HVC43" t="s">
        <v>212</v>
      </c>
      <c r="HVD43" t="s">
        <v>212</v>
      </c>
      <c r="HVE43" t="s">
        <v>212</v>
      </c>
      <c r="HVF43" t="s">
        <v>212</v>
      </c>
      <c r="HVG43" t="s">
        <v>212</v>
      </c>
      <c r="HVH43" t="s">
        <v>212</v>
      </c>
      <c r="HVI43" t="s">
        <v>212</v>
      </c>
      <c r="HVJ43" t="s">
        <v>212</v>
      </c>
      <c r="HVK43" t="s">
        <v>212</v>
      </c>
      <c r="HVL43" t="s">
        <v>212</v>
      </c>
      <c r="HVM43" t="s">
        <v>212</v>
      </c>
      <c r="HVN43" t="s">
        <v>212</v>
      </c>
      <c r="HVO43" t="s">
        <v>212</v>
      </c>
      <c r="HVP43" t="s">
        <v>212</v>
      </c>
      <c r="HVQ43" t="s">
        <v>212</v>
      </c>
      <c r="HVR43" t="s">
        <v>212</v>
      </c>
      <c r="HVS43" t="s">
        <v>212</v>
      </c>
      <c r="HVT43" t="s">
        <v>212</v>
      </c>
      <c r="HVU43" t="s">
        <v>212</v>
      </c>
      <c r="HVV43" t="s">
        <v>212</v>
      </c>
      <c r="HVW43" t="s">
        <v>212</v>
      </c>
      <c r="HVX43" t="s">
        <v>212</v>
      </c>
      <c r="HVY43" t="s">
        <v>212</v>
      </c>
      <c r="HVZ43" t="s">
        <v>212</v>
      </c>
      <c r="HWA43" t="s">
        <v>212</v>
      </c>
      <c r="HWB43" t="s">
        <v>212</v>
      </c>
      <c r="HWC43" t="s">
        <v>212</v>
      </c>
      <c r="HWD43" t="s">
        <v>212</v>
      </c>
      <c r="HWE43" t="s">
        <v>212</v>
      </c>
      <c r="HWF43" t="s">
        <v>212</v>
      </c>
      <c r="HWG43" t="s">
        <v>212</v>
      </c>
      <c r="HWH43" t="s">
        <v>212</v>
      </c>
      <c r="HWI43" t="s">
        <v>212</v>
      </c>
      <c r="HWJ43" t="s">
        <v>212</v>
      </c>
      <c r="HWK43" t="s">
        <v>212</v>
      </c>
      <c r="HWL43" t="s">
        <v>212</v>
      </c>
      <c r="HWM43" t="s">
        <v>212</v>
      </c>
      <c r="HWN43" t="s">
        <v>212</v>
      </c>
      <c r="HWO43" t="s">
        <v>212</v>
      </c>
      <c r="HWP43" t="s">
        <v>212</v>
      </c>
      <c r="HWQ43" t="s">
        <v>212</v>
      </c>
      <c r="HWR43" t="s">
        <v>212</v>
      </c>
      <c r="HWS43" t="s">
        <v>212</v>
      </c>
      <c r="HWT43" t="s">
        <v>212</v>
      </c>
      <c r="HWU43" t="s">
        <v>212</v>
      </c>
      <c r="HWV43" t="s">
        <v>212</v>
      </c>
      <c r="HWW43" t="s">
        <v>212</v>
      </c>
      <c r="HWX43" t="s">
        <v>212</v>
      </c>
      <c r="HWY43" t="s">
        <v>212</v>
      </c>
      <c r="HWZ43" t="s">
        <v>212</v>
      </c>
      <c r="HXA43" t="s">
        <v>212</v>
      </c>
      <c r="HXB43" t="s">
        <v>212</v>
      </c>
      <c r="HXC43" t="s">
        <v>212</v>
      </c>
      <c r="HXD43" t="s">
        <v>212</v>
      </c>
      <c r="HXE43" t="s">
        <v>212</v>
      </c>
      <c r="HXF43" t="s">
        <v>212</v>
      </c>
      <c r="HXG43" t="s">
        <v>212</v>
      </c>
      <c r="HXH43" t="s">
        <v>212</v>
      </c>
      <c r="HXI43" t="s">
        <v>212</v>
      </c>
      <c r="HXJ43" t="s">
        <v>212</v>
      </c>
      <c r="HXK43" t="s">
        <v>212</v>
      </c>
      <c r="HXL43" t="s">
        <v>212</v>
      </c>
      <c r="HXM43" t="s">
        <v>212</v>
      </c>
      <c r="HXN43" t="s">
        <v>212</v>
      </c>
      <c r="HXO43" t="s">
        <v>212</v>
      </c>
      <c r="HXP43" t="s">
        <v>212</v>
      </c>
      <c r="HXQ43" t="s">
        <v>212</v>
      </c>
      <c r="HXR43" t="s">
        <v>212</v>
      </c>
      <c r="HXS43" t="s">
        <v>212</v>
      </c>
      <c r="HXT43" t="s">
        <v>212</v>
      </c>
      <c r="HXU43" t="s">
        <v>212</v>
      </c>
      <c r="HXV43" t="s">
        <v>212</v>
      </c>
      <c r="HXW43" t="s">
        <v>212</v>
      </c>
      <c r="HXX43" t="s">
        <v>212</v>
      </c>
      <c r="HXY43" t="s">
        <v>212</v>
      </c>
      <c r="HXZ43" t="s">
        <v>212</v>
      </c>
      <c r="HYA43" t="s">
        <v>212</v>
      </c>
      <c r="HYB43" t="s">
        <v>212</v>
      </c>
      <c r="HYC43" t="s">
        <v>212</v>
      </c>
      <c r="HYD43" t="s">
        <v>212</v>
      </c>
      <c r="HYE43" t="s">
        <v>212</v>
      </c>
      <c r="HYF43" t="s">
        <v>212</v>
      </c>
      <c r="HYG43" t="s">
        <v>212</v>
      </c>
      <c r="HYH43" t="s">
        <v>212</v>
      </c>
      <c r="HYI43" t="s">
        <v>212</v>
      </c>
      <c r="HYJ43" t="s">
        <v>212</v>
      </c>
      <c r="HYK43" t="s">
        <v>212</v>
      </c>
      <c r="HYL43" t="s">
        <v>212</v>
      </c>
      <c r="HYM43" t="s">
        <v>212</v>
      </c>
      <c r="HYN43" t="s">
        <v>212</v>
      </c>
      <c r="HYO43" t="s">
        <v>212</v>
      </c>
      <c r="HYP43" t="s">
        <v>212</v>
      </c>
      <c r="HYQ43" t="s">
        <v>212</v>
      </c>
      <c r="HYR43" t="s">
        <v>212</v>
      </c>
      <c r="HYS43" t="s">
        <v>212</v>
      </c>
      <c r="HYT43" t="s">
        <v>212</v>
      </c>
      <c r="HYU43" t="s">
        <v>212</v>
      </c>
      <c r="HYV43" t="s">
        <v>212</v>
      </c>
      <c r="HYW43" t="s">
        <v>212</v>
      </c>
      <c r="HYX43" t="s">
        <v>212</v>
      </c>
      <c r="HYY43" t="s">
        <v>212</v>
      </c>
      <c r="HYZ43" t="s">
        <v>212</v>
      </c>
      <c r="HZA43" t="s">
        <v>212</v>
      </c>
      <c r="HZB43" t="s">
        <v>212</v>
      </c>
      <c r="HZC43" t="s">
        <v>212</v>
      </c>
      <c r="HZD43" t="s">
        <v>212</v>
      </c>
      <c r="HZE43" t="s">
        <v>212</v>
      </c>
      <c r="HZF43" t="s">
        <v>212</v>
      </c>
      <c r="HZG43" t="s">
        <v>212</v>
      </c>
      <c r="HZH43" t="s">
        <v>212</v>
      </c>
      <c r="HZI43" t="s">
        <v>212</v>
      </c>
      <c r="HZJ43" t="s">
        <v>212</v>
      </c>
      <c r="HZK43" t="s">
        <v>212</v>
      </c>
      <c r="HZL43" t="s">
        <v>212</v>
      </c>
      <c r="HZM43" t="s">
        <v>212</v>
      </c>
      <c r="HZN43" t="s">
        <v>212</v>
      </c>
      <c r="HZO43" t="s">
        <v>212</v>
      </c>
      <c r="HZP43" t="s">
        <v>212</v>
      </c>
      <c r="HZQ43" t="s">
        <v>212</v>
      </c>
      <c r="HZR43" t="s">
        <v>212</v>
      </c>
      <c r="HZS43" t="s">
        <v>212</v>
      </c>
      <c r="HZT43" t="s">
        <v>212</v>
      </c>
      <c r="HZU43" t="s">
        <v>212</v>
      </c>
      <c r="HZV43" t="s">
        <v>212</v>
      </c>
      <c r="HZW43" t="s">
        <v>212</v>
      </c>
      <c r="HZX43" t="s">
        <v>212</v>
      </c>
      <c r="HZY43" t="s">
        <v>212</v>
      </c>
      <c r="HZZ43" t="s">
        <v>212</v>
      </c>
      <c r="IAA43" t="s">
        <v>212</v>
      </c>
      <c r="IAB43" t="s">
        <v>212</v>
      </c>
      <c r="IAC43" t="s">
        <v>212</v>
      </c>
      <c r="IAD43" t="s">
        <v>212</v>
      </c>
      <c r="IAE43" t="s">
        <v>212</v>
      </c>
      <c r="IAF43" t="s">
        <v>212</v>
      </c>
      <c r="IAG43" t="s">
        <v>212</v>
      </c>
      <c r="IAH43" t="s">
        <v>212</v>
      </c>
      <c r="IAI43" t="s">
        <v>212</v>
      </c>
      <c r="IAJ43" t="s">
        <v>212</v>
      </c>
      <c r="IAK43" t="s">
        <v>212</v>
      </c>
      <c r="IAL43" t="s">
        <v>212</v>
      </c>
      <c r="IAM43" t="s">
        <v>212</v>
      </c>
      <c r="IAN43" t="s">
        <v>212</v>
      </c>
      <c r="IAO43" t="s">
        <v>212</v>
      </c>
      <c r="IAP43" t="s">
        <v>212</v>
      </c>
      <c r="IAQ43" t="s">
        <v>212</v>
      </c>
      <c r="IAR43" t="s">
        <v>212</v>
      </c>
      <c r="IAS43" t="s">
        <v>212</v>
      </c>
      <c r="IAT43" t="s">
        <v>212</v>
      </c>
      <c r="IAU43" t="s">
        <v>212</v>
      </c>
      <c r="IAV43" t="s">
        <v>212</v>
      </c>
      <c r="IAW43" t="s">
        <v>212</v>
      </c>
      <c r="IAX43" t="s">
        <v>212</v>
      </c>
      <c r="IAY43" t="s">
        <v>212</v>
      </c>
      <c r="IAZ43" t="s">
        <v>212</v>
      </c>
      <c r="IBA43" t="s">
        <v>212</v>
      </c>
      <c r="IBB43" t="s">
        <v>212</v>
      </c>
      <c r="IBC43" t="s">
        <v>212</v>
      </c>
      <c r="IBD43" t="s">
        <v>212</v>
      </c>
      <c r="IBE43" t="s">
        <v>212</v>
      </c>
      <c r="IBF43" t="s">
        <v>212</v>
      </c>
      <c r="IBG43" t="s">
        <v>212</v>
      </c>
      <c r="IBH43" t="s">
        <v>212</v>
      </c>
      <c r="IBI43" t="s">
        <v>212</v>
      </c>
      <c r="IBJ43" t="s">
        <v>212</v>
      </c>
      <c r="IBK43" t="s">
        <v>212</v>
      </c>
      <c r="IBL43" t="s">
        <v>212</v>
      </c>
      <c r="IBM43" t="s">
        <v>212</v>
      </c>
      <c r="IBN43" t="s">
        <v>212</v>
      </c>
      <c r="IBO43" t="s">
        <v>212</v>
      </c>
      <c r="IBP43" t="s">
        <v>212</v>
      </c>
      <c r="IBQ43" t="s">
        <v>212</v>
      </c>
      <c r="IBR43" t="s">
        <v>212</v>
      </c>
      <c r="IBS43" t="s">
        <v>212</v>
      </c>
      <c r="IBT43" t="s">
        <v>212</v>
      </c>
      <c r="IBU43" t="s">
        <v>212</v>
      </c>
      <c r="IBV43" t="s">
        <v>212</v>
      </c>
      <c r="IBW43" t="s">
        <v>212</v>
      </c>
      <c r="IBX43" t="s">
        <v>212</v>
      </c>
      <c r="IBY43" t="s">
        <v>212</v>
      </c>
      <c r="IBZ43" t="s">
        <v>212</v>
      </c>
      <c r="ICA43" t="s">
        <v>212</v>
      </c>
      <c r="ICB43" t="s">
        <v>212</v>
      </c>
      <c r="ICC43" t="s">
        <v>212</v>
      </c>
      <c r="ICD43" t="s">
        <v>212</v>
      </c>
      <c r="ICE43" t="s">
        <v>212</v>
      </c>
      <c r="ICF43" t="s">
        <v>212</v>
      </c>
      <c r="ICG43" t="s">
        <v>212</v>
      </c>
      <c r="ICH43" t="s">
        <v>212</v>
      </c>
      <c r="ICI43" t="s">
        <v>212</v>
      </c>
      <c r="ICJ43" t="s">
        <v>212</v>
      </c>
      <c r="ICK43" t="s">
        <v>212</v>
      </c>
      <c r="ICL43" t="s">
        <v>212</v>
      </c>
      <c r="ICM43" t="s">
        <v>212</v>
      </c>
      <c r="ICN43" t="s">
        <v>212</v>
      </c>
      <c r="ICO43" t="s">
        <v>212</v>
      </c>
      <c r="ICP43" t="s">
        <v>212</v>
      </c>
      <c r="ICQ43" t="s">
        <v>212</v>
      </c>
      <c r="ICR43" t="s">
        <v>212</v>
      </c>
      <c r="ICS43" t="s">
        <v>212</v>
      </c>
      <c r="ICT43" t="s">
        <v>212</v>
      </c>
      <c r="ICU43" t="s">
        <v>212</v>
      </c>
      <c r="ICV43" t="s">
        <v>212</v>
      </c>
      <c r="ICW43" t="s">
        <v>212</v>
      </c>
      <c r="ICX43" t="s">
        <v>212</v>
      </c>
      <c r="ICY43" t="s">
        <v>212</v>
      </c>
      <c r="ICZ43" t="s">
        <v>212</v>
      </c>
      <c r="IDA43" t="s">
        <v>212</v>
      </c>
      <c r="IDB43" t="s">
        <v>212</v>
      </c>
      <c r="IDC43" t="s">
        <v>212</v>
      </c>
      <c r="IDD43" t="s">
        <v>212</v>
      </c>
      <c r="IDE43" t="s">
        <v>212</v>
      </c>
      <c r="IDF43" t="s">
        <v>212</v>
      </c>
      <c r="IDG43" t="s">
        <v>212</v>
      </c>
      <c r="IDH43" t="s">
        <v>212</v>
      </c>
      <c r="IDI43" t="s">
        <v>212</v>
      </c>
      <c r="IDJ43" t="s">
        <v>212</v>
      </c>
      <c r="IDK43" t="s">
        <v>212</v>
      </c>
      <c r="IDL43" t="s">
        <v>212</v>
      </c>
      <c r="IDM43" t="s">
        <v>212</v>
      </c>
      <c r="IDN43" t="s">
        <v>212</v>
      </c>
      <c r="IDO43" t="s">
        <v>212</v>
      </c>
      <c r="IDP43" t="s">
        <v>212</v>
      </c>
      <c r="IDQ43" t="s">
        <v>212</v>
      </c>
      <c r="IDR43" t="s">
        <v>212</v>
      </c>
      <c r="IDS43" t="s">
        <v>212</v>
      </c>
      <c r="IDT43" t="s">
        <v>212</v>
      </c>
      <c r="IDU43" t="s">
        <v>212</v>
      </c>
      <c r="IDV43" t="s">
        <v>212</v>
      </c>
      <c r="IDW43" t="s">
        <v>212</v>
      </c>
      <c r="IDX43" t="s">
        <v>212</v>
      </c>
      <c r="IDY43" t="s">
        <v>212</v>
      </c>
      <c r="IDZ43" t="s">
        <v>212</v>
      </c>
      <c r="IEA43" t="s">
        <v>212</v>
      </c>
      <c r="IEB43" t="s">
        <v>212</v>
      </c>
      <c r="IEC43" t="s">
        <v>212</v>
      </c>
      <c r="IED43" t="s">
        <v>212</v>
      </c>
      <c r="IEE43" t="s">
        <v>212</v>
      </c>
      <c r="IEF43" t="s">
        <v>212</v>
      </c>
      <c r="IEG43" t="s">
        <v>212</v>
      </c>
      <c r="IEH43" t="s">
        <v>212</v>
      </c>
      <c r="IEI43" t="s">
        <v>212</v>
      </c>
      <c r="IEJ43" t="s">
        <v>212</v>
      </c>
      <c r="IEK43" t="s">
        <v>212</v>
      </c>
      <c r="IEL43" t="s">
        <v>212</v>
      </c>
      <c r="IEM43" t="s">
        <v>212</v>
      </c>
      <c r="IEN43" t="s">
        <v>212</v>
      </c>
      <c r="IEO43" t="s">
        <v>212</v>
      </c>
      <c r="IEP43" t="s">
        <v>212</v>
      </c>
      <c r="IEQ43" t="s">
        <v>212</v>
      </c>
      <c r="IER43" t="s">
        <v>212</v>
      </c>
      <c r="IES43" t="s">
        <v>212</v>
      </c>
      <c r="IET43" t="s">
        <v>212</v>
      </c>
      <c r="IEU43" t="s">
        <v>212</v>
      </c>
      <c r="IEV43" t="s">
        <v>212</v>
      </c>
      <c r="IEW43" t="s">
        <v>212</v>
      </c>
      <c r="IEX43" t="s">
        <v>212</v>
      </c>
      <c r="IEY43" t="s">
        <v>212</v>
      </c>
      <c r="IEZ43" t="s">
        <v>212</v>
      </c>
      <c r="IFA43" t="s">
        <v>212</v>
      </c>
      <c r="IFB43" t="s">
        <v>212</v>
      </c>
      <c r="IFC43" t="s">
        <v>212</v>
      </c>
      <c r="IFD43" t="s">
        <v>212</v>
      </c>
      <c r="IFE43" t="s">
        <v>212</v>
      </c>
      <c r="IFF43" t="s">
        <v>212</v>
      </c>
      <c r="IFG43" t="s">
        <v>212</v>
      </c>
      <c r="IFH43" t="s">
        <v>212</v>
      </c>
      <c r="IFI43" t="s">
        <v>212</v>
      </c>
      <c r="IFJ43" t="s">
        <v>212</v>
      </c>
      <c r="IFK43" t="s">
        <v>212</v>
      </c>
      <c r="IFL43" t="s">
        <v>212</v>
      </c>
      <c r="IFM43" t="s">
        <v>212</v>
      </c>
      <c r="IFN43" t="s">
        <v>212</v>
      </c>
      <c r="IFO43" t="s">
        <v>212</v>
      </c>
      <c r="IFP43" t="s">
        <v>212</v>
      </c>
      <c r="IFQ43" t="s">
        <v>212</v>
      </c>
      <c r="IFR43" t="s">
        <v>212</v>
      </c>
      <c r="IFS43" t="s">
        <v>212</v>
      </c>
      <c r="IFT43" t="s">
        <v>212</v>
      </c>
      <c r="IFU43" t="s">
        <v>212</v>
      </c>
      <c r="IFV43" t="s">
        <v>212</v>
      </c>
      <c r="IFW43" t="s">
        <v>212</v>
      </c>
      <c r="IFX43" t="s">
        <v>212</v>
      </c>
      <c r="IFY43" t="s">
        <v>212</v>
      </c>
      <c r="IFZ43" t="s">
        <v>212</v>
      </c>
      <c r="IGA43" t="s">
        <v>212</v>
      </c>
      <c r="IGB43" t="s">
        <v>212</v>
      </c>
      <c r="IGC43" t="s">
        <v>212</v>
      </c>
      <c r="IGD43" t="s">
        <v>212</v>
      </c>
      <c r="IGE43" t="s">
        <v>212</v>
      </c>
      <c r="IGF43" t="s">
        <v>212</v>
      </c>
      <c r="IGG43" t="s">
        <v>212</v>
      </c>
      <c r="IGH43" t="s">
        <v>212</v>
      </c>
      <c r="IGI43" t="s">
        <v>212</v>
      </c>
      <c r="IGJ43" t="s">
        <v>212</v>
      </c>
      <c r="IGK43" t="s">
        <v>212</v>
      </c>
      <c r="IGL43" t="s">
        <v>212</v>
      </c>
      <c r="IGM43" t="s">
        <v>212</v>
      </c>
      <c r="IGN43" t="s">
        <v>212</v>
      </c>
      <c r="IGO43" t="s">
        <v>212</v>
      </c>
      <c r="IGP43" t="s">
        <v>212</v>
      </c>
      <c r="IGQ43" t="s">
        <v>212</v>
      </c>
      <c r="IGR43" t="s">
        <v>212</v>
      </c>
      <c r="IGS43" t="s">
        <v>212</v>
      </c>
      <c r="IGT43" t="s">
        <v>212</v>
      </c>
      <c r="IGU43" t="s">
        <v>212</v>
      </c>
      <c r="IGV43" t="s">
        <v>212</v>
      </c>
      <c r="IGW43" t="s">
        <v>212</v>
      </c>
      <c r="IGX43" t="s">
        <v>212</v>
      </c>
      <c r="IGY43" t="s">
        <v>212</v>
      </c>
      <c r="IGZ43" t="s">
        <v>212</v>
      </c>
      <c r="IHA43" t="s">
        <v>212</v>
      </c>
      <c r="IHB43" t="s">
        <v>212</v>
      </c>
      <c r="IHC43" t="s">
        <v>212</v>
      </c>
      <c r="IHD43" t="s">
        <v>212</v>
      </c>
      <c r="IHE43" t="s">
        <v>212</v>
      </c>
      <c r="IHF43" t="s">
        <v>212</v>
      </c>
      <c r="IHG43" t="s">
        <v>212</v>
      </c>
      <c r="IHH43" t="s">
        <v>212</v>
      </c>
      <c r="IHI43" t="s">
        <v>212</v>
      </c>
      <c r="IHJ43" t="s">
        <v>212</v>
      </c>
      <c r="IHK43" t="s">
        <v>212</v>
      </c>
      <c r="IHL43" t="s">
        <v>212</v>
      </c>
      <c r="IHM43" t="s">
        <v>212</v>
      </c>
      <c r="IHN43" t="s">
        <v>212</v>
      </c>
      <c r="IHO43" t="s">
        <v>212</v>
      </c>
      <c r="IHP43" t="s">
        <v>212</v>
      </c>
      <c r="IHQ43" t="s">
        <v>212</v>
      </c>
      <c r="IHR43" t="s">
        <v>212</v>
      </c>
      <c r="IHS43" t="s">
        <v>212</v>
      </c>
      <c r="IHT43" t="s">
        <v>212</v>
      </c>
      <c r="IHU43" t="s">
        <v>212</v>
      </c>
      <c r="IHV43" t="s">
        <v>212</v>
      </c>
      <c r="IHW43" t="s">
        <v>212</v>
      </c>
      <c r="IHX43" t="s">
        <v>212</v>
      </c>
      <c r="IHY43" t="s">
        <v>212</v>
      </c>
      <c r="IHZ43" t="s">
        <v>212</v>
      </c>
      <c r="IIA43" t="s">
        <v>212</v>
      </c>
      <c r="IIB43" t="s">
        <v>212</v>
      </c>
      <c r="IIC43" t="s">
        <v>212</v>
      </c>
      <c r="IID43" t="s">
        <v>212</v>
      </c>
      <c r="IIE43" t="s">
        <v>212</v>
      </c>
      <c r="IIF43" t="s">
        <v>212</v>
      </c>
      <c r="IIG43" t="s">
        <v>212</v>
      </c>
      <c r="IIH43" t="s">
        <v>212</v>
      </c>
      <c r="III43" t="s">
        <v>212</v>
      </c>
      <c r="IIJ43" t="s">
        <v>212</v>
      </c>
      <c r="IIK43" t="s">
        <v>212</v>
      </c>
      <c r="IIL43" t="s">
        <v>212</v>
      </c>
      <c r="IIM43" t="s">
        <v>212</v>
      </c>
      <c r="IIN43" t="s">
        <v>212</v>
      </c>
      <c r="IIO43" t="s">
        <v>212</v>
      </c>
      <c r="IIP43" t="s">
        <v>212</v>
      </c>
      <c r="IIQ43" t="s">
        <v>212</v>
      </c>
      <c r="IIR43" t="s">
        <v>212</v>
      </c>
      <c r="IIS43" t="s">
        <v>212</v>
      </c>
      <c r="IIT43" t="s">
        <v>212</v>
      </c>
      <c r="IIU43" t="s">
        <v>212</v>
      </c>
      <c r="IIV43" t="s">
        <v>212</v>
      </c>
      <c r="IIW43" t="s">
        <v>212</v>
      </c>
      <c r="IIX43" t="s">
        <v>212</v>
      </c>
      <c r="IIY43" t="s">
        <v>212</v>
      </c>
      <c r="IIZ43" t="s">
        <v>212</v>
      </c>
      <c r="IJA43" t="s">
        <v>212</v>
      </c>
      <c r="IJB43" t="s">
        <v>212</v>
      </c>
      <c r="IJC43" t="s">
        <v>212</v>
      </c>
      <c r="IJD43" t="s">
        <v>212</v>
      </c>
      <c r="IJE43" t="s">
        <v>212</v>
      </c>
      <c r="IJF43" t="s">
        <v>212</v>
      </c>
      <c r="IJG43" t="s">
        <v>212</v>
      </c>
      <c r="IJH43" t="s">
        <v>212</v>
      </c>
      <c r="IJI43" t="s">
        <v>212</v>
      </c>
      <c r="IJJ43" t="s">
        <v>212</v>
      </c>
      <c r="IJK43" t="s">
        <v>212</v>
      </c>
      <c r="IJL43" t="s">
        <v>212</v>
      </c>
      <c r="IJM43" t="s">
        <v>212</v>
      </c>
      <c r="IJN43" t="s">
        <v>212</v>
      </c>
      <c r="IJO43" t="s">
        <v>212</v>
      </c>
      <c r="IJP43" t="s">
        <v>212</v>
      </c>
      <c r="IJQ43" t="s">
        <v>212</v>
      </c>
      <c r="IJR43" t="s">
        <v>212</v>
      </c>
      <c r="IJS43" t="s">
        <v>212</v>
      </c>
      <c r="IJT43" t="s">
        <v>212</v>
      </c>
      <c r="IJU43" t="s">
        <v>212</v>
      </c>
      <c r="IJV43" t="s">
        <v>212</v>
      </c>
      <c r="IJW43" t="s">
        <v>212</v>
      </c>
      <c r="IJX43" t="s">
        <v>212</v>
      </c>
      <c r="IJY43" t="s">
        <v>212</v>
      </c>
      <c r="IJZ43" t="s">
        <v>212</v>
      </c>
      <c r="IKA43" t="s">
        <v>212</v>
      </c>
      <c r="IKB43" t="s">
        <v>212</v>
      </c>
      <c r="IKC43" t="s">
        <v>212</v>
      </c>
      <c r="IKD43" t="s">
        <v>212</v>
      </c>
      <c r="IKE43" t="s">
        <v>212</v>
      </c>
      <c r="IKF43" t="s">
        <v>212</v>
      </c>
      <c r="IKG43" t="s">
        <v>212</v>
      </c>
      <c r="IKH43" t="s">
        <v>212</v>
      </c>
      <c r="IKI43" t="s">
        <v>212</v>
      </c>
      <c r="IKJ43" t="s">
        <v>212</v>
      </c>
      <c r="IKK43" t="s">
        <v>212</v>
      </c>
      <c r="IKL43" t="s">
        <v>212</v>
      </c>
      <c r="IKM43" t="s">
        <v>212</v>
      </c>
      <c r="IKN43" t="s">
        <v>212</v>
      </c>
      <c r="IKO43" t="s">
        <v>212</v>
      </c>
      <c r="IKP43" t="s">
        <v>212</v>
      </c>
      <c r="IKQ43" t="s">
        <v>212</v>
      </c>
      <c r="IKR43" t="s">
        <v>212</v>
      </c>
      <c r="IKS43" t="s">
        <v>212</v>
      </c>
      <c r="IKT43" t="s">
        <v>212</v>
      </c>
      <c r="IKU43" t="s">
        <v>212</v>
      </c>
      <c r="IKV43" t="s">
        <v>212</v>
      </c>
      <c r="IKW43" t="s">
        <v>212</v>
      </c>
      <c r="IKX43" t="s">
        <v>212</v>
      </c>
      <c r="IKY43" t="s">
        <v>212</v>
      </c>
      <c r="IKZ43" t="s">
        <v>212</v>
      </c>
      <c r="ILA43" t="s">
        <v>212</v>
      </c>
      <c r="ILB43" t="s">
        <v>212</v>
      </c>
      <c r="ILC43" t="s">
        <v>212</v>
      </c>
      <c r="ILD43" t="s">
        <v>212</v>
      </c>
      <c r="ILE43" t="s">
        <v>212</v>
      </c>
      <c r="ILF43" t="s">
        <v>212</v>
      </c>
      <c r="ILG43" t="s">
        <v>212</v>
      </c>
      <c r="ILH43" t="s">
        <v>212</v>
      </c>
      <c r="ILI43" t="s">
        <v>212</v>
      </c>
      <c r="ILJ43" t="s">
        <v>212</v>
      </c>
      <c r="ILK43" t="s">
        <v>212</v>
      </c>
      <c r="ILL43" t="s">
        <v>212</v>
      </c>
      <c r="ILM43" t="s">
        <v>212</v>
      </c>
      <c r="ILN43" t="s">
        <v>212</v>
      </c>
      <c r="ILO43" t="s">
        <v>212</v>
      </c>
      <c r="ILP43" t="s">
        <v>212</v>
      </c>
      <c r="ILQ43" t="s">
        <v>212</v>
      </c>
      <c r="ILR43" t="s">
        <v>212</v>
      </c>
      <c r="ILS43" t="s">
        <v>212</v>
      </c>
      <c r="ILT43" t="s">
        <v>212</v>
      </c>
      <c r="ILU43" t="s">
        <v>212</v>
      </c>
      <c r="ILV43" t="s">
        <v>212</v>
      </c>
      <c r="ILW43" t="s">
        <v>212</v>
      </c>
      <c r="ILX43" t="s">
        <v>212</v>
      </c>
      <c r="ILY43" t="s">
        <v>212</v>
      </c>
      <c r="ILZ43" t="s">
        <v>212</v>
      </c>
      <c r="IMA43" t="s">
        <v>212</v>
      </c>
      <c r="IMB43" t="s">
        <v>212</v>
      </c>
      <c r="IMC43" t="s">
        <v>212</v>
      </c>
      <c r="IMD43" t="s">
        <v>212</v>
      </c>
      <c r="IME43" t="s">
        <v>212</v>
      </c>
      <c r="IMF43" t="s">
        <v>212</v>
      </c>
      <c r="IMG43" t="s">
        <v>212</v>
      </c>
      <c r="IMH43" t="s">
        <v>212</v>
      </c>
      <c r="IMI43" t="s">
        <v>212</v>
      </c>
      <c r="IMJ43" t="s">
        <v>212</v>
      </c>
      <c r="IMK43" t="s">
        <v>212</v>
      </c>
      <c r="IML43" t="s">
        <v>212</v>
      </c>
      <c r="IMM43" t="s">
        <v>212</v>
      </c>
      <c r="IMN43" t="s">
        <v>212</v>
      </c>
      <c r="IMO43" t="s">
        <v>212</v>
      </c>
      <c r="IMP43" t="s">
        <v>212</v>
      </c>
      <c r="IMQ43" t="s">
        <v>212</v>
      </c>
      <c r="IMR43" t="s">
        <v>212</v>
      </c>
      <c r="IMS43" t="s">
        <v>212</v>
      </c>
      <c r="IMT43" t="s">
        <v>212</v>
      </c>
      <c r="IMU43" t="s">
        <v>212</v>
      </c>
      <c r="IMV43" t="s">
        <v>212</v>
      </c>
      <c r="IMW43" t="s">
        <v>212</v>
      </c>
      <c r="IMX43" t="s">
        <v>212</v>
      </c>
      <c r="IMY43" t="s">
        <v>212</v>
      </c>
      <c r="IMZ43" t="s">
        <v>212</v>
      </c>
      <c r="INA43" t="s">
        <v>212</v>
      </c>
      <c r="INB43" t="s">
        <v>212</v>
      </c>
      <c r="INC43" t="s">
        <v>212</v>
      </c>
      <c r="IND43" t="s">
        <v>212</v>
      </c>
      <c r="INE43" t="s">
        <v>212</v>
      </c>
      <c r="INF43" t="s">
        <v>212</v>
      </c>
      <c r="ING43" t="s">
        <v>212</v>
      </c>
      <c r="INH43" t="s">
        <v>212</v>
      </c>
      <c r="INI43" t="s">
        <v>212</v>
      </c>
      <c r="INJ43" t="s">
        <v>212</v>
      </c>
      <c r="INK43" t="s">
        <v>212</v>
      </c>
      <c r="INL43" t="s">
        <v>212</v>
      </c>
      <c r="INM43" t="s">
        <v>212</v>
      </c>
      <c r="INN43" t="s">
        <v>212</v>
      </c>
      <c r="INO43" t="s">
        <v>212</v>
      </c>
      <c r="INP43" t="s">
        <v>212</v>
      </c>
      <c r="INQ43" t="s">
        <v>212</v>
      </c>
      <c r="INR43" t="s">
        <v>212</v>
      </c>
      <c r="INS43" t="s">
        <v>212</v>
      </c>
      <c r="INT43" t="s">
        <v>212</v>
      </c>
      <c r="INU43" t="s">
        <v>212</v>
      </c>
      <c r="INV43" t="s">
        <v>212</v>
      </c>
      <c r="INW43" t="s">
        <v>212</v>
      </c>
      <c r="INX43" t="s">
        <v>212</v>
      </c>
      <c r="INY43" t="s">
        <v>212</v>
      </c>
      <c r="INZ43" t="s">
        <v>212</v>
      </c>
      <c r="IOA43" t="s">
        <v>212</v>
      </c>
      <c r="IOB43" t="s">
        <v>212</v>
      </c>
      <c r="IOC43" t="s">
        <v>212</v>
      </c>
      <c r="IOD43" t="s">
        <v>212</v>
      </c>
      <c r="IOE43" t="s">
        <v>212</v>
      </c>
      <c r="IOF43" t="s">
        <v>212</v>
      </c>
      <c r="IOG43" t="s">
        <v>212</v>
      </c>
      <c r="IOH43" t="s">
        <v>212</v>
      </c>
      <c r="IOI43" t="s">
        <v>212</v>
      </c>
      <c r="IOJ43" t="s">
        <v>212</v>
      </c>
      <c r="IOK43" t="s">
        <v>212</v>
      </c>
      <c r="IOL43" t="s">
        <v>212</v>
      </c>
      <c r="IOM43" t="s">
        <v>212</v>
      </c>
      <c r="ION43" t="s">
        <v>212</v>
      </c>
      <c r="IOO43" t="s">
        <v>212</v>
      </c>
      <c r="IOP43" t="s">
        <v>212</v>
      </c>
      <c r="IOQ43" t="s">
        <v>212</v>
      </c>
      <c r="IOR43" t="s">
        <v>212</v>
      </c>
      <c r="IOS43" t="s">
        <v>212</v>
      </c>
      <c r="IOT43" t="s">
        <v>212</v>
      </c>
      <c r="IOU43" t="s">
        <v>212</v>
      </c>
      <c r="IOV43" t="s">
        <v>212</v>
      </c>
      <c r="IOW43" t="s">
        <v>212</v>
      </c>
      <c r="IOX43" t="s">
        <v>212</v>
      </c>
      <c r="IOY43" t="s">
        <v>212</v>
      </c>
      <c r="IOZ43" t="s">
        <v>212</v>
      </c>
      <c r="IPA43" t="s">
        <v>212</v>
      </c>
      <c r="IPB43" t="s">
        <v>212</v>
      </c>
      <c r="IPC43" t="s">
        <v>212</v>
      </c>
      <c r="IPD43" t="s">
        <v>212</v>
      </c>
      <c r="IPE43" t="s">
        <v>212</v>
      </c>
      <c r="IPF43" t="s">
        <v>212</v>
      </c>
      <c r="IPG43" t="s">
        <v>212</v>
      </c>
      <c r="IPH43" t="s">
        <v>212</v>
      </c>
      <c r="IPI43" t="s">
        <v>212</v>
      </c>
      <c r="IPJ43" t="s">
        <v>212</v>
      </c>
      <c r="IPK43" t="s">
        <v>212</v>
      </c>
      <c r="IPL43" t="s">
        <v>212</v>
      </c>
      <c r="IPM43" t="s">
        <v>212</v>
      </c>
      <c r="IPN43" t="s">
        <v>212</v>
      </c>
      <c r="IPO43" t="s">
        <v>212</v>
      </c>
      <c r="IPP43" t="s">
        <v>212</v>
      </c>
      <c r="IPQ43" t="s">
        <v>212</v>
      </c>
      <c r="IPR43" t="s">
        <v>212</v>
      </c>
      <c r="IPS43" t="s">
        <v>212</v>
      </c>
      <c r="IPT43" t="s">
        <v>212</v>
      </c>
      <c r="IPU43" t="s">
        <v>212</v>
      </c>
      <c r="IPV43" t="s">
        <v>212</v>
      </c>
      <c r="IPW43" t="s">
        <v>212</v>
      </c>
      <c r="IPX43" t="s">
        <v>212</v>
      </c>
      <c r="IPY43" t="s">
        <v>212</v>
      </c>
      <c r="IPZ43" t="s">
        <v>212</v>
      </c>
      <c r="IQA43" t="s">
        <v>212</v>
      </c>
      <c r="IQB43" t="s">
        <v>212</v>
      </c>
      <c r="IQC43" t="s">
        <v>212</v>
      </c>
      <c r="IQD43" t="s">
        <v>212</v>
      </c>
      <c r="IQE43" t="s">
        <v>212</v>
      </c>
      <c r="IQF43" t="s">
        <v>212</v>
      </c>
      <c r="IQG43" t="s">
        <v>212</v>
      </c>
      <c r="IQH43" t="s">
        <v>212</v>
      </c>
      <c r="IQI43" t="s">
        <v>212</v>
      </c>
      <c r="IQJ43" t="s">
        <v>212</v>
      </c>
      <c r="IQK43" t="s">
        <v>212</v>
      </c>
      <c r="IQL43" t="s">
        <v>212</v>
      </c>
      <c r="IQM43" t="s">
        <v>212</v>
      </c>
      <c r="IQN43" t="s">
        <v>212</v>
      </c>
      <c r="IQO43" t="s">
        <v>212</v>
      </c>
      <c r="IQP43" t="s">
        <v>212</v>
      </c>
      <c r="IQQ43" t="s">
        <v>212</v>
      </c>
      <c r="IQR43" t="s">
        <v>212</v>
      </c>
      <c r="IQS43" t="s">
        <v>212</v>
      </c>
      <c r="IQT43" t="s">
        <v>212</v>
      </c>
      <c r="IQU43" t="s">
        <v>212</v>
      </c>
      <c r="IQV43" t="s">
        <v>212</v>
      </c>
      <c r="IQW43" t="s">
        <v>212</v>
      </c>
      <c r="IQX43" t="s">
        <v>212</v>
      </c>
      <c r="IQY43" t="s">
        <v>212</v>
      </c>
      <c r="IQZ43" t="s">
        <v>212</v>
      </c>
      <c r="IRA43" t="s">
        <v>212</v>
      </c>
      <c r="IRB43" t="s">
        <v>212</v>
      </c>
      <c r="IRC43" t="s">
        <v>212</v>
      </c>
      <c r="IRD43" t="s">
        <v>212</v>
      </c>
      <c r="IRE43" t="s">
        <v>212</v>
      </c>
      <c r="IRF43" t="s">
        <v>212</v>
      </c>
      <c r="IRG43" t="s">
        <v>212</v>
      </c>
      <c r="IRH43" t="s">
        <v>212</v>
      </c>
      <c r="IRI43" t="s">
        <v>212</v>
      </c>
      <c r="IRJ43" t="s">
        <v>212</v>
      </c>
      <c r="IRK43" t="s">
        <v>212</v>
      </c>
      <c r="IRL43" t="s">
        <v>212</v>
      </c>
      <c r="IRM43" t="s">
        <v>212</v>
      </c>
      <c r="IRN43" t="s">
        <v>212</v>
      </c>
      <c r="IRO43" t="s">
        <v>212</v>
      </c>
      <c r="IRP43" t="s">
        <v>212</v>
      </c>
      <c r="IRQ43" t="s">
        <v>212</v>
      </c>
      <c r="IRR43" t="s">
        <v>212</v>
      </c>
      <c r="IRS43" t="s">
        <v>212</v>
      </c>
      <c r="IRT43" t="s">
        <v>212</v>
      </c>
      <c r="IRU43" t="s">
        <v>212</v>
      </c>
      <c r="IRV43" t="s">
        <v>212</v>
      </c>
      <c r="IRW43" t="s">
        <v>212</v>
      </c>
      <c r="IRX43" t="s">
        <v>212</v>
      </c>
      <c r="IRY43" t="s">
        <v>212</v>
      </c>
      <c r="IRZ43" t="s">
        <v>212</v>
      </c>
      <c r="ISA43" t="s">
        <v>212</v>
      </c>
      <c r="ISB43" t="s">
        <v>212</v>
      </c>
      <c r="ISC43" t="s">
        <v>212</v>
      </c>
      <c r="ISD43" t="s">
        <v>212</v>
      </c>
      <c r="ISE43" t="s">
        <v>212</v>
      </c>
      <c r="ISF43" t="s">
        <v>212</v>
      </c>
      <c r="ISG43" t="s">
        <v>212</v>
      </c>
      <c r="ISH43" t="s">
        <v>212</v>
      </c>
      <c r="ISI43" t="s">
        <v>212</v>
      </c>
      <c r="ISJ43" t="s">
        <v>212</v>
      </c>
      <c r="ISK43" t="s">
        <v>212</v>
      </c>
      <c r="ISL43" t="s">
        <v>212</v>
      </c>
      <c r="ISM43" t="s">
        <v>212</v>
      </c>
      <c r="ISN43" t="s">
        <v>212</v>
      </c>
      <c r="ISO43" t="s">
        <v>212</v>
      </c>
      <c r="ISP43" t="s">
        <v>212</v>
      </c>
      <c r="ISQ43" t="s">
        <v>212</v>
      </c>
      <c r="ISR43" t="s">
        <v>212</v>
      </c>
      <c r="ISS43" t="s">
        <v>212</v>
      </c>
      <c r="IST43" t="s">
        <v>212</v>
      </c>
      <c r="ISU43" t="s">
        <v>212</v>
      </c>
      <c r="ISV43" t="s">
        <v>212</v>
      </c>
      <c r="ISW43" t="s">
        <v>212</v>
      </c>
      <c r="ISX43" t="s">
        <v>212</v>
      </c>
      <c r="ISY43" t="s">
        <v>212</v>
      </c>
      <c r="ISZ43" t="s">
        <v>212</v>
      </c>
      <c r="ITA43" t="s">
        <v>212</v>
      </c>
      <c r="ITB43" t="s">
        <v>212</v>
      </c>
      <c r="ITC43" t="s">
        <v>212</v>
      </c>
      <c r="ITD43" t="s">
        <v>212</v>
      </c>
      <c r="ITE43" t="s">
        <v>212</v>
      </c>
      <c r="ITF43" t="s">
        <v>212</v>
      </c>
      <c r="ITG43" t="s">
        <v>212</v>
      </c>
      <c r="ITH43" t="s">
        <v>212</v>
      </c>
      <c r="ITI43" t="s">
        <v>212</v>
      </c>
      <c r="ITJ43" t="s">
        <v>212</v>
      </c>
      <c r="ITK43" t="s">
        <v>212</v>
      </c>
      <c r="ITL43" t="s">
        <v>212</v>
      </c>
      <c r="ITM43" t="s">
        <v>212</v>
      </c>
      <c r="ITN43" t="s">
        <v>212</v>
      </c>
      <c r="ITO43" t="s">
        <v>212</v>
      </c>
      <c r="ITP43" t="s">
        <v>212</v>
      </c>
      <c r="ITQ43" t="s">
        <v>212</v>
      </c>
      <c r="ITR43" t="s">
        <v>212</v>
      </c>
      <c r="ITS43" t="s">
        <v>212</v>
      </c>
      <c r="ITT43" t="s">
        <v>212</v>
      </c>
      <c r="ITU43" t="s">
        <v>212</v>
      </c>
      <c r="ITV43" t="s">
        <v>212</v>
      </c>
      <c r="ITW43" t="s">
        <v>212</v>
      </c>
      <c r="ITX43" t="s">
        <v>212</v>
      </c>
      <c r="ITY43" t="s">
        <v>212</v>
      </c>
      <c r="ITZ43" t="s">
        <v>212</v>
      </c>
      <c r="IUA43" t="s">
        <v>212</v>
      </c>
      <c r="IUB43" t="s">
        <v>212</v>
      </c>
      <c r="IUC43" t="s">
        <v>212</v>
      </c>
      <c r="IUD43" t="s">
        <v>212</v>
      </c>
      <c r="IUE43" t="s">
        <v>212</v>
      </c>
      <c r="IUF43" t="s">
        <v>212</v>
      </c>
      <c r="IUG43" t="s">
        <v>212</v>
      </c>
      <c r="IUH43" t="s">
        <v>212</v>
      </c>
      <c r="IUI43" t="s">
        <v>212</v>
      </c>
      <c r="IUJ43" t="s">
        <v>212</v>
      </c>
      <c r="IUK43" t="s">
        <v>212</v>
      </c>
      <c r="IUL43" t="s">
        <v>212</v>
      </c>
      <c r="IUM43" t="s">
        <v>212</v>
      </c>
      <c r="IUN43" t="s">
        <v>212</v>
      </c>
      <c r="IUO43" t="s">
        <v>212</v>
      </c>
      <c r="IUP43" t="s">
        <v>212</v>
      </c>
      <c r="IUQ43" t="s">
        <v>212</v>
      </c>
      <c r="IUR43" t="s">
        <v>212</v>
      </c>
      <c r="IUS43" t="s">
        <v>212</v>
      </c>
      <c r="IUT43" t="s">
        <v>212</v>
      </c>
      <c r="IUU43" t="s">
        <v>212</v>
      </c>
      <c r="IUV43" t="s">
        <v>212</v>
      </c>
      <c r="IUW43" t="s">
        <v>212</v>
      </c>
      <c r="IUX43" t="s">
        <v>212</v>
      </c>
      <c r="IUY43" t="s">
        <v>212</v>
      </c>
      <c r="IUZ43" t="s">
        <v>212</v>
      </c>
      <c r="IVA43" t="s">
        <v>212</v>
      </c>
      <c r="IVB43" t="s">
        <v>212</v>
      </c>
      <c r="IVC43" t="s">
        <v>212</v>
      </c>
      <c r="IVD43" t="s">
        <v>212</v>
      </c>
      <c r="IVE43" t="s">
        <v>212</v>
      </c>
      <c r="IVF43" t="s">
        <v>212</v>
      </c>
      <c r="IVG43" t="s">
        <v>212</v>
      </c>
      <c r="IVH43" t="s">
        <v>212</v>
      </c>
      <c r="IVI43" t="s">
        <v>212</v>
      </c>
      <c r="IVJ43" t="s">
        <v>212</v>
      </c>
      <c r="IVK43" t="s">
        <v>212</v>
      </c>
      <c r="IVL43" t="s">
        <v>212</v>
      </c>
      <c r="IVM43" t="s">
        <v>212</v>
      </c>
      <c r="IVN43" t="s">
        <v>212</v>
      </c>
      <c r="IVO43" t="s">
        <v>212</v>
      </c>
      <c r="IVP43" t="s">
        <v>212</v>
      </c>
      <c r="IVQ43" t="s">
        <v>212</v>
      </c>
      <c r="IVR43" t="s">
        <v>212</v>
      </c>
      <c r="IVS43" t="s">
        <v>212</v>
      </c>
      <c r="IVT43" t="s">
        <v>212</v>
      </c>
      <c r="IVU43" t="s">
        <v>212</v>
      </c>
      <c r="IVV43" t="s">
        <v>212</v>
      </c>
      <c r="IVW43" t="s">
        <v>212</v>
      </c>
      <c r="IVX43" t="s">
        <v>212</v>
      </c>
      <c r="IVY43" t="s">
        <v>212</v>
      </c>
      <c r="IVZ43" t="s">
        <v>212</v>
      </c>
      <c r="IWA43" t="s">
        <v>212</v>
      </c>
      <c r="IWB43" t="s">
        <v>212</v>
      </c>
      <c r="IWC43" t="s">
        <v>212</v>
      </c>
      <c r="IWD43" t="s">
        <v>212</v>
      </c>
      <c r="IWE43" t="s">
        <v>212</v>
      </c>
      <c r="IWF43" t="s">
        <v>212</v>
      </c>
      <c r="IWG43" t="s">
        <v>212</v>
      </c>
      <c r="IWH43" t="s">
        <v>212</v>
      </c>
      <c r="IWI43" t="s">
        <v>212</v>
      </c>
      <c r="IWJ43" t="s">
        <v>212</v>
      </c>
      <c r="IWK43" t="s">
        <v>212</v>
      </c>
      <c r="IWL43" t="s">
        <v>212</v>
      </c>
      <c r="IWM43" t="s">
        <v>212</v>
      </c>
      <c r="IWN43" t="s">
        <v>212</v>
      </c>
      <c r="IWO43" t="s">
        <v>212</v>
      </c>
      <c r="IWP43" t="s">
        <v>212</v>
      </c>
      <c r="IWQ43" t="s">
        <v>212</v>
      </c>
      <c r="IWR43" t="s">
        <v>212</v>
      </c>
      <c r="IWS43" t="s">
        <v>212</v>
      </c>
      <c r="IWT43" t="s">
        <v>212</v>
      </c>
      <c r="IWU43" t="s">
        <v>212</v>
      </c>
      <c r="IWV43" t="s">
        <v>212</v>
      </c>
      <c r="IWW43" t="s">
        <v>212</v>
      </c>
      <c r="IWX43" t="s">
        <v>212</v>
      </c>
      <c r="IWY43" t="s">
        <v>212</v>
      </c>
      <c r="IWZ43" t="s">
        <v>212</v>
      </c>
      <c r="IXA43" t="s">
        <v>212</v>
      </c>
      <c r="IXB43" t="s">
        <v>212</v>
      </c>
      <c r="IXC43" t="s">
        <v>212</v>
      </c>
      <c r="IXD43" t="s">
        <v>212</v>
      </c>
      <c r="IXE43" t="s">
        <v>212</v>
      </c>
      <c r="IXF43" t="s">
        <v>212</v>
      </c>
      <c r="IXG43" t="s">
        <v>212</v>
      </c>
      <c r="IXH43" t="s">
        <v>212</v>
      </c>
      <c r="IXI43" t="s">
        <v>212</v>
      </c>
      <c r="IXJ43" t="s">
        <v>212</v>
      </c>
      <c r="IXK43" t="s">
        <v>212</v>
      </c>
      <c r="IXL43" t="s">
        <v>212</v>
      </c>
      <c r="IXM43" t="s">
        <v>212</v>
      </c>
      <c r="IXN43" t="s">
        <v>212</v>
      </c>
      <c r="IXO43" t="s">
        <v>212</v>
      </c>
      <c r="IXP43" t="s">
        <v>212</v>
      </c>
      <c r="IXQ43" t="s">
        <v>212</v>
      </c>
      <c r="IXR43" t="s">
        <v>212</v>
      </c>
      <c r="IXS43" t="s">
        <v>212</v>
      </c>
      <c r="IXT43" t="s">
        <v>212</v>
      </c>
      <c r="IXU43" t="s">
        <v>212</v>
      </c>
      <c r="IXV43" t="s">
        <v>212</v>
      </c>
      <c r="IXW43" t="s">
        <v>212</v>
      </c>
      <c r="IXX43" t="s">
        <v>212</v>
      </c>
      <c r="IXY43" t="s">
        <v>212</v>
      </c>
      <c r="IXZ43" t="s">
        <v>212</v>
      </c>
      <c r="IYA43" t="s">
        <v>212</v>
      </c>
      <c r="IYB43" t="s">
        <v>212</v>
      </c>
      <c r="IYC43" t="s">
        <v>212</v>
      </c>
      <c r="IYD43" t="s">
        <v>212</v>
      </c>
      <c r="IYE43" t="s">
        <v>212</v>
      </c>
      <c r="IYF43" t="s">
        <v>212</v>
      </c>
      <c r="IYG43" t="s">
        <v>212</v>
      </c>
      <c r="IYH43" t="s">
        <v>212</v>
      </c>
      <c r="IYI43" t="s">
        <v>212</v>
      </c>
      <c r="IYJ43" t="s">
        <v>212</v>
      </c>
      <c r="IYK43" t="s">
        <v>212</v>
      </c>
      <c r="IYL43" t="s">
        <v>212</v>
      </c>
      <c r="IYM43" t="s">
        <v>212</v>
      </c>
      <c r="IYN43" t="s">
        <v>212</v>
      </c>
      <c r="IYO43" t="s">
        <v>212</v>
      </c>
      <c r="IYP43" t="s">
        <v>212</v>
      </c>
      <c r="IYQ43" t="s">
        <v>212</v>
      </c>
      <c r="IYR43" t="s">
        <v>212</v>
      </c>
      <c r="IYS43" t="s">
        <v>212</v>
      </c>
      <c r="IYT43" t="s">
        <v>212</v>
      </c>
      <c r="IYU43" t="s">
        <v>212</v>
      </c>
      <c r="IYV43" t="s">
        <v>212</v>
      </c>
      <c r="IYW43" t="s">
        <v>212</v>
      </c>
      <c r="IYX43" t="s">
        <v>212</v>
      </c>
      <c r="IYY43" t="s">
        <v>212</v>
      </c>
      <c r="IYZ43" t="s">
        <v>212</v>
      </c>
      <c r="IZA43" t="s">
        <v>212</v>
      </c>
      <c r="IZB43" t="s">
        <v>212</v>
      </c>
      <c r="IZC43" t="s">
        <v>212</v>
      </c>
      <c r="IZD43" t="s">
        <v>212</v>
      </c>
      <c r="IZE43" t="s">
        <v>212</v>
      </c>
      <c r="IZF43" t="s">
        <v>212</v>
      </c>
      <c r="IZG43" t="s">
        <v>212</v>
      </c>
      <c r="IZH43" t="s">
        <v>212</v>
      </c>
      <c r="IZI43" t="s">
        <v>212</v>
      </c>
      <c r="IZJ43" t="s">
        <v>212</v>
      </c>
      <c r="IZK43" t="s">
        <v>212</v>
      </c>
      <c r="IZL43" t="s">
        <v>212</v>
      </c>
      <c r="IZM43" t="s">
        <v>212</v>
      </c>
      <c r="IZN43" t="s">
        <v>212</v>
      </c>
      <c r="IZO43" t="s">
        <v>212</v>
      </c>
      <c r="IZP43" t="s">
        <v>212</v>
      </c>
      <c r="IZQ43" t="s">
        <v>212</v>
      </c>
      <c r="IZR43" t="s">
        <v>212</v>
      </c>
      <c r="IZS43" t="s">
        <v>212</v>
      </c>
      <c r="IZT43" t="s">
        <v>212</v>
      </c>
      <c r="IZU43" t="s">
        <v>212</v>
      </c>
      <c r="IZV43" t="s">
        <v>212</v>
      </c>
      <c r="IZW43" t="s">
        <v>212</v>
      </c>
      <c r="IZX43" t="s">
        <v>212</v>
      </c>
      <c r="IZY43" t="s">
        <v>212</v>
      </c>
      <c r="IZZ43" t="s">
        <v>212</v>
      </c>
      <c r="JAA43" t="s">
        <v>212</v>
      </c>
      <c r="JAB43" t="s">
        <v>212</v>
      </c>
      <c r="JAC43" t="s">
        <v>212</v>
      </c>
      <c r="JAD43" t="s">
        <v>212</v>
      </c>
      <c r="JAE43" t="s">
        <v>212</v>
      </c>
      <c r="JAF43" t="s">
        <v>212</v>
      </c>
      <c r="JAG43" t="s">
        <v>212</v>
      </c>
      <c r="JAH43" t="s">
        <v>212</v>
      </c>
      <c r="JAI43" t="s">
        <v>212</v>
      </c>
      <c r="JAJ43" t="s">
        <v>212</v>
      </c>
      <c r="JAK43" t="s">
        <v>212</v>
      </c>
      <c r="JAL43" t="s">
        <v>212</v>
      </c>
      <c r="JAM43" t="s">
        <v>212</v>
      </c>
      <c r="JAN43" t="s">
        <v>212</v>
      </c>
      <c r="JAO43" t="s">
        <v>212</v>
      </c>
      <c r="JAP43" t="s">
        <v>212</v>
      </c>
      <c r="JAQ43" t="s">
        <v>212</v>
      </c>
      <c r="JAR43" t="s">
        <v>212</v>
      </c>
      <c r="JAS43" t="s">
        <v>212</v>
      </c>
      <c r="JAT43" t="s">
        <v>212</v>
      </c>
      <c r="JAU43" t="s">
        <v>212</v>
      </c>
      <c r="JAV43" t="s">
        <v>212</v>
      </c>
      <c r="JAW43" t="s">
        <v>212</v>
      </c>
      <c r="JAX43" t="s">
        <v>212</v>
      </c>
      <c r="JAY43" t="s">
        <v>212</v>
      </c>
      <c r="JAZ43" t="s">
        <v>212</v>
      </c>
      <c r="JBA43" t="s">
        <v>212</v>
      </c>
      <c r="JBB43" t="s">
        <v>212</v>
      </c>
      <c r="JBC43" t="s">
        <v>212</v>
      </c>
      <c r="JBD43" t="s">
        <v>212</v>
      </c>
      <c r="JBE43" t="s">
        <v>212</v>
      </c>
      <c r="JBF43" t="s">
        <v>212</v>
      </c>
      <c r="JBG43" t="s">
        <v>212</v>
      </c>
      <c r="JBH43" t="s">
        <v>212</v>
      </c>
      <c r="JBI43" t="s">
        <v>212</v>
      </c>
      <c r="JBJ43" t="s">
        <v>212</v>
      </c>
      <c r="JBK43" t="s">
        <v>212</v>
      </c>
      <c r="JBL43" t="s">
        <v>212</v>
      </c>
      <c r="JBM43" t="s">
        <v>212</v>
      </c>
      <c r="JBN43" t="s">
        <v>212</v>
      </c>
      <c r="JBO43" t="s">
        <v>212</v>
      </c>
      <c r="JBP43" t="s">
        <v>212</v>
      </c>
      <c r="JBQ43" t="s">
        <v>212</v>
      </c>
      <c r="JBR43" t="s">
        <v>212</v>
      </c>
      <c r="JBS43" t="s">
        <v>212</v>
      </c>
      <c r="JBT43" t="s">
        <v>212</v>
      </c>
      <c r="JBU43" t="s">
        <v>212</v>
      </c>
      <c r="JBV43" t="s">
        <v>212</v>
      </c>
      <c r="JBW43" t="s">
        <v>212</v>
      </c>
      <c r="JBX43" t="s">
        <v>212</v>
      </c>
      <c r="JBY43" t="s">
        <v>212</v>
      </c>
      <c r="JBZ43" t="s">
        <v>212</v>
      </c>
      <c r="JCA43" t="s">
        <v>212</v>
      </c>
      <c r="JCB43" t="s">
        <v>212</v>
      </c>
      <c r="JCC43" t="s">
        <v>212</v>
      </c>
      <c r="JCD43" t="s">
        <v>212</v>
      </c>
      <c r="JCE43" t="s">
        <v>212</v>
      </c>
      <c r="JCF43" t="s">
        <v>212</v>
      </c>
      <c r="JCG43" t="s">
        <v>212</v>
      </c>
      <c r="JCH43" t="s">
        <v>212</v>
      </c>
      <c r="JCI43" t="s">
        <v>212</v>
      </c>
      <c r="JCJ43" t="s">
        <v>212</v>
      </c>
      <c r="JCK43" t="s">
        <v>212</v>
      </c>
      <c r="JCL43" t="s">
        <v>212</v>
      </c>
      <c r="JCM43" t="s">
        <v>212</v>
      </c>
      <c r="JCN43" t="s">
        <v>212</v>
      </c>
      <c r="JCO43" t="s">
        <v>212</v>
      </c>
      <c r="JCP43" t="s">
        <v>212</v>
      </c>
      <c r="JCQ43" t="s">
        <v>212</v>
      </c>
      <c r="JCR43" t="s">
        <v>212</v>
      </c>
      <c r="JCS43" t="s">
        <v>212</v>
      </c>
      <c r="JCT43" t="s">
        <v>212</v>
      </c>
      <c r="JCU43" t="s">
        <v>212</v>
      </c>
      <c r="JCV43" t="s">
        <v>212</v>
      </c>
      <c r="JCW43" t="s">
        <v>212</v>
      </c>
      <c r="JCX43" t="s">
        <v>212</v>
      </c>
      <c r="JCY43" t="s">
        <v>212</v>
      </c>
      <c r="JCZ43" t="s">
        <v>212</v>
      </c>
      <c r="JDA43" t="s">
        <v>212</v>
      </c>
      <c r="JDB43" t="s">
        <v>212</v>
      </c>
      <c r="JDC43" t="s">
        <v>212</v>
      </c>
      <c r="JDD43" t="s">
        <v>212</v>
      </c>
      <c r="JDE43" t="s">
        <v>212</v>
      </c>
      <c r="JDF43" t="s">
        <v>212</v>
      </c>
      <c r="JDG43" t="s">
        <v>212</v>
      </c>
      <c r="JDH43" t="s">
        <v>212</v>
      </c>
      <c r="JDI43" t="s">
        <v>212</v>
      </c>
      <c r="JDJ43" t="s">
        <v>212</v>
      </c>
      <c r="JDK43" t="s">
        <v>212</v>
      </c>
      <c r="JDL43" t="s">
        <v>212</v>
      </c>
      <c r="JDM43" t="s">
        <v>212</v>
      </c>
      <c r="JDN43" t="s">
        <v>212</v>
      </c>
      <c r="JDO43" t="s">
        <v>212</v>
      </c>
      <c r="JDP43" t="s">
        <v>212</v>
      </c>
      <c r="JDQ43" t="s">
        <v>212</v>
      </c>
      <c r="JDR43" t="s">
        <v>212</v>
      </c>
      <c r="JDS43" t="s">
        <v>212</v>
      </c>
      <c r="JDT43" t="s">
        <v>212</v>
      </c>
      <c r="JDU43" t="s">
        <v>212</v>
      </c>
      <c r="JDV43" t="s">
        <v>212</v>
      </c>
      <c r="JDW43" t="s">
        <v>212</v>
      </c>
      <c r="JDX43" t="s">
        <v>212</v>
      </c>
      <c r="JDY43" t="s">
        <v>212</v>
      </c>
      <c r="JDZ43" t="s">
        <v>212</v>
      </c>
      <c r="JEA43" t="s">
        <v>212</v>
      </c>
      <c r="JEB43" t="s">
        <v>212</v>
      </c>
      <c r="JEC43" t="s">
        <v>212</v>
      </c>
      <c r="JED43" t="s">
        <v>212</v>
      </c>
      <c r="JEE43" t="s">
        <v>212</v>
      </c>
      <c r="JEF43" t="s">
        <v>212</v>
      </c>
      <c r="JEG43" t="s">
        <v>212</v>
      </c>
      <c r="JEH43" t="s">
        <v>212</v>
      </c>
      <c r="JEI43" t="s">
        <v>212</v>
      </c>
      <c r="JEJ43" t="s">
        <v>212</v>
      </c>
      <c r="JEK43" t="s">
        <v>212</v>
      </c>
      <c r="JEL43" t="s">
        <v>212</v>
      </c>
      <c r="JEM43" t="s">
        <v>212</v>
      </c>
      <c r="JEN43" t="s">
        <v>212</v>
      </c>
      <c r="JEO43" t="s">
        <v>212</v>
      </c>
      <c r="JEP43" t="s">
        <v>212</v>
      </c>
      <c r="JEQ43" t="s">
        <v>212</v>
      </c>
      <c r="JER43" t="s">
        <v>212</v>
      </c>
      <c r="JES43" t="s">
        <v>212</v>
      </c>
      <c r="JET43" t="s">
        <v>212</v>
      </c>
      <c r="JEU43" t="s">
        <v>212</v>
      </c>
      <c r="JEV43" t="s">
        <v>212</v>
      </c>
      <c r="JEW43" t="s">
        <v>212</v>
      </c>
      <c r="JEX43" t="s">
        <v>212</v>
      </c>
      <c r="JEY43" t="s">
        <v>212</v>
      </c>
      <c r="JEZ43" t="s">
        <v>212</v>
      </c>
      <c r="JFA43" t="s">
        <v>212</v>
      </c>
      <c r="JFB43" t="s">
        <v>212</v>
      </c>
      <c r="JFC43" t="s">
        <v>212</v>
      </c>
      <c r="JFD43" t="s">
        <v>212</v>
      </c>
      <c r="JFE43" t="s">
        <v>212</v>
      </c>
      <c r="JFF43" t="s">
        <v>212</v>
      </c>
      <c r="JFG43" t="s">
        <v>212</v>
      </c>
      <c r="JFH43" t="s">
        <v>212</v>
      </c>
      <c r="JFI43" t="s">
        <v>212</v>
      </c>
      <c r="JFJ43" t="s">
        <v>212</v>
      </c>
      <c r="JFK43" t="s">
        <v>212</v>
      </c>
      <c r="JFL43" t="s">
        <v>212</v>
      </c>
      <c r="JFM43" t="s">
        <v>212</v>
      </c>
      <c r="JFN43" t="s">
        <v>212</v>
      </c>
      <c r="JFO43" t="s">
        <v>212</v>
      </c>
      <c r="JFP43" t="s">
        <v>212</v>
      </c>
      <c r="JFQ43" t="s">
        <v>212</v>
      </c>
      <c r="JFR43" t="s">
        <v>212</v>
      </c>
      <c r="JFS43" t="s">
        <v>212</v>
      </c>
      <c r="JFT43" t="s">
        <v>212</v>
      </c>
      <c r="JFU43" t="s">
        <v>212</v>
      </c>
      <c r="JFV43" t="s">
        <v>212</v>
      </c>
      <c r="JFW43" t="s">
        <v>212</v>
      </c>
      <c r="JFX43" t="s">
        <v>212</v>
      </c>
      <c r="JFY43" t="s">
        <v>212</v>
      </c>
      <c r="JFZ43" t="s">
        <v>212</v>
      </c>
      <c r="JGA43" t="s">
        <v>212</v>
      </c>
      <c r="JGB43" t="s">
        <v>212</v>
      </c>
      <c r="JGC43" t="s">
        <v>212</v>
      </c>
      <c r="JGD43" t="s">
        <v>212</v>
      </c>
      <c r="JGE43" t="s">
        <v>212</v>
      </c>
      <c r="JGF43" t="s">
        <v>212</v>
      </c>
      <c r="JGG43" t="s">
        <v>212</v>
      </c>
      <c r="JGH43" t="s">
        <v>212</v>
      </c>
      <c r="JGI43" t="s">
        <v>212</v>
      </c>
      <c r="JGJ43" t="s">
        <v>212</v>
      </c>
      <c r="JGK43" t="s">
        <v>212</v>
      </c>
      <c r="JGL43" t="s">
        <v>212</v>
      </c>
      <c r="JGM43" t="s">
        <v>212</v>
      </c>
      <c r="JGN43" t="s">
        <v>212</v>
      </c>
      <c r="JGO43" t="s">
        <v>212</v>
      </c>
      <c r="JGP43" t="s">
        <v>212</v>
      </c>
      <c r="JGQ43" t="s">
        <v>212</v>
      </c>
      <c r="JGR43" t="s">
        <v>212</v>
      </c>
      <c r="JGS43" t="s">
        <v>212</v>
      </c>
      <c r="JGT43" t="s">
        <v>212</v>
      </c>
      <c r="JGU43" t="s">
        <v>212</v>
      </c>
      <c r="JGV43" t="s">
        <v>212</v>
      </c>
      <c r="JGW43" t="s">
        <v>212</v>
      </c>
      <c r="JGX43" t="s">
        <v>212</v>
      </c>
      <c r="JGY43" t="s">
        <v>212</v>
      </c>
      <c r="JGZ43" t="s">
        <v>212</v>
      </c>
      <c r="JHA43" t="s">
        <v>212</v>
      </c>
      <c r="JHB43" t="s">
        <v>212</v>
      </c>
      <c r="JHC43" t="s">
        <v>212</v>
      </c>
      <c r="JHD43" t="s">
        <v>212</v>
      </c>
      <c r="JHE43" t="s">
        <v>212</v>
      </c>
      <c r="JHF43" t="s">
        <v>212</v>
      </c>
      <c r="JHG43" t="s">
        <v>212</v>
      </c>
      <c r="JHH43" t="s">
        <v>212</v>
      </c>
      <c r="JHI43" t="s">
        <v>212</v>
      </c>
      <c r="JHJ43" t="s">
        <v>212</v>
      </c>
      <c r="JHK43" t="s">
        <v>212</v>
      </c>
      <c r="JHL43" t="s">
        <v>212</v>
      </c>
      <c r="JHM43" t="s">
        <v>212</v>
      </c>
      <c r="JHN43" t="s">
        <v>212</v>
      </c>
      <c r="JHO43" t="s">
        <v>212</v>
      </c>
      <c r="JHP43" t="s">
        <v>212</v>
      </c>
      <c r="JHQ43" t="s">
        <v>212</v>
      </c>
      <c r="JHR43" t="s">
        <v>212</v>
      </c>
      <c r="JHS43" t="s">
        <v>212</v>
      </c>
      <c r="JHT43" t="s">
        <v>212</v>
      </c>
      <c r="JHU43" t="s">
        <v>212</v>
      </c>
      <c r="JHV43" t="s">
        <v>212</v>
      </c>
      <c r="JHW43" t="s">
        <v>212</v>
      </c>
      <c r="JHX43" t="s">
        <v>212</v>
      </c>
      <c r="JHY43" t="s">
        <v>212</v>
      </c>
      <c r="JHZ43" t="s">
        <v>212</v>
      </c>
      <c r="JIA43" t="s">
        <v>212</v>
      </c>
      <c r="JIB43" t="s">
        <v>212</v>
      </c>
      <c r="JIC43" t="s">
        <v>212</v>
      </c>
      <c r="JID43" t="s">
        <v>212</v>
      </c>
      <c r="JIE43" t="s">
        <v>212</v>
      </c>
      <c r="JIF43" t="s">
        <v>212</v>
      </c>
      <c r="JIG43" t="s">
        <v>212</v>
      </c>
      <c r="JIH43" t="s">
        <v>212</v>
      </c>
      <c r="JII43" t="s">
        <v>212</v>
      </c>
      <c r="JIJ43" t="s">
        <v>212</v>
      </c>
      <c r="JIK43" t="s">
        <v>212</v>
      </c>
      <c r="JIL43" t="s">
        <v>212</v>
      </c>
      <c r="JIM43" t="s">
        <v>212</v>
      </c>
      <c r="JIN43" t="s">
        <v>212</v>
      </c>
      <c r="JIO43" t="s">
        <v>212</v>
      </c>
      <c r="JIP43" t="s">
        <v>212</v>
      </c>
      <c r="JIQ43" t="s">
        <v>212</v>
      </c>
      <c r="JIR43" t="s">
        <v>212</v>
      </c>
      <c r="JIS43" t="s">
        <v>212</v>
      </c>
      <c r="JIT43" t="s">
        <v>212</v>
      </c>
      <c r="JIU43" t="s">
        <v>212</v>
      </c>
      <c r="JIV43" t="s">
        <v>212</v>
      </c>
      <c r="JIW43" t="s">
        <v>212</v>
      </c>
      <c r="JIX43" t="s">
        <v>212</v>
      </c>
      <c r="JIY43" t="s">
        <v>212</v>
      </c>
      <c r="JIZ43" t="s">
        <v>212</v>
      </c>
      <c r="JJA43" t="s">
        <v>212</v>
      </c>
      <c r="JJB43" t="s">
        <v>212</v>
      </c>
      <c r="JJC43" t="s">
        <v>212</v>
      </c>
      <c r="JJD43" t="s">
        <v>212</v>
      </c>
      <c r="JJE43" t="s">
        <v>212</v>
      </c>
      <c r="JJF43" t="s">
        <v>212</v>
      </c>
      <c r="JJG43" t="s">
        <v>212</v>
      </c>
      <c r="JJH43" t="s">
        <v>212</v>
      </c>
      <c r="JJI43" t="s">
        <v>212</v>
      </c>
      <c r="JJJ43" t="s">
        <v>212</v>
      </c>
      <c r="JJK43" t="s">
        <v>212</v>
      </c>
      <c r="JJL43" t="s">
        <v>212</v>
      </c>
      <c r="JJM43" t="s">
        <v>212</v>
      </c>
      <c r="JJN43" t="s">
        <v>212</v>
      </c>
      <c r="JJO43" t="s">
        <v>212</v>
      </c>
      <c r="JJP43" t="s">
        <v>212</v>
      </c>
      <c r="JJQ43" t="s">
        <v>212</v>
      </c>
      <c r="JJR43" t="s">
        <v>212</v>
      </c>
      <c r="JJS43" t="s">
        <v>212</v>
      </c>
      <c r="JJT43" t="s">
        <v>212</v>
      </c>
      <c r="JJU43" t="s">
        <v>212</v>
      </c>
      <c r="JJV43" t="s">
        <v>212</v>
      </c>
      <c r="JJW43" t="s">
        <v>212</v>
      </c>
      <c r="JJX43" t="s">
        <v>212</v>
      </c>
      <c r="JJY43" t="s">
        <v>212</v>
      </c>
      <c r="JJZ43" t="s">
        <v>212</v>
      </c>
      <c r="JKA43" t="s">
        <v>212</v>
      </c>
      <c r="JKB43" t="s">
        <v>212</v>
      </c>
      <c r="JKC43" t="s">
        <v>212</v>
      </c>
      <c r="JKD43" t="s">
        <v>212</v>
      </c>
      <c r="JKE43" t="s">
        <v>212</v>
      </c>
      <c r="JKF43" t="s">
        <v>212</v>
      </c>
      <c r="JKG43" t="s">
        <v>212</v>
      </c>
      <c r="JKH43" t="s">
        <v>212</v>
      </c>
      <c r="JKI43" t="s">
        <v>212</v>
      </c>
      <c r="JKJ43" t="s">
        <v>212</v>
      </c>
      <c r="JKK43" t="s">
        <v>212</v>
      </c>
      <c r="JKL43" t="s">
        <v>212</v>
      </c>
      <c r="JKM43" t="s">
        <v>212</v>
      </c>
      <c r="JKN43" t="s">
        <v>212</v>
      </c>
      <c r="JKO43" t="s">
        <v>212</v>
      </c>
      <c r="JKP43" t="s">
        <v>212</v>
      </c>
      <c r="JKQ43" t="s">
        <v>212</v>
      </c>
      <c r="JKR43" t="s">
        <v>212</v>
      </c>
      <c r="JKS43" t="s">
        <v>212</v>
      </c>
      <c r="JKT43" t="s">
        <v>212</v>
      </c>
      <c r="JKU43" t="s">
        <v>212</v>
      </c>
      <c r="JKV43" t="s">
        <v>212</v>
      </c>
      <c r="JKW43" t="s">
        <v>212</v>
      </c>
      <c r="JKX43" t="s">
        <v>212</v>
      </c>
      <c r="JKY43" t="s">
        <v>212</v>
      </c>
      <c r="JKZ43" t="s">
        <v>212</v>
      </c>
      <c r="JLA43" t="s">
        <v>212</v>
      </c>
      <c r="JLB43" t="s">
        <v>212</v>
      </c>
      <c r="JLC43" t="s">
        <v>212</v>
      </c>
      <c r="JLD43" t="s">
        <v>212</v>
      </c>
      <c r="JLE43" t="s">
        <v>212</v>
      </c>
      <c r="JLF43" t="s">
        <v>212</v>
      </c>
      <c r="JLG43" t="s">
        <v>212</v>
      </c>
      <c r="JLH43" t="s">
        <v>212</v>
      </c>
      <c r="JLI43" t="s">
        <v>212</v>
      </c>
      <c r="JLJ43" t="s">
        <v>212</v>
      </c>
      <c r="JLK43" t="s">
        <v>212</v>
      </c>
      <c r="JLL43" t="s">
        <v>212</v>
      </c>
      <c r="JLM43" t="s">
        <v>212</v>
      </c>
      <c r="JLN43" t="s">
        <v>212</v>
      </c>
      <c r="JLO43" t="s">
        <v>212</v>
      </c>
      <c r="JLP43" t="s">
        <v>212</v>
      </c>
      <c r="JLQ43" t="s">
        <v>212</v>
      </c>
      <c r="JLR43" t="s">
        <v>212</v>
      </c>
      <c r="JLS43" t="s">
        <v>212</v>
      </c>
      <c r="JLT43" t="s">
        <v>212</v>
      </c>
      <c r="JLU43" t="s">
        <v>212</v>
      </c>
      <c r="JLV43" t="s">
        <v>212</v>
      </c>
      <c r="JLW43" t="s">
        <v>212</v>
      </c>
      <c r="JLX43" t="s">
        <v>212</v>
      </c>
      <c r="JLY43" t="s">
        <v>212</v>
      </c>
      <c r="JLZ43" t="s">
        <v>212</v>
      </c>
      <c r="JMA43" t="s">
        <v>212</v>
      </c>
      <c r="JMB43" t="s">
        <v>212</v>
      </c>
      <c r="JMC43" t="s">
        <v>212</v>
      </c>
      <c r="JMD43" t="s">
        <v>212</v>
      </c>
      <c r="JME43" t="s">
        <v>212</v>
      </c>
      <c r="JMF43" t="s">
        <v>212</v>
      </c>
      <c r="JMG43" t="s">
        <v>212</v>
      </c>
      <c r="JMH43" t="s">
        <v>212</v>
      </c>
      <c r="JMI43" t="s">
        <v>212</v>
      </c>
      <c r="JMJ43" t="s">
        <v>212</v>
      </c>
      <c r="JMK43" t="s">
        <v>212</v>
      </c>
      <c r="JML43" t="s">
        <v>212</v>
      </c>
      <c r="JMM43" t="s">
        <v>212</v>
      </c>
      <c r="JMN43" t="s">
        <v>212</v>
      </c>
      <c r="JMO43" t="s">
        <v>212</v>
      </c>
      <c r="JMP43" t="s">
        <v>212</v>
      </c>
      <c r="JMQ43" t="s">
        <v>212</v>
      </c>
      <c r="JMR43" t="s">
        <v>212</v>
      </c>
      <c r="JMS43" t="s">
        <v>212</v>
      </c>
      <c r="JMT43" t="s">
        <v>212</v>
      </c>
      <c r="JMU43" t="s">
        <v>212</v>
      </c>
      <c r="JMV43" t="s">
        <v>212</v>
      </c>
      <c r="JMW43" t="s">
        <v>212</v>
      </c>
      <c r="JMX43" t="s">
        <v>212</v>
      </c>
      <c r="JMY43" t="s">
        <v>212</v>
      </c>
      <c r="JMZ43" t="s">
        <v>212</v>
      </c>
      <c r="JNA43" t="s">
        <v>212</v>
      </c>
      <c r="JNB43" t="s">
        <v>212</v>
      </c>
      <c r="JNC43" t="s">
        <v>212</v>
      </c>
      <c r="JND43" t="s">
        <v>212</v>
      </c>
      <c r="JNE43" t="s">
        <v>212</v>
      </c>
      <c r="JNF43" t="s">
        <v>212</v>
      </c>
      <c r="JNG43" t="s">
        <v>212</v>
      </c>
      <c r="JNH43" t="s">
        <v>212</v>
      </c>
      <c r="JNI43" t="s">
        <v>212</v>
      </c>
      <c r="JNJ43" t="s">
        <v>212</v>
      </c>
      <c r="JNK43" t="s">
        <v>212</v>
      </c>
      <c r="JNL43" t="s">
        <v>212</v>
      </c>
      <c r="JNM43" t="s">
        <v>212</v>
      </c>
      <c r="JNN43" t="s">
        <v>212</v>
      </c>
      <c r="JNO43" t="s">
        <v>212</v>
      </c>
      <c r="JNP43" t="s">
        <v>212</v>
      </c>
      <c r="JNQ43" t="s">
        <v>212</v>
      </c>
      <c r="JNR43" t="s">
        <v>212</v>
      </c>
      <c r="JNS43" t="s">
        <v>212</v>
      </c>
      <c r="JNT43" t="s">
        <v>212</v>
      </c>
      <c r="JNU43" t="s">
        <v>212</v>
      </c>
      <c r="JNV43" t="s">
        <v>212</v>
      </c>
      <c r="JNW43" t="s">
        <v>212</v>
      </c>
      <c r="JNX43" t="s">
        <v>212</v>
      </c>
      <c r="JNY43" t="s">
        <v>212</v>
      </c>
      <c r="JNZ43" t="s">
        <v>212</v>
      </c>
      <c r="JOA43" t="s">
        <v>212</v>
      </c>
      <c r="JOB43" t="s">
        <v>212</v>
      </c>
      <c r="JOC43" t="s">
        <v>212</v>
      </c>
      <c r="JOD43" t="s">
        <v>212</v>
      </c>
      <c r="JOE43" t="s">
        <v>212</v>
      </c>
      <c r="JOF43" t="s">
        <v>212</v>
      </c>
      <c r="JOG43" t="s">
        <v>212</v>
      </c>
      <c r="JOH43" t="s">
        <v>212</v>
      </c>
      <c r="JOI43" t="s">
        <v>212</v>
      </c>
      <c r="JOJ43" t="s">
        <v>212</v>
      </c>
      <c r="JOK43" t="s">
        <v>212</v>
      </c>
      <c r="JOL43" t="s">
        <v>212</v>
      </c>
      <c r="JOM43" t="s">
        <v>212</v>
      </c>
      <c r="JON43" t="s">
        <v>212</v>
      </c>
      <c r="JOO43" t="s">
        <v>212</v>
      </c>
      <c r="JOP43" t="s">
        <v>212</v>
      </c>
      <c r="JOQ43" t="s">
        <v>212</v>
      </c>
      <c r="JOR43" t="s">
        <v>212</v>
      </c>
      <c r="JOS43" t="s">
        <v>212</v>
      </c>
      <c r="JOT43" t="s">
        <v>212</v>
      </c>
      <c r="JOU43" t="s">
        <v>212</v>
      </c>
      <c r="JOV43" t="s">
        <v>212</v>
      </c>
      <c r="JOW43" t="s">
        <v>212</v>
      </c>
      <c r="JOX43" t="s">
        <v>212</v>
      </c>
      <c r="JOY43" t="s">
        <v>212</v>
      </c>
      <c r="JOZ43" t="s">
        <v>212</v>
      </c>
      <c r="JPA43" t="s">
        <v>212</v>
      </c>
      <c r="JPB43" t="s">
        <v>212</v>
      </c>
      <c r="JPC43" t="s">
        <v>212</v>
      </c>
      <c r="JPD43" t="s">
        <v>212</v>
      </c>
      <c r="JPE43" t="s">
        <v>212</v>
      </c>
      <c r="JPF43" t="s">
        <v>212</v>
      </c>
      <c r="JPG43" t="s">
        <v>212</v>
      </c>
      <c r="JPH43" t="s">
        <v>212</v>
      </c>
      <c r="JPI43" t="s">
        <v>212</v>
      </c>
      <c r="JPJ43" t="s">
        <v>212</v>
      </c>
      <c r="JPK43" t="s">
        <v>212</v>
      </c>
      <c r="JPL43" t="s">
        <v>212</v>
      </c>
      <c r="JPM43" t="s">
        <v>212</v>
      </c>
      <c r="JPN43" t="s">
        <v>212</v>
      </c>
      <c r="JPO43" t="s">
        <v>212</v>
      </c>
      <c r="JPP43" t="s">
        <v>212</v>
      </c>
      <c r="JPQ43" t="s">
        <v>212</v>
      </c>
      <c r="JPR43" t="s">
        <v>212</v>
      </c>
      <c r="JPS43" t="s">
        <v>212</v>
      </c>
      <c r="JPT43" t="s">
        <v>212</v>
      </c>
      <c r="JPU43" t="s">
        <v>212</v>
      </c>
      <c r="JPV43" t="s">
        <v>212</v>
      </c>
      <c r="JPW43" t="s">
        <v>212</v>
      </c>
      <c r="JPX43" t="s">
        <v>212</v>
      </c>
      <c r="JPY43" t="s">
        <v>212</v>
      </c>
      <c r="JPZ43" t="s">
        <v>212</v>
      </c>
      <c r="JQA43" t="s">
        <v>212</v>
      </c>
      <c r="JQB43" t="s">
        <v>212</v>
      </c>
      <c r="JQC43" t="s">
        <v>212</v>
      </c>
      <c r="JQD43" t="s">
        <v>212</v>
      </c>
      <c r="JQE43" t="s">
        <v>212</v>
      </c>
      <c r="JQF43" t="s">
        <v>212</v>
      </c>
      <c r="JQG43" t="s">
        <v>212</v>
      </c>
      <c r="JQH43" t="s">
        <v>212</v>
      </c>
      <c r="JQI43" t="s">
        <v>212</v>
      </c>
      <c r="JQJ43" t="s">
        <v>212</v>
      </c>
      <c r="JQK43" t="s">
        <v>212</v>
      </c>
      <c r="JQL43" t="s">
        <v>212</v>
      </c>
      <c r="JQM43" t="s">
        <v>212</v>
      </c>
      <c r="JQN43" t="s">
        <v>212</v>
      </c>
      <c r="JQO43" t="s">
        <v>212</v>
      </c>
      <c r="JQP43" t="s">
        <v>212</v>
      </c>
      <c r="JQQ43" t="s">
        <v>212</v>
      </c>
      <c r="JQR43" t="s">
        <v>212</v>
      </c>
      <c r="JQS43" t="s">
        <v>212</v>
      </c>
      <c r="JQT43" t="s">
        <v>212</v>
      </c>
      <c r="JQU43" t="s">
        <v>212</v>
      </c>
      <c r="JQV43" t="s">
        <v>212</v>
      </c>
      <c r="JQW43" t="s">
        <v>212</v>
      </c>
      <c r="JQX43" t="s">
        <v>212</v>
      </c>
      <c r="JQY43" t="s">
        <v>212</v>
      </c>
      <c r="JQZ43" t="s">
        <v>212</v>
      </c>
      <c r="JRA43" t="s">
        <v>212</v>
      </c>
      <c r="JRB43" t="s">
        <v>212</v>
      </c>
      <c r="JRC43" t="s">
        <v>212</v>
      </c>
      <c r="JRD43" t="s">
        <v>212</v>
      </c>
      <c r="JRE43" t="s">
        <v>212</v>
      </c>
      <c r="JRF43" t="s">
        <v>212</v>
      </c>
      <c r="JRG43" t="s">
        <v>212</v>
      </c>
      <c r="JRH43" t="s">
        <v>212</v>
      </c>
      <c r="JRI43" t="s">
        <v>212</v>
      </c>
      <c r="JRJ43" t="s">
        <v>212</v>
      </c>
      <c r="JRK43" t="s">
        <v>212</v>
      </c>
      <c r="JRL43" t="s">
        <v>212</v>
      </c>
      <c r="JRM43" t="s">
        <v>212</v>
      </c>
      <c r="JRN43" t="s">
        <v>212</v>
      </c>
      <c r="JRO43" t="s">
        <v>212</v>
      </c>
      <c r="JRP43" t="s">
        <v>212</v>
      </c>
      <c r="JRQ43" t="s">
        <v>212</v>
      </c>
      <c r="JRR43" t="s">
        <v>212</v>
      </c>
      <c r="JRS43" t="s">
        <v>212</v>
      </c>
      <c r="JRT43" t="s">
        <v>212</v>
      </c>
      <c r="JRU43" t="s">
        <v>212</v>
      </c>
      <c r="JRV43" t="s">
        <v>212</v>
      </c>
      <c r="JRW43" t="s">
        <v>212</v>
      </c>
      <c r="JRX43" t="s">
        <v>212</v>
      </c>
      <c r="JRY43" t="s">
        <v>212</v>
      </c>
      <c r="JRZ43" t="s">
        <v>212</v>
      </c>
      <c r="JSA43" t="s">
        <v>212</v>
      </c>
      <c r="JSB43" t="s">
        <v>212</v>
      </c>
      <c r="JSC43" t="s">
        <v>212</v>
      </c>
      <c r="JSD43" t="s">
        <v>212</v>
      </c>
      <c r="JSE43" t="s">
        <v>212</v>
      </c>
      <c r="JSF43" t="s">
        <v>212</v>
      </c>
      <c r="JSG43" t="s">
        <v>212</v>
      </c>
      <c r="JSH43" t="s">
        <v>212</v>
      </c>
      <c r="JSI43" t="s">
        <v>212</v>
      </c>
      <c r="JSJ43" t="s">
        <v>212</v>
      </c>
      <c r="JSK43" t="s">
        <v>212</v>
      </c>
      <c r="JSL43" t="s">
        <v>212</v>
      </c>
      <c r="JSM43" t="s">
        <v>212</v>
      </c>
      <c r="JSN43" t="s">
        <v>212</v>
      </c>
      <c r="JSO43" t="s">
        <v>212</v>
      </c>
      <c r="JSP43" t="s">
        <v>212</v>
      </c>
      <c r="JSQ43" t="s">
        <v>212</v>
      </c>
      <c r="JSR43" t="s">
        <v>212</v>
      </c>
      <c r="JSS43" t="s">
        <v>212</v>
      </c>
      <c r="JST43" t="s">
        <v>212</v>
      </c>
      <c r="JSU43" t="s">
        <v>212</v>
      </c>
      <c r="JSV43" t="s">
        <v>212</v>
      </c>
      <c r="JSW43" t="s">
        <v>212</v>
      </c>
      <c r="JSX43" t="s">
        <v>212</v>
      </c>
      <c r="JSY43" t="s">
        <v>212</v>
      </c>
      <c r="JSZ43" t="s">
        <v>212</v>
      </c>
      <c r="JTA43" t="s">
        <v>212</v>
      </c>
      <c r="JTB43" t="s">
        <v>212</v>
      </c>
      <c r="JTC43" t="s">
        <v>212</v>
      </c>
      <c r="JTD43" t="s">
        <v>212</v>
      </c>
      <c r="JTE43" t="s">
        <v>212</v>
      </c>
      <c r="JTF43" t="s">
        <v>212</v>
      </c>
      <c r="JTG43" t="s">
        <v>212</v>
      </c>
      <c r="JTH43" t="s">
        <v>212</v>
      </c>
      <c r="JTI43" t="s">
        <v>212</v>
      </c>
      <c r="JTJ43" t="s">
        <v>212</v>
      </c>
      <c r="JTK43" t="s">
        <v>212</v>
      </c>
      <c r="JTL43" t="s">
        <v>212</v>
      </c>
      <c r="JTM43" t="s">
        <v>212</v>
      </c>
      <c r="JTN43" t="s">
        <v>212</v>
      </c>
      <c r="JTO43" t="s">
        <v>212</v>
      </c>
      <c r="JTP43" t="s">
        <v>212</v>
      </c>
      <c r="JTQ43" t="s">
        <v>212</v>
      </c>
      <c r="JTR43" t="s">
        <v>212</v>
      </c>
      <c r="JTS43" t="s">
        <v>212</v>
      </c>
      <c r="JTT43" t="s">
        <v>212</v>
      </c>
      <c r="JTU43" t="s">
        <v>212</v>
      </c>
      <c r="JTV43" t="s">
        <v>212</v>
      </c>
      <c r="JTW43" t="s">
        <v>212</v>
      </c>
      <c r="JTX43" t="s">
        <v>212</v>
      </c>
      <c r="JTY43" t="s">
        <v>212</v>
      </c>
      <c r="JTZ43" t="s">
        <v>212</v>
      </c>
      <c r="JUA43" t="s">
        <v>212</v>
      </c>
      <c r="JUB43" t="s">
        <v>212</v>
      </c>
      <c r="JUC43" t="s">
        <v>212</v>
      </c>
      <c r="JUD43" t="s">
        <v>212</v>
      </c>
      <c r="JUE43" t="s">
        <v>212</v>
      </c>
      <c r="JUF43" t="s">
        <v>212</v>
      </c>
      <c r="JUG43" t="s">
        <v>212</v>
      </c>
      <c r="JUH43" t="s">
        <v>212</v>
      </c>
      <c r="JUI43" t="s">
        <v>212</v>
      </c>
      <c r="JUJ43" t="s">
        <v>212</v>
      </c>
      <c r="JUK43" t="s">
        <v>212</v>
      </c>
      <c r="JUL43" t="s">
        <v>212</v>
      </c>
      <c r="JUM43" t="s">
        <v>212</v>
      </c>
      <c r="JUN43" t="s">
        <v>212</v>
      </c>
      <c r="JUO43" t="s">
        <v>212</v>
      </c>
      <c r="JUP43" t="s">
        <v>212</v>
      </c>
      <c r="JUQ43" t="s">
        <v>212</v>
      </c>
      <c r="JUR43" t="s">
        <v>212</v>
      </c>
      <c r="JUS43" t="s">
        <v>212</v>
      </c>
      <c r="JUT43" t="s">
        <v>212</v>
      </c>
      <c r="JUU43" t="s">
        <v>212</v>
      </c>
      <c r="JUV43" t="s">
        <v>212</v>
      </c>
      <c r="JUW43" t="s">
        <v>212</v>
      </c>
      <c r="JUX43" t="s">
        <v>212</v>
      </c>
      <c r="JUY43" t="s">
        <v>212</v>
      </c>
      <c r="JUZ43" t="s">
        <v>212</v>
      </c>
      <c r="JVA43" t="s">
        <v>212</v>
      </c>
      <c r="JVB43" t="s">
        <v>212</v>
      </c>
      <c r="JVC43" t="s">
        <v>212</v>
      </c>
      <c r="JVD43" t="s">
        <v>212</v>
      </c>
      <c r="JVE43" t="s">
        <v>212</v>
      </c>
      <c r="JVF43" t="s">
        <v>212</v>
      </c>
      <c r="JVG43" t="s">
        <v>212</v>
      </c>
      <c r="JVH43" t="s">
        <v>212</v>
      </c>
      <c r="JVI43" t="s">
        <v>212</v>
      </c>
      <c r="JVJ43" t="s">
        <v>212</v>
      </c>
      <c r="JVK43" t="s">
        <v>212</v>
      </c>
      <c r="JVL43" t="s">
        <v>212</v>
      </c>
      <c r="JVM43" t="s">
        <v>212</v>
      </c>
      <c r="JVN43" t="s">
        <v>212</v>
      </c>
      <c r="JVO43" t="s">
        <v>212</v>
      </c>
      <c r="JVP43" t="s">
        <v>212</v>
      </c>
      <c r="JVQ43" t="s">
        <v>212</v>
      </c>
      <c r="JVR43" t="s">
        <v>212</v>
      </c>
      <c r="JVS43" t="s">
        <v>212</v>
      </c>
      <c r="JVT43" t="s">
        <v>212</v>
      </c>
      <c r="JVU43" t="s">
        <v>212</v>
      </c>
      <c r="JVV43" t="s">
        <v>212</v>
      </c>
      <c r="JVW43" t="s">
        <v>212</v>
      </c>
      <c r="JVX43" t="s">
        <v>212</v>
      </c>
      <c r="JVY43" t="s">
        <v>212</v>
      </c>
      <c r="JVZ43" t="s">
        <v>212</v>
      </c>
      <c r="JWA43" t="s">
        <v>212</v>
      </c>
      <c r="JWB43" t="s">
        <v>212</v>
      </c>
      <c r="JWC43" t="s">
        <v>212</v>
      </c>
      <c r="JWD43" t="s">
        <v>212</v>
      </c>
      <c r="JWE43" t="s">
        <v>212</v>
      </c>
      <c r="JWF43" t="s">
        <v>212</v>
      </c>
      <c r="JWG43" t="s">
        <v>212</v>
      </c>
      <c r="JWH43" t="s">
        <v>212</v>
      </c>
      <c r="JWI43" t="s">
        <v>212</v>
      </c>
      <c r="JWJ43" t="s">
        <v>212</v>
      </c>
      <c r="JWK43" t="s">
        <v>212</v>
      </c>
      <c r="JWL43" t="s">
        <v>212</v>
      </c>
      <c r="JWM43" t="s">
        <v>212</v>
      </c>
      <c r="JWN43" t="s">
        <v>212</v>
      </c>
      <c r="JWO43" t="s">
        <v>212</v>
      </c>
      <c r="JWP43" t="s">
        <v>212</v>
      </c>
      <c r="JWQ43" t="s">
        <v>212</v>
      </c>
      <c r="JWR43" t="s">
        <v>212</v>
      </c>
      <c r="JWS43" t="s">
        <v>212</v>
      </c>
      <c r="JWT43" t="s">
        <v>212</v>
      </c>
      <c r="JWU43" t="s">
        <v>212</v>
      </c>
      <c r="JWV43" t="s">
        <v>212</v>
      </c>
      <c r="JWW43" t="s">
        <v>212</v>
      </c>
      <c r="JWX43" t="s">
        <v>212</v>
      </c>
      <c r="JWY43" t="s">
        <v>212</v>
      </c>
      <c r="JWZ43" t="s">
        <v>212</v>
      </c>
      <c r="JXA43" t="s">
        <v>212</v>
      </c>
      <c r="JXB43" t="s">
        <v>212</v>
      </c>
      <c r="JXC43" t="s">
        <v>212</v>
      </c>
      <c r="JXD43" t="s">
        <v>212</v>
      </c>
      <c r="JXE43" t="s">
        <v>212</v>
      </c>
      <c r="JXF43" t="s">
        <v>212</v>
      </c>
      <c r="JXG43" t="s">
        <v>212</v>
      </c>
      <c r="JXH43" t="s">
        <v>212</v>
      </c>
      <c r="JXI43" t="s">
        <v>212</v>
      </c>
      <c r="JXJ43" t="s">
        <v>212</v>
      </c>
      <c r="JXK43" t="s">
        <v>212</v>
      </c>
      <c r="JXL43" t="s">
        <v>212</v>
      </c>
      <c r="JXM43" t="s">
        <v>212</v>
      </c>
      <c r="JXN43" t="s">
        <v>212</v>
      </c>
      <c r="JXO43" t="s">
        <v>212</v>
      </c>
      <c r="JXP43" t="s">
        <v>212</v>
      </c>
      <c r="JXQ43" t="s">
        <v>212</v>
      </c>
      <c r="JXR43" t="s">
        <v>212</v>
      </c>
      <c r="JXS43" t="s">
        <v>212</v>
      </c>
      <c r="JXT43" t="s">
        <v>212</v>
      </c>
      <c r="JXU43" t="s">
        <v>212</v>
      </c>
      <c r="JXV43" t="s">
        <v>212</v>
      </c>
      <c r="JXW43" t="s">
        <v>212</v>
      </c>
      <c r="JXX43" t="s">
        <v>212</v>
      </c>
      <c r="JXY43" t="s">
        <v>212</v>
      </c>
      <c r="JXZ43" t="s">
        <v>212</v>
      </c>
      <c r="JYA43" t="s">
        <v>212</v>
      </c>
      <c r="JYB43" t="s">
        <v>212</v>
      </c>
      <c r="JYC43" t="s">
        <v>212</v>
      </c>
      <c r="JYD43" t="s">
        <v>212</v>
      </c>
      <c r="JYE43" t="s">
        <v>212</v>
      </c>
      <c r="JYF43" t="s">
        <v>212</v>
      </c>
      <c r="JYG43" t="s">
        <v>212</v>
      </c>
      <c r="JYH43" t="s">
        <v>212</v>
      </c>
      <c r="JYI43" t="s">
        <v>212</v>
      </c>
      <c r="JYJ43" t="s">
        <v>212</v>
      </c>
      <c r="JYK43" t="s">
        <v>212</v>
      </c>
      <c r="JYL43" t="s">
        <v>212</v>
      </c>
      <c r="JYM43" t="s">
        <v>212</v>
      </c>
      <c r="JYN43" t="s">
        <v>212</v>
      </c>
      <c r="JYO43" t="s">
        <v>212</v>
      </c>
      <c r="JYP43" t="s">
        <v>212</v>
      </c>
      <c r="JYQ43" t="s">
        <v>212</v>
      </c>
      <c r="JYR43" t="s">
        <v>212</v>
      </c>
      <c r="JYS43" t="s">
        <v>212</v>
      </c>
      <c r="JYT43" t="s">
        <v>212</v>
      </c>
      <c r="JYU43" t="s">
        <v>212</v>
      </c>
      <c r="JYV43" t="s">
        <v>212</v>
      </c>
      <c r="JYW43" t="s">
        <v>212</v>
      </c>
      <c r="JYX43" t="s">
        <v>212</v>
      </c>
      <c r="JYY43" t="s">
        <v>212</v>
      </c>
      <c r="JYZ43" t="s">
        <v>212</v>
      </c>
      <c r="JZA43" t="s">
        <v>212</v>
      </c>
      <c r="JZB43" t="s">
        <v>212</v>
      </c>
      <c r="JZC43" t="s">
        <v>212</v>
      </c>
      <c r="JZD43" t="s">
        <v>212</v>
      </c>
      <c r="JZE43" t="s">
        <v>212</v>
      </c>
      <c r="JZF43" t="s">
        <v>212</v>
      </c>
      <c r="JZG43" t="s">
        <v>212</v>
      </c>
      <c r="JZH43" t="s">
        <v>212</v>
      </c>
      <c r="JZI43" t="s">
        <v>212</v>
      </c>
      <c r="JZJ43" t="s">
        <v>212</v>
      </c>
      <c r="JZK43" t="s">
        <v>212</v>
      </c>
      <c r="JZL43" t="s">
        <v>212</v>
      </c>
      <c r="JZM43" t="s">
        <v>212</v>
      </c>
      <c r="JZN43" t="s">
        <v>212</v>
      </c>
      <c r="JZO43" t="s">
        <v>212</v>
      </c>
      <c r="JZP43" t="s">
        <v>212</v>
      </c>
      <c r="JZQ43" t="s">
        <v>212</v>
      </c>
      <c r="JZR43" t="s">
        <v>212</v>
      </c>
      <c r="JZS43" t="s">
        <v>212</v>
      </c>
      <c r="JZT43" t="s">
        <v>212</v>
      </c>
      <c r="JZU43" t="s">
        <v>212</v>
      </c>
      <c r="JZV43" t="s">
        <v>212</v>
      </c>
      <c r="JZW43" t="s">
        <v>212</v>
      </c>
      <c r="JZX43" t="s">
        <v>212</v>
      </c>
      <c r="JZY43" t="s">
        <v>212</v>
      </c>
      <c r="JZZ43" t="s">
        <v>212</v>
      </c>
      <c r="KAA43" t="s">
        <v>212</v>
      </c>
      <c r="KAB43" t="s">
        <v>212</v>
      </c>
      <c r="KAC43" t="s">
        <v>212</v>
      </c>
      <c r="KAD43" t="s">
        <v>212</v>
      </c>
      <c r="KAE43" t="s">
        <v>212</v>
      </c>
      <c r="KAF43" t="s">
        <v>212</v>
      </c>
      <c r="KAG43" t="s">
        <v>212</v>
      </c>
      <c r="KAH43" t="s">
        <v>212</v>
      </c>
      <c r="KAI43" t="s">
        <v>212</v>
      </c>
      <c r="KAJ43" t="s">
        <v>212</v>
      </c>
      <c r="KAK43" t="s">
        <v>212</v>
      </c>
      <c r="KAL43" t="s">
        <v>212</v>
      </c>
      <c r="KAM43" t="s">
        <v>212</v>
      </c>
      <c r="KAN43" t="s">
        <v>212</v>
      </c>
      <c r="KAO43" t="s">
        <v>212</v>
      </c>
      <c r="KAP43" t="s">
        <v>212</v>
      </c>
      <c r="KAQ43" t="s">
        <v>212</v>
      </c>
      <c r="KAR43" t="s">
        <v>212</v>
      </c>
      <c r="KAS43" t="s">
        <v>212</v>
      </c>
      <c r="KAT43" t="s">
        <v>212</v>
      </c>
      <c r="KAU43" t="s">
        <v>212</v>
      </c>
      <c r="KAV43" t="s">
        <v>212</v>
      </c>
      <c r="KAW43" t="s">
        <v>212</v>
      </c>
      <c r="KAX43" t="s">
        <v>212</v>
      </c>
      <c r="KAY43" t="s">
        <v>212</v>
      </c>
      <c r="KAZ43" t="s">
        <v>212</v>
      </c>
      <c r="KBA43" t="s">
        <v>212</v>
      </c>
      <c r="KBB43" t="s">
        <v>212</v>
      </c>
      <c r="KBC43" t="s">
        <v>212</v>
      </c>
      <c r="KBD43" t="s">
        <v>212</v>
      </c>
      <c r="KBE43" t="s">
        <v>212</v>
      </c>
      <c r="KBF43" t="s">
        <v>212</v>
      </c>
      <c r="KBG43" t="s">
        <v>212</v>
      </c>
      <c r="KBH43" t="s">
        <v>212</v>
      </c>
      <c r="KBI43" t="s">
        <v>212</v>
      </c>
      <c r="KBJ43" t="s">
        <v>212</v>
      </c>
      <c r="KBK43" t="s">
        <v>212</v>
      </c>
      <c r="KBL43" t="s">
        <v>212</v>
      </c>
      <c r="KBM43" t="s">
        <v>212</v>
      </c>
      <c r="KBN43" t="s">
        <v>212</v>
      </c>
      <c r="KBO43" t="s">
        <v>212</v>
      </c>
      <c r="KBP43" t="s">
        <v>212</v>
      </c>
      <c r="KBQ43" t="s">
        <v>212</v>
      </c>
      <c r="KBR43" t="s">
        <v>212</v>
      </c>
      <c r="KBS43" t="s">
        <v>212</v>
      </c>
      <c r="KBT43" t="s">
        <v>212</v>
      </c>
      <c r="KBU43" t="s">
        <v>212</v>
      </c>
      <c r="KBV43" t="s">
        <v>212</v>
      </c>
      <c r="KBW43" t="s">
        <v>212</v>
      </c>
      <c r="KBX43" t="s">
        <v>212</v>
      </c>
      <c r="KBY43" t="s">
        <v>212</v>
      </c>
      <c r="KBZ43" t="s">
        <v>212</v>
      </c>
      <c r="KCA43" t="s">
        <v>212</v>
      </c>
      <c r="KCB43" t="s">
        <v>212</v>
      </c>
      <c r="KCC43" t="s">
        <v>212</v>
      </c>
      <c r="KCD43" t="s">
        <v>212</v>
      </c>
      <c r="KCE43" t="s">
        <v>212</v>
      </c>
      <c r="KCF43" t="s">
        <v>212</v>
      </c>
      <c r="KCG43" t="s">
        <v>212</v>
      </c>
      <c r="KCH43" t="s">
        <v>212</v>
      </c>
      <c r="KCI43" t="s">
        <v>212</v>
      </c>
      <c r="KCJ43" t="s">
        <v>212</v>
      </c>
      <c r="KCK43" t="s">
        <v>212</v>
      </c>
      <c r="KCL43" t="s">
        <v>212</v>
      </c>
      <c r="KCM43" t="s">
        <v>212</v>
      </c>
      <c r="KCN43" t="s">
        <v>212</v>
      </c>
      <c r="KCO43" t="s">
        <v>212</v>
      </c>
      <c r="KCP43" t="s">
        <v>212</v>
      </c>
      <c r="KCQ43" t="s">
        <v>212</v>
      </c>
      <c r="KCR43" t="s">
        <v>212</v>
      </c>
      <c r="KCS43" t="s">
        <v>212</v>
      </c>
      <c r="KCT43" t="s">
        <v>212</v>
      </c>
      <c r="KCU43" t="s">
        <v>212</v>
      </c>
      <c r="KCV43" t="s">
        <v>212</v>
      </c>
      <c r="KCW43" t="s">
        <v>212</v>
      </c>
      <c r="KCX43" t="s">
        <v>212</v>
      </c>
      <c r="KCY43" t="s">
        <v>212</v>
      </c>
      <c r="KCZ43" t="s">
        <v>212</v>
      </c>
      <c r="KDA43" t="s">
        <v>212</v>
      </c>
      <c r="KDB43" t="s">
        <v>212</v>
      </c>
      <c r="KDC43" t="s">
        <v>212</v>
      </c>
      <c r="KDD43" t="s">
        <v>212</v>
      </c>
      <c r="KDE43" t="s">
        <v>212</v>
      </c>
      <c r="KDF43" t="s">
        <v>212</v>
      </c>
      <c r="KDG43" t="s">
        <v>212</v>
      </c>
      <c r="KDH43" t="s">
        <v>212</v>
      </c>
      <c r="KDI43" t="s">
        <v>212</v>
      </c>
      <c r="KDJ43" t="s">
        <v>212</v>
      </c>
      <c r="KDK43" t="s">
        <v>212</v>
      </c>
      <c r="KDL43" t="s">
        <v>212</v>
      </c>
      <c r="KDM43" t="s">
        <v>212</v>
      </c>
      <c r="KDN43" t="s">
        <v>212</v>
      </c>
      <c r="KDO43" t="s">
        <v>212</v>
      </c>
      <c r="KDP43" t="s">
        <v>212</v>
      </c>
      <c r="KDQ43" t="s">
        <v>212</v>
      </c>
      <c r="KDR43" t="s">
        <v>212</v>
      </c>
      <c r="KDS43" t="s">
        <v>212</v>
      </c>
      <c r="KDT43" t="s">
        <v>212</v>
      </c>
      <c r="KDU43" t="s">
        <v>212</v>
      </c>
      <c r="KDV43" t="s">
        <v>212</v>
      </c>
      <c r="KDW43" t="s">
        <v>212</v>
      </c>
      <c r="KDX43" t="s">
        <v>212</v>
      </c>
      <c r="KDY43" t="s">
        <v>212</v>
      </c>
      <c r="KDZ43" t="s">
        <v>212</v>
      </c>
      <c r="KEA43" t="s">
        <v>212</v>
      </c>
      <c r="KEB43" t="s">
        <v>212</v>
      </c>
      <c r="KEC43" t="s">
        <v>212</v>
      </c>
      <c r="KED43" t="s">
        <v>212</v>
      </c>
      <c r="KEE43" t="s">
        <v>212</v>
      </c>
      <c r="KEF43" t="s">
        <v>212</v>
      </c>
      <c r="KEG43" t="s">
        <v>212</v>
      </c>
      <c r="KEH43" t="s">
        <v>212</v>
      </c>
      <c r="KEI43" t="s">
        <v>212</v>
      </c>
      <c r="KEJ43" t="s">
        <v>212</v>
      </c>
      <c r="KEK43" t="s">
        <v>212</v>
      </c>
      <c r="KEL43" t="s">
        <v>212</v>
      </c>
      <c r="KEM43" t="s">
        <v>212</v>
      </c>
      <c r="KEN43" t="s">
        <v>212</v>
      </c>
      <c r="KEO43" t="s">
        <v>212</v>
      </c>
      <c r="KEP43" t="s">
        <v>212</v>
      </c>
      <c r="KEQ43" t="s">
        <v>212</v>
      </c>
      <c r="KER43" t="s">
        <v>212</v>
      </c>
      <c r="KES43" t="s">
        <v>212</v>
      </c>
      <c r="KET43" t="s">
        <v>212</v>
      </c>
      <c r="KEU43" t="s">
        <v>212</v>
      </c>
      <c r="KEV43" t="s">
        <v>212</v>
      </c>
      <c r="KEW43" t="s">
        <v>212</v>
      </c>
      <c r="KEX43" t="s">
        <v>212</v>
      </c>
      <c r="KEY43" t="s">
        <v>212</v>
      </c>
      <c r="KEZ43" t="s">
        <v>212</v>
      </c>
      <c r="KFA43" t="s">
        <v>212</v>
      </c>
      <c r="KFB43" t="s">
        <v>212</v>
      </c>
      <c r="KFC43" t="s">
        <v>212</v>
      </c>
      <c r="KFD43" t="s">
        <v>212</v>
      </c>
      <c r="KFE43" t="s">
        <v>212</v>
      </c>
      <c r="KFF43" t="s">
        <v>212</v>
      </c>
      <c r="KFG43" t="s">
        <v>212</v>
      </c>
      <c r="KFH43" t="s">
        <v>212</v>
      </c>
      <c r="KFI43" t="s">
        <v>212</v>
      </c>
      <c r="KFJ43" t="s">
        <v>212</v>
      </c>
      <c r="KFK43" t="s">
        <v>212</v>
      </c>
      <c r="KFL43" t="s">
        <v>212</v>
      </c>
      <c r="KFM43" t="s">
        <v>212</v>
      </c>
      <c r="KFN43" t="s">
        <v>212</v>
      </c>
      <c r="KFO43" t="s">
        <v>212</v>
      </c>
      <c r="KFP43" t="s">
        <v>212</v>
      </c>
      <c r="KFQ43" t="s">
        <v>212</v>
      </c>
      <c r="KFR43" t="s">
        <v>212</v>
      </c>
      <c r="KFS43" t="s">
        <v>212</v>
      </c>
      <c r="KFT43" t="s">
        <v>212</v>
      </c>
      <c r="KFU43" t="s">
        <v>212</v>
      </c>
      <c r="KFV43" t="s">
        <v>212</v>
      </c>
      <c r="KFW43" t="s">
        <v>212</v>
      </c>
      <c r="KFX43" t="s">
        <v>212</v>
      </c>
      <c r="KFY43" t="s">
        <v>212</v>
      </c>
      <c r="KFZ43" t="s">
        <v>212</v>
      </c>
      <c r="KGA43" t="s">
        <v>212</v>
      </c>
      <c r="KGB43" t="s">
        <v>212</v>
      </c>
      <c r="KGC43" t="s">
        <v>212</v>
      </c>
      <c r="KGD43" t="s">
        <v>212</v>
      </c>
      <c r="KGE43" t="s">
        <v>212</v>
      </c>
      <c r="KGF43" t="s">
        <v>212</v>
      </c>
      <c r="KGG43" t="s">
        <v>212</v>
      </c>
      <c r="KGH43" t="s">
        <v>212</v>
      </c>
      <c r="KGI43" t="s">
        <v>212</v>
      </c>
      <c r="KGJ43" t="s">
        <v>212</v>
      </c>
      <c r="KGK43" t="s">
        <v>212</v>
      </c>
      <c r="KGL43" t="s">
        <v>212</v>
      </c>
      <c r="KGM43" t="s">
        <v>212</v>
      </c>
      <c r="KGN43" t="s">
        <v>212</v>
      </c>
      <c r="KGO43" t="s">
        <v>212</v>
      </c>
      <c r="KGP43" t="s">
        <v>212</v>
      </c>
      <c r="KGQ43" t="s">
        <v>212</v>
      </c>
      <c r="KGR43" t="s">
        <v>212</v>
      </c>
      <c r="KGS43" t="s">
        <v>212</v>
      </c>
      <c r="KGT43" t="s">
        <v>212</v>
      </c>
      <c r="KGU43" t="s">
        <v>212</v>
      </c>
      <c r="KGV43" t="s">
        <v>212</v>
      </c>
      <c r="KGW43" t="s">
        <v>212</v>
      </c>
      <c r="KGX43" t="s">
        <v>212</v>
      </c>
      <c r="KGY43" t="s">
        <v>212</v>
      </c>
      <c r="KGZ43" t="s">
        <v>212</v>
      </c>
      <c r="KHA43" t="s">
        <v>212</v>
      </c>
      <c r="KHB43" t="s">
        <v>212</v>
      </c>
      <c r="KHC43" t="s">
        <v>212</v>
      </c>
      <c r="KHD43" t="s">
        <v>212</v>
      </c>
      <c r="KHE43" t="s">
        <v>212</v>
      </c>
      <c r="KHF43" t="s">
        <v>212</v>
      </c>
      <c r="KHG43" t="s">
        <v>212</v>
      </c>
      <c r="KHH43" t="s">
        <v>212</v>
      </c>
      <c r="KHI43" t="s">
        <v>212</v>
      </c>
      <c r="KHJ43" t="s">
        <v>212</v>
      </c>
      <c r="KHK43" t="s">
        <v>212</v>
      </c>
      <c r="KHL43" t="s">
        <v>212</v>
      </c>
      <c r="KHM43" t="s">
        <v>212</v>
      </c>
      <c r="KHN43" t="s">
        <v>212</v>
      </c>
      <c r="KHO43" t="s">
        <v>212</v>
      </c>
      <c r="KHP43" t="s">
        <v>212</v>
      </c>
      <c r="KHQ43" t="s">
        <v>212</v>
      </c>
      <c r="KHR43" t="s">
        <v>212</v>
      </c>
      <c r="KHS43" t="s">
        <v>212</v>
      </c>
      <c r="KHT43" t="s">
        <v>212</v>
      </c>
      <c r="KHU43" t="s">
        <v>212</v>
      </c>
      <c r="KHV43" t="s">
        <v>212</v>
      </c>
      <c r="KHW43" t="s">
        <v>212</v>
      </c>
      <c r="KHX43" t="s">
        <v>212</v>
      </c>
      <c r="KHY43" t="s">
        <v>212</v>
      </c>
      <c r="KHZ43" t="s">
        <v>212</v>
      </c>
      <c r="KIA43" t="s">
        <v>212</v>
      </c>
      <c r="KIB43" t="s">
        <v>212</v>
      </c>
      <c r="KIC43" t="s">
        <v>212</v>
      </c>
      <c r="KID43" t="s">
        <v>212</v>
      </c>
      <c r="KIE43" t="s">
        <v>212</v>
      </c>
      <c r="KIF43" t="s">
        <v>212</v>
      </c>
      <c r="KIG43" t="s">
        <v>212</v>
      </c>
      <c r="KIH43" t="s">
        <v>212</v>
      </c>
      <c r="KII43" t="s">
        <v>212</v>
      </c>
      <c r="KIJ43" t="s">
        <v>212</v>
      </c>
      <c r="KIK43" t="s">
        <v>212</v>
      </c>
      <c r="KIL43" t="s">
        <v>212</v>
      </c>
      <c r="KIM43" t="s">
        <v>212</v>
      </c>
      <c r="KIN43" t="s">
        <v>212</v>
      </c>
      <c r="KIO43" t="s">
        <v>212</v>
      </c>
      <c r="KIP43" t="s">
        <v>212</v>
      </c>
      <c r="KIQ43" t="s">
        <v>212</v>
      </c>
      <c r="KIR43" t="s">
        <v>212</v>
      </c>
      <c r="KIS43" t="s">
        <v>212</v>
      </c>
      <c r="KIT43" t="s">
        <v>212</v>
      </c>
      <c r="KIU43" t="s">
        <v>212</v>
      </c>
      <c r="KIV43" t="s">
        <v>212</v>
      </c>
      <c r="KIW43" t="s">
        <v>212</v>
      </c>
      <c r="KIX43" t="s">
        <v>212</v>
      </c>
      <c r="KIY43" t="s">
        <v>212</v>
      </c>
      <c r="KIZ43" t="s">
        <v>212</v>
      </c>
      <c r="KJA43" t="s">
        <v>212</v>
      </c>
      <c r="KJB43" t="s">
        <v>212</v>
      </c>
      <c r="KJC43" t="s">
        <v>212</v>
      </c>
      <c r="KJD43" t="s">
        <v>212</v>
      </c>
      <c r="KJE43" t="s">
        <v>212</v>
      </c>
      <c r="KJF43" t="s">
        <v>212</v>
      </c>
      <c r="KJG43" t="s">
        <v>212</v>
      </c>
      <c r="KJH43" t="s">
        <v>212</v>
      </c>
      <c r="KJI43" t="s">
        <v>212</v>
      </c>
      <c r="KJJ43" t="s">
        <v>212</v>
      </c>
      <c r="KJK43" t="s">
        <v>212</v>
      </c>
      <c r="KJL43" t="s">
        <v>212</v>
      </c>
      <c r="KJM43" t="s">
        <v>212</v>
      </c>
      <c r="KJN43" t="s">
        <v>212</v>
      </c>
      <c r="KJO43" t="s">
        <v>212</v>
      </c>
      <c r="KJP43" t="s">
        <v>212</v>
      </c>
      <c r="KJQ43" t="s">
        <v>212</v>
      </c>
      <c r="KJR43" t="s">
        <v>212</v>
      </c>
      <c r="KJS43" t="s">
        <v>212</v>
      </c>
      <c r="KJT43" t="s">
        <v>212</v>
      </c>
      <c r="KJU43" t="s">
        <v>212</v>
      </c>
      <c r="KJV43" t="s">
        <v>212</v>
      </c>
      <c r="KJW43" t="s">
        <v>212</v>
      </c>
      <c r="KJX43" t="s">
        <v>212</v>
      </c>
      <c r="KJY43" t="s">
        <v>212</v>
      </c>
      <c r="KJZ43" t="s">
        <v>212</v>
      </c>
      <c r="KKA43" t="s">
        <v>212</v>
      </c>
      <c r="KKB43" t="s">
        <v>212</v>
      </c>
      <c r="KKC43" t="s">
        <v>212</v>
      </c>
      <c r="KKD43" t="s">
        <v>212</v>
      </c>
      <c r="KKE43" t="s">
        <v>212</v>
      </c>
      <c r="KKF43" t="s">
        <v>212</v>
      </c>
      <c r="KKG43" t="s">
        <v>212</v>
      </c>
      <c r="KKH43" t="s">
        <v>212</v>
      </c>
      <c r="KKI43" t="s">
        <v>212</v>
      </c>
      <c r="KKJ43" t="s">
        <v>212</v>
      </c>
      <c r="KKK43" t="s">
        <v>212</v>
      </c>
      <c r="KKL43" t="s">
        <v>212</v>
      </c>
      <c r="KKM43" t="s">
        <v>212</v>
      </c>
      <c r="KKN43" t="s">
        <v>212</v>
      </c>
      <c r="KKO43" t="s">
        <v>212</v>
      </c>
      <c r="KKP43" t="s">
        <v>212</v>
      </c>
      <c r="KKQ43" t="s">
        <v>212</v>
      </c>
      <c r="KKR43" t="s">
        <v>212</v>
      </c>
      <c r="KKS43" t="s">
        <v>212</v>
      </c>
      <c r="KKT43" t="s">
        <v>212</v>
      </c>
      <c r="KKU43" t="s">
        <v>212</v>
      </c>
      <c r="KKV43" t="s">
        <v>212</v>
      </c>
      <c r="KKW43" t="s">
        <v>212</v>
      </c>
      <c r="KKX43" t="s">
        <v>212</v>
      </c>
      <c r="KKY43" t="s">
        <v>212</v>
      </c>
      <c r="KKZ43" t="s">
        <v>212</v>
      </c>
      <c r="KLA43" t="s">
        <v>212</v>
      </c>
      <c r="KLB43" t="s">
        <v>212</v>
      </c>
      <c r="KLC43" t="s">
        <v>212</v>
      </c>
      <c r="KLD43" t="s">
        <v>212</v>
      </c>
      <c r="KLE43" t="s">
        <v>212</v>
      </c>
      <c r="KLF43" t="s">
        <v>212</v>
      </c>
      <c r="KLG43" t="s">
        <v>212</v>
      </c>
      <c r="KLH43" t="s">
        <v>212</v>
      </c>
      <c r="KLI43" t="s">
        <v>212</v>
      </c>
      <c r="KLJ43" t="s">
        <v>212</v>
      </c>
      <c r="KLK43" t="s">
        <v>212</v>
      </c>
      <c r="KLL43" t="s">
        <v>212</v>
      </c>
      <c r="KLM43" t="s">
        <v>212</v>
      </c>
      <c r="KLN43" t="s">
        <v>212</v>
      </c>
      <c r="KLO43" t="s">
        <v>212</v>
      </c>
      <c r="KLP43" t="s">
        <v>212</v>
      </c>
      <c r="KLQ43" t="s">
        <v>212</v>
      </c>
      <c r="KLR43" t="s">
        <v>212</v>
      </c>
      <c r="KLS43" t="s">
        <v>212</v>
      </c>
      <c r="KLT43" t="s">
        <v>212</v>
      </c>
      <c r="KLU43" t="s">
        <v>212</v>
      </c>
      <c r="KLV43" t="s">
        <v>212</v>
      </c>
      <c r="KLW43" t="s">
        <v>212</v>
      </c>
      <c r="KLX43" t="s">
        <v>212</v>
      </c>
      <c r="KLY43" t="s">
        <v>212</v>
      </c>
      <c r="KLZ43" t="s">
        <v>212</v>
      </c>
      <c r="KMA43" t="s">
        <v>212</v>
      </c>
      <c r="KMB43" t="s">
        <v>212</v>
      </c>
      <c r="KMC43" t="s">
        <v>212</v>
      </c>
      <c r="KMD43" t="s">
        <v>212</v>
      </c>
      <c r="KME43" t="s">
        <v>212</v>
      </c>
      <c r="KMF43" t="s">
        <v>212</v>
      </c>
      <c r="KMG43" t="s">
        <v>212</v>
      </c>
      <c r="KMH43" t="s">
        <v>212</v>
      </c>
      <c r="KMI43" t="s">
        <v>212</v>
      </c>
      <c r="KMJ43" t="s">
        <v>212</v>
      </c>
      <c r="KMK43" t="s">
        <v>212</v>
      </c>
      <c r="KML43" t="s">
        <v>212</v>
      </c>
      <c r="KMM43" t="s">
        <v>212</v>
      </c>
      <c r="KMN43" t="s">
        <v>212</v>
      </c>
      <c r="KMO43" t="s">
        <v>212</v>
      </c>
      <c r="KMP43" t="s">
        <v>212</v>
      </c>
      <c r="KMQ43" t="s">
        <v>212</v>
      </c>
      <c r="KMR43" t="s">
        <v>212</v>
      </c>
      <c r="KMS43" t="s">
        <v>212</v>
      </c>
      <c r="KMT43" t="s">
        <v>212</v>
      </c>
      <c r="KMU43" t="s">
        <v>212</v>
      </c>
      <c r="KMV43" t="s">
        <v>212</v>
      </c>
      <c r="KMW43" t="s">
        <v>212</v>
      </c>
      <c r="KMX43" t="s">
        <v>212</v>
      </c>
      <c r="KMY43" t="s">
        <v>212</v>
      </c>
      <c r="KMZ43" t="s">
        <v>212</v>
      </c>
      <c r="KNA43" t="s">
        <v>212</v>
      </c>
      <c r="KNB43" t="s">
        <v>212</v>
      </c>
      <c r="KNC43" t="s">
        <v>212</v>
      </c>
      <c r="KND43" t="s">
        <v>212</v>
      </c>
      <c r="KNE43" t="s">
        <v>212</v>
      </c>
      <c r="KNF43" t="s">
        <v>212</v>
      </c>
      <c r="KNG43" t="s">
        <v>212</v>
      </c>
      <c r="KNH43" t="s">
        <v>212</v>
      </c>
      <c r="KNI43" t="s">
        <v>212</v>
      </c>
      <c r="KNJ43" t="s">
        <v>212</v>
      </c>
      <c r="KNK43" t="s">
        <v>212</v>
      </c>
      <c r="KNL43" t="s">
        <v>212</v>
      </c>
      <c r="KNM43" t="s">
        <v>212</v>
      </c>
      <c r="KNN43" t="s">
        <v>212</v>
      </c>
      <c r="KNO43" t="s">
        <v>212</v>
      </c>
      <c r="KNP43" t="s">
        <v>212</v>
      </c>
      <c r="KNQ43" t="s">
        <v>212</v>
      </c>
      <c r="KNR43" t="s">
        <v>212</v>
      </c>
      <c r="KNS43" t="s">
        <v>212</v>
      </c>
      <c r="KNT43" t="s">
        <v>212</v>
      </c>
      <c r="KNU43" t="s">
        <v>212</v>
      </c>
      <c r="KNV43" t="s">
        <v>212</v>
      </c>
      <c r="KNW43" t="s">
        <v>212</v>
      </c>
      <c r="KNX43" t="s">
        <v>212</v>
      </c>
      <c r="KNY43" t="s">
        <v>212</v>
      </c>
      <c r="KNZ43" t="s">
        <v>212</v>
      </c>
      <c r="KOA43" t="s">
        <v>212</v>
      </c>
      <c r="KOB43" t="s">
        <v>212</v>
      </c>
      <c r="KOC43" t="s">
        <v>212</v>
      </c>
      <c r="KOD43" t="s">
        <v>212</v>
      </c>
      <c r="KOE43" t="s">
        <v>212</v>
      </c>
      <c r="KOF43" t="s">
        <v>212</v>
      </c>
      <c r="KOG43" t="s">
        <v>212</v>
      </c>
      <c r="KOH43" t="s">
        <v>212</v>
      </c>
      <c r="KOI43" t="s">
        <v>212</v>
      </c>
      <c r="KOJ43" t="s">
        <v>212</v>
      </c>
      <c r="KOK43" t="s">
        <v>212</v>
      </c>
      <c r="KOL43" t="s">
        <v>212</v>
      </c>
      <c r="KOM43" t="s">
        <v>212</v>
      </c>
      <c r="KON43" t="s">
        <v>212</v>
      </c>
      <c r="KOO43" t="s">
        <v>212</v>
      </c>
      <c r="KOP43" t="s">
        <v>212</v>
      </c>
      <c r="KOQ43" t="s">
        <v>212</v>
      </c>
      <c r="KOR43" t="s">
        <v>212</v>
      </c>
      <c r="KOS43" t="s">
        <v>212</v>
      </c>
      <c r="KOT43" t="s">
        <v>212</v>
      </c>
      <c r="KOU43" t="s">
        <v>212</v>
      </c>
      <c r="KOV43" t="s">
        <v>212</v>
      </c>
      <c r="KOW43" t="s">
        <v>212</v>
      </c>
      <c r="KOX43" t="s">
        <v>212</v>
      </c>
      <c r="KOY43" t="s">
        <v>212</v>
      </c>
      <c r="KOZ43" t="s">
        <v>212</v>
      </c>
      <c r="KPA43" t="s">
        <v>212</v>
      </c>
      <c r="KPB43" t="s">
        <v>212</v>
      </c>
      <c r="KPC43" t="s">
        <v>212</v>
      </c>
      <c r="KPD43" t="s">
        <v>212</v>
      </c>
      <c r="KPE43" t="s">
        <v>212</v>
      </c>
      <c r="KPF43" t="s">
        <v>212</v>
      </c>
      <c r="KPG43" t="s">
        <v>212</v>
      </c>
      <c r="KPH43" t="s">
        <v>212</v>
      </c>
      <c r="KPI43" t="s">
        <v>212</v>
      </c>
      <c r="KPJ43" t="s">
        <v>212</v>
      </c>
      <c r="KPK43" t="s">
        <v>212</v>
      </c>
      <c r="KPL43" t="s">
        <v>212</v>
      </c>
      <c r="KPM43" t="s">
        <v>212</v>
      </c>
      <c r="KPN43" t="s">
        <v>212</v>
      </c>
      <c r="KPO43" t="s">
        <v>212</v>
      </c>
      <c r="KPP43" t="s">
        <v>212</v>
      </c>
      <c r="KPQ43" t="s">
        <v>212</v>
      </c>
      <c r="KPR43" t="s">
        <v>212</v>
      </c>
      <c r="KPS43" t="s">
        <v>212</v>
      </c>
      <c r="KPT43" t="s">
        <v>212</v>
      </c>
      <c r="KPU43" t="s">
        <v>212</v>
      </c>
      <c r="KPV43" t="s">
        <v>212</v>
      </c>
      <c r="KPW43" t="s">
        <v>212</v>
      </c>
      <c r="KPX43" t="s">
        <v>212</v>
      </c>
      <c r="KPY43" t="s">
        <v>212</v>
      </c>
      <c r="KPZ43" t="s">
        <v>212</v>
      </c>
      <c r="KQA43" t="s">
        <v>212</v>
      </c>
      <c r="KQB43" t="s">
        <v>212</v>
      </c>
      <c r="KQC43" t="s">
        <v>212</v>
      </c>
      <c r="KQD43" t="s">
        <v>212</v>
      </c>
      <c r="KQE43" t="s">
        <v>212</v>
      </c>
      <c r="KQF43" t="s">
        <v>212</v>
      </c>
      <c r="KQG43" t="s">
        <v>212</v>
      </c>
      <c r="KQH43" t="s">
        <v>212</v>
      </c>
      <c r="KQI43" t="s">
        <v>212</v>
      </c>
      <c r="KQJ43" t="s">
        <v>212</v>
      </c>
      <c r="KQK43" t="s">
        <v>212</v>
      </c>
      <c r="KQL43" t="s">
        <v>212</v>
      </c>
      <c r="KQM43" t="s">
        <v>212</v>
      </c>
      <c r="KQN43" t="s">
        <v>212</v>
      </c>
      <c r="KQO43" t="s">
        <v>212</v>
      </c>
      <c r="KQP43" t="s">
        <v>212</v>
      </c>
      <c r="KQQ43" t="s">
        <v>212</v>
      </c>
      <c r="KQR43" t="s">
        <v>212</v>
      </c>
      <c r="KQS43" t="s">
        <v>212</v>
      </c>
      <c r="KQT43" t="s">
        <v>212</v>
      </c>
      <c r="KQU43" t="s">
        <v>212</v>
      </c>
      <c r="KQV43" t="s">
        <v>212</v>
      </c>
      <c r="KQW43" t="s">
        <v>212</v>
      </c>
      <c r="KQX43" t="s">
        <v>212</v>
      </c>
      <c r="KQY43" t="s">
        <v>212</v>
      </c>
      <c r="KQZ43" t="s">
        <v>212</v>
      </c>
      <c r="KRA43" t="s">
        <v>212</v>
      </c>
      <c r="KRB43" t="s">
        <v>212</v>
      </c>
      <c r="KRC43" t="s">
        <v>212</v>
      </c>
      <c r="KRD43" t="s">
        <v>212</v>
      </c>
      <c r="KRE43" t="s">
        <v>212</v>
      </c>
      <c r="KRF43" t="s">
        <v>212</v>
      </c>
      <c r="KRG43" t="s">
        <v>212</v>
      </c>
      <c r="KRH43" t="s">
        <v>212</v>
      </c>
      <c r="KRI43" t="s">
        <v>212</v>
      </c>
      <c r="KRJ43" t="s">
        <v>212</v>
      </c>
      <c r="KRK43" t="s">
        <v>212</v>
      </c>
      <c r="KRL43" t="s">
        <v>212</v>
      </c>
      <c r="KRM43" t="s">
        <v>212</v>
      </c>
      <c r="KRN43" t="s">
        <v>212</v>
      </c>
      <c r="KRO43" t="s">
        <v>212</v>
      </c>
      <c r="KRP43" t="s">
        <v>212</v>
      </c>
      <c r="KRQ43" t="s">
        <v>212</v>
      </c>
      <c r="KRR43" t="s">
        <v>212</v>
      </c>
      <c r="KRS43" t="s">
        <v>212</v>
      </c>
      <c r="KRT43" t="s">
        <v>212</v>
      </c>
      <c r="KRU43" t="s">
        <v>212</v>
      </c>
      <c r="KRV43" t="s">
        <v>212</v>
      </c>
      <c r="KRW43" t="s">
        <v>212</v>
      </c>
      <c r="KRX43" t="s">
        <v>212</v>
      </c>
      <c r="KRY43" t="s">
        <v>212</v>
      </c>
      <c r="KRZ43" t="s">
        <v>212</v>
      </c>
      <c r="KSA43" t="s">
        <v>212</v>
      </c>
      <c r="KSB43" t="s">
        <v>212</v>
      </c>
      <c r="KSC43" t="s">
        <v>212</v>
      </c>
      <c r="KSD43" t="s">
        <v>212</v>
      </c>
      <c r="KSE43" t="s">
        <v>212</v>
      </c>
      <c r="KSF43" t="s">
        <v>212</v>
      </c>
      <c r="KSG43" t="s">
        <v>212</v>
      </c>
      <c r="KSH43" t="s">
        <v>212</v>
      </c>
      <c r="KSI43" t="s">
        <v>212</v>
      </c>
      <c r="KSJ43" t="s">
        <v>212</v>
      </c>
      <c r="KSK43" t="s">
        <v>212</v>
      </c>
      <c r="KSL43" t="s">
        <v>212</v>
      </c>
      <c r="KSM43" t="s">
        <v>212</v>
      </c>
      <c r="KSN43" t="s">
        <v>212</v>
      </c>
      <c r="KSO43" t="s">
        <v>212</v>
      </c>
      <c r="KSP43" t="s">
        <v>212</v>
      </c>
      <c r="KSQ43" t="s">
        <v>212</v>
      </c>
      <c r="KSR43" t="s">
        <v>212</v>
      </c>
      <c r="KSS43" t="s">
        <v>212</v>
      </c>
      <c r="KST43" t="s">
        <v>212</v>
      </c>
      <c r="KSU43" t="s">
        <v>212</v>
      </c>
      <c r="KSV43" t="s">
        <v>212</v>
      </c>
      <c r="KSW43" t="s">
        <v>212</v>
      </c>
      <c r="KSX43" t="s">
        <v>212</v>
      </c>
      <c r="KSY43" t="s">
        <v>212</v>
      </c>
      <c r="KSZ43" t="s">
        <v>212</v>
      </c>
      <c r="KTA43" t="s">
        <v>212</v>
      </c>
      <c r="KTB43" t="s">
        <v>212</v>
      </c>
      <c r="KTC43" t="s">
        <v>212</v>
      </c>
      <c r="KTD43" t="s">
        <v>212</v>
      </c>
      <c r="KTE43" t="s">
        <v>212</v>
      </c>
      <c r="KTF43" t="s">
        <v>212</v>
      </c>
      <c r="KTG43" t="s">
        <v>212</v>
      </c>
      <c r="KTH43" t="s">
        <v>212</v>
      </c>
      <c r="KTI43" t="s">
        <v>212</v>
      </c>
      <c r="KTJ43" t="s">
        <v>212</v>
      </c>
      <c r="KTK43" t="s">
        <v>212</v>
      </c>
      <c r="KTL43" t="s">
        <v>212</v>
      </c>
      <c r="KTM43" t="s">
        <v>212</v>
      </c>
      <c r="KTN43" t="s">
        <v>212</v>
      </c>
      <c r="KTO43" t="s">
        <v>212</v>
      </c>
      <c r="KTP43" t="s">
        <v>212</v>
      </c>
      <c r="KTQ43" t="s">
        <v>212</v>
      </c>
      <c r="KTR43" t="s">
        <v>212</v>
      </c>
      <c r="KTS43" t="s">
        <v>212</v>
      </c>
      <c r="KTT43" t="s">
        <v>212</v>
      </c>
      <c r="KTU43" t="s">
        <v>212</v>
      </c>
      <c r="KTV43" t="s">
        <v>212</v>
      </c>
      <c r="KTW43" t="s">
        <v>212</v>
      </c>
      <c r="KTX43" t="s">
        <v>212</v>
      </c>
      <c r="KTY43" t="s">
        <v>212</v>
      </c>
      <c r="KTZ43" t="s">
        <v>212</v>
      </c>
      <c r="KUA43" t="s">
        <v>212</v>
      </c>
      <c r="KUB43" t="s">
        <v>212</v>
      </c>
      <c r="KUC43" t="s">
        <v>212</v>
      </c>
      <c r="KUD43" t="s">
        <v>212</v>
      </c>
      <c r="KUE43" t="s">
        <v>212</v>
      </c>
      <c r="KUF43" t="s">
        <v>212</v>
      </c>
      <c r="KUG43" t="s">
        <v>212</v>
      </c>
      <c r="KUH43" t="s">
        <v>212</v>
      </c>
      <c r="KUI43" t="s">
        <v>212</v>
      </c>
      <c r="KUJ43" t="s">
        <v>212</v>
      </c>
      <c r="KUK43" t="s">
        <v>212</v>
      </c>
      <c r="KUL43" t="s">
        <v>212</v>
      </c>
      <c r="KUM43" t="s">
        <v>212</v>
      </c>
      <c r="KUN43" t="s">
        <v>212</v>
      </c>
      <c r="KUO43" t="s">
        <v>212</v>
      </c>
      <c r="KUP43" t="s">
        <v>212</v>
      </c>
      <c r="KUQ43" t="s">
        <v>212</v>
      </c>
      <c r="KUR43" t="s">
        <v>212</v>
      </c>
      <c r="KUS43" t="s">
        <v>212</v>
      </c>
      <c r="KUT43" t="s">
        <v>212</v>
      </c>
      <c r="KUU43" t="s">
        <v>212</v>
      </c>
      <c r="KUV43" t="s">
        <v>212</v>
      </c>
      <c r="KUW43" t="s">
        <v>212</v>
      </c>
      <c r="KUX43" t="s">
        <v>212</v>
      </c>
      <c r="KUY43" t="s">
        <v>212</v>
      </c>
      <c r="KUZ43" t="s">
        <v>212</v>
      </c>
      <c r="KVA43" t="s">
        <v>212</v>
      </c>
      <c r="KVB43" t="s">
        <v>212</v>
      </c>
      <c r="KVC43" t="s">
        <v>212</v>
      </c>
      <c r="KVD43" t="s">
        <v>212</v>
      </c>
      <c r="KVE43" t="s">
        <v>212</v>
      </c>
      <c r="KVF43" t="s">
        <v>212</v>
      </c>
      <c r="KVG43" t="s">
        <v>212</v>
      </c>
      <c r="KVH43" t="s">
        <v>212</v>
      </c>
      <c r="KVI43" t="s">
        <v>212</v>
      </c>
      <c r="KVJ43" t="s">
        <v>212</v>
      </c>
      <c r="KVK43" t="s">
        <v>212</v>
      </c>
      <c r="KVL43" t="s">
        <v>212</v>
      </c>
      <c r="KVM43" t="s">
        <v>212</v>
      </c>
      <c r="KVN43" t="s">
        <v>212</v>
      </c>
      <c r="KVO43" t="s">
        <v>212</v>
      </c>
      <c r="KVP43" t="s">
        <v>212</v>
      </c>
      <c r="KVQ43" t="s">
        <v>212</v>
      </c>
      <c r="KVR43" t="s">
        <v>212</v>
      </c>
      <c r="KVS43" t="s">
        <v>212</v>
      </c>
      <c r="KVT43" t="s">
        <v>212</v>
      </c>
      <c r="KVU43" t="s">
        <v>212</v>
      </c>
      <c r="KVV43" t="s">
        <v>212</v>
      </c>
      <c r="KVW43" t="s">
        <v>212</v>
      </c>
      <c r="KVX43" t="s">
        <v>212</v>
      </c>
      <c r="KVY43" t="s">
        <v>212</v>
      </c>
      <c r="KVZ43" t="s">
        <v>212</v>
      </c>
      <c r="KWA43" t="s">
        <v>212</v>
      </c>
      <c r="KWB43" t="s">
        <v>212</v>
      </c>
      <c r="KWC43" t="s">
        <v>212</v>
      </c>
      <c r="KWD43" t="s">
        <v>212</v>
      </c>
      <c r="KWE43" t="s">
        <v>212</v>
      </c>
      <c r="KWF43" t="s">
        <v>212</v>
      </c>
      <c r="KWG43" t="s">
        <v>212</v>
      </c>
      <c r="KWH43" t="s">
        <v>212</v>
      </c>
      <c r="KWI43" t="s">
        <v>212</v>
      </c>
      <c r="KWJ43" t="s">
        <v>212</v>
      </c>
      <c r="KWK43" t="s">
        <v>212</v>
      </c>
      <c r="KWL43" t="s">
        <v>212</v>
      </c>
      <c r="KWM43" t="s">
        <v>212</v>
      </c>
      <c r="KWN43" t="s">
        <v>212</v>
      </c>
      <c r="KWO43" t="s">
        <v>212</v>
      </c>
      <c r="KWP43" t="s">
        <v>212</v>
      </c>
      <c r="KWQ43" t="s">
        <v>212</v>
      </c>
      <c r="KWR43" t="s">
        <v>212</v>
      </c>
      <c r="KWS43" t="s">
        <v>212</v>
      </c>
      <c r="KWT43" t="s">
        <v>212</v>
      </c>
      <c r="KWU43" t="s">
        <v>212</v>
      </c>
      <c r="KWV43" t="s">
        <v>212</v>
      </c>
      <c r="KWW43" t="s">
        <v>212</v>
      </c>
      <c r="KWX43" t="s">
        <v>212</v>
      </c>
      <c r="KWY43" t="s">
        <v>212</v>
      </c>
      <c r="KWZ43" t="s">
        <v>212</v>
      </c>
      <c r="KXA43" t="s">
        <v>212</v>
      </c>
      <c r="KXB43" t="s">
        <v>212</v>
      </c>
      <c r="KXC43" t="s">
        <v>212</v>
      </c>
      <c r="KXD43" t="s">
        <v>212</v>
      </c>
      <c r="KXE43" t="s">
        <v>212</v>
      </c>
      <c r="KXF43" t="s">
        <v>212</v>
      </c>
      <c r="KXG43" t="s">
        <v>212</v>
      </c>
      <c r="KXH43" t="s">
        <v>212</v>
      </c>
      <c r="KXI43" t="s">
        <v>212</v>
      </c>
      <c r="KXJ43" t="s">
        <v>212</v>
      </c>
      <c r="KXK43" t="s">
        <v>212</v>
      </c>
      <c r="KXL43" t="s">
        <v>212</v>
      </c>
      <c r="KXM43" t="s">
        <v>212</v>
      </c>
      <c r="KXN43" t="s">
        <v>212</v>
      </c>
      <c r="KXO43" t="s">
        <v>212</v>
      </c>
      <c r="KXP43" t="s">
        <v>212</v>
      </c>
      <c r="KXQ43" t="s">
        <v>212</v>
      </c>
      <c r="KXR43" t="s">
        <v>212</v>
      </c>
      <c r="KXS43" t="s">
        <v>212</v>
      </c>
      <c r="KXT43" t="s">
        <v>212</v>
      </c>
      <c r="KXU43" t="s">
        <v>212</v>
      </c>
      <c r="KXV43" t="s">
        <v>212</v>
      </c>
      <c r="KXW43" t="s">
        <v>212</v>
      </c>
      <c r="KXX43" t="s">
        <v>212</v>
      </c>
      <c r="KXY43" t="s">
        <v>212</v>
      </c>
      <c r="KXZ43" t="s">
        <v>212</v>
      </c>
      <c r="KYA43" t="s">
        <v>212</v>
      </c>
      <c r="KYB43" t="s">
        <v>212</v>
      </c>
      <c r="KYC43" t="s">
        <v>212</v>
      </c>
      <c r="KYD43" t="s">
        <v>212</v>
      </c>
      <c r="KYE43" t="s">
        <v>212</v>
      </c>
      <c r="KYF43" t="s">
        <v>212</v>
      </c>
      <c r="KYG43" t="s">
        <v>212</v>
      </c>
      <c r="KYH43" t="s">
        <v>212</v>
      </c>
      <c r="KYI43" t="s">
        <v>212</v>
      </c>
      <c r="KYJ43" t="s">
        <v>212</v>
      </c>
      <c r="KYK43" t="s">
        <v>212</v>
      </c>
      <c r="KYL43" t="s">
        <v>212</v>
      </c>
      <c r="KYM43" t="s">
        <v>212</v>
      </c>
      <c r="KYN43" t="s">
        <v>212</v>
      </c>
      <c r="KYO43" t="s">
        <v>212</v>
      </c>
      <c r="KYP43" t="s">
        <v>212</v>
      </c>
      <c r="KYQ43" t="s">
        <v>212</v>
      </c>
      <c r="KYR43" t="s">
        <v>212</v>
      </c>
      <c r="KYS43" t="s">
        <v>212</v>
      </c>
      <c r="KYT43" t="s">
        <v>212</v>
      </c>
      <c r="KYU43" t="s">
        <v>212</v>
      </c>
      <c r="KYV43" t="s">
        <v>212</v>
      </c>
      <c r="KYW43" t="s">
        <v>212</v>
      </c>
      <c r="KYX43" t="s">
        <v>212</v>
      </c>
      <c r="KYY43" t="s">
        <v>212</v>
      </c>
      <c r="KYZ43" t="s">
        <v>212</v>
      </c>
      <c r="KZA43" t="s">
        <v>212</v>
      </c>
      <c r="KZB43" t="s">
        <v>212</v>
      </c>
      <c r="KZC43" t="s">
        <v>212</v>
      </c>
      <c r="KZD43" t="s">
        <v>212</v>
      </c>
      <c r="KZE43" t="s">
        <v>212</v>
      </c>
      <c r="KZF43" t="s">
        <v>212</v>
      </c>
      <c r="KZG43" t="s">
        <v>212</v>
      </c>
      <c r="KZH43" t="s">
        <v>212</v>
      </c>
      <c r="KZI43" t="s">
        <v>212</v>
      </c>
      <c r="KZJ43" t="s">
        <v>212</v>
      </c>
      <c r="KZK43" t="s">
        <v>212</v>
      </c>
      <c r="KZL43" t="s">
        <v>212</v>
      </c>
      <c r="KZM43" t="s">
        <v>212</v>
      </c>
      <c r="KZN43" t="s">
        <v>212</v>
      </c>
      <c r="KZO43" t="s">
        <v>212</v>
      </c>
      <c r="KZP43" t="s">
        <v>212</v>
      </c>
      <c r="KZQ43" t="s">
        <v>212</v>
      </c>
      <c r="KZR43" t="s">
        <v>212</v>
      </c>
      <c r="KZS43" t="s">
        <v>212</v>
      </c>
      <c r="KZT43" t="s">
        <v>212</v>
      </c>
      <c r="KZU43" t="s">
        <v>212</v>
      </c>
      <c r="KZV43" t="s">
        <v>212</v>
      </c>
      <c r="KZW43" t="s">
        <v>212</v>
      </c>
      <c r="KZX43" t="s">
        <v>212</v>
      </c>
      <c r="KZY43" t="s">
        <v>212</v>
      </c>
      <c r="KZZ43" t="s">
        <v>212</v>
      </c>
      <c r="LAA43" t="s">
        <v>212</v>
      </c>
      <c r="LAB43" t="s">
        <v>212</v>
      </c>
      <c r="LAC43" t="s">
        <v>212</v>
      </c>
      <c r="LAD43" t="s">
        <v>212</v>
      </c>
      <c r="LAE43" t="s">
        <v>212</v>
      </c>
      <c r="LAF43" t="s">
        <v>212</v>
      </c>
      <c r="LAG43" t="s">
        <v>212</v>
      </c>
      <c r="LAH43" t="s">
        <v>212</v>
      </c>
      <c r="LAI43" t="s">
        <v>212</v>
      </c>
      <c r="LAJ43" t="s">
        <v>212</v>
      </c>
      <c r="LAK43" t="s">
        <v>212</v>
      </c>
      <c r="LAL43" t="s">
        <v>212</v>
      </c>
      <c r="LAM43" t="s">
        <v>212</v>
      </c>
      <c r="LAN43" t="s">
        <v>212</v>
      </c>
      <c r="LAO43" t="s">
        <v>212</v>
      </c>
      <c r="LAP43" t="s">
        <v>212</v>
      </c>
      <c r="LAQ43" t="s">
        <v>212</v>
      </c>
      <c r="LAR43" t="s">
        <v>212</v>
      </c>
      <c r="LAS43" t="s">
        <v>212</v>
      </c>
      <c r="LAT43" t="s">
        <v>212</v>
      </c>
      <c r="LAU43" t="s">
        <v>212</v>
      </c>
      <c r="LAV43" t="s">
        <v>212</v>
      </c>
      <c r="LAW43" t="s">
        <v>212</v>
      </c>
      <c r="LAX43" t="s">
        <v>212</v>
      </c>
      <c r="LAY43" t="s">
        <v>212</v>
      </c>
      <c r="LAZ43" t="s">
        <v>212</v>
      </c>
      <c r="LBA43" t="s">
        <v>212</v>
      </c>
      <c r="LBB43" t="s">
        <v>212</v>
      </c>
      <c r="LBC43" t="s">
        <v>212</v>
      </c>
      <c r="LBD43" t="s">
        <v>212</v>
      </c>
      <c r="LBE43" t="s">
        <v>212</v>
      </c>
      <c r="LBF43" t="s">
        <v>212</v>
      </c>
      <c r="LBG43" t="s">
        <v>212</v>
      </c>
      <c r="LBH43" t="s">
        <v>212</v>
      </c>
      <c r="LBI43" t="s">
        <v>212</v>
      </c>
      <c r="LBJ43" t="s">
        <v>212</v>
      </c>
      <c r="LBK43" t="s">
        <v>212</v>
      </c>
      <c r="LBL43" t="s">
        <v>212</v>
      </c>
      <c r="LBM43" t="s">
        <v>212</v>
      </c>
      <c r="LBN43" t="s">
        <v>212</v>
      </c>
      <c r="LBO43" t="s">
        <v>212</v>
      </c>
      <c r="LBP43" t="s">
        <v>212</v>
      </c>
      <c r="LBQ43" t="s">
        <v>212</v>
      </c>
      <c r="LBR43" t="s">
        <v>212</v>
      </c>
      <c r="LBS43" t="s">
        <v>212</v>
      </c>
      <c r="LBT43" t="s">
        <v>212</v>
      </c>
      <c r="LBU43" t="s">
        <v>212</v>
      </c>
      <c r="LBV43" t="s">
        <v>212</v>
      </c>
      <c r="LBW43" t="s">
        <v>212</v>
      </c>
      <c r="LBX43" t="s">
        <v>212</v>
      </c>
      <c r="LBY43" t="s">
        <v>212</v>
      </c>
      <c r="LBZ43" t="s">
        <v>212</v>
      </c>
      <c r="LCA43" t="s">
        <v>212</v>
      </c>
      <c r="LCB43" t="s">
        <v>212</v>
      </c>
      <c r="LCC43" t="s">
        <v>212</v>
      </c>
      <c r="LCD43" t="s">
        <v>212</v>
      </c>
      <c r="LCE43" t="s">
        <v>212</v>
      </c>
      <c r="LCF43" t="s">
        <v>212</v>
      </c>
      <c r="LCG43" t="s">
        <v>212</v>
      </c>
      <c r="LCH43" t="s">
        <v>212</v>
      </c>
      <c r="LCI43" t="s">
        <v>212</v>
      </c>
      <c r="LCJ43" t="s">
        <v>212</v>
      </c>
      <c r="LCK43" t="s">
        <v>212</v>
      </c>
      <c r="LCL43" t="s">
        <v>212</v>
      </c>
      <c r="LCM43" t="s">
        <v>212</v>
      </c>
      <c r="LCN43" t="s">
        <v>212</v>
      </c>
      <c r="LCO43" t="s">
        <v>212</v>
      </c>
      <c r="LCP43" t="s">
        <v>212</v>
      </c>
      <c r="LCQ43" t="s">
        <v>212</v>
      </c>
      <c r="LCR43" t="s">
        <v>212</v>
      </c>
      <c r="LCS43" t="s">
        <v>212</v>
      </c>
      <c r="LCT43" t="s">
        <v>212</v>
      </c>
      <c r="LCU43" t="s">
        <v>212</v>
      </c>
      <c r="LCV43" t="s">
        <v>212</v>
      </c>
      <c r="LCW43" t="s">
        <v>212</v>
      </c>
      <c r="LCX43" t="s">
        <v>212</v>
      </c>
      <c r="LCY43" t="s">
        <v>212</v>
      </c>
      <c r="LCZ43" t="s">
        <v>212</v>
      </c>
      <c r="LDA43" t="s">
        <v>212</v>
      </c>
      <c r="LDB43" t="s">
        <v>212</v>
      </c>
      <c r="LDC43" t="s">
        <v>212</v>
      </c>
      <c r="LDD43" t="s">
        <v>212</v>
      </c>
      <c r="LDE43" t="s">
        <v>212</v>
      </c>
      <c r="LDF43" t="s">
        <v>212</v>
      </c>
      <c r="LDG43" t="s">
        <v>212</v>
      </c>
      <c r="LDH43" t="s">
        <v>212</v>
      </c>
      <c r="LDI43" t="s">
        <v>212</v>
      </c>
      <c r="LDJ43" t="s">
        <v>212</v>
      </c>
      <c r="LDK43" t="s">
        <v>212</v>
      </c>
      <c r="LDL43" t="s">
        <v>212</v>
      </c>
      <c r="LDM43" t="s">
        <v>212</v>
      </c>
      <c r="LDN43" t="s">
        <v>212</v>
      </c>
      <c r="LDO43" t="s">
        <v>212</v>
      </c>
      <c r="LDP43" t="s">
        <v>212</v>
      </c>
      <c r="LDQ43" t="s">
        <v>212</v>
      </c>
      <c r="LDR43" t="s">
        <v>212</v>
      </c>
      <c r="LDS43" t="s">
        <v>212</v>
      </c>
      <c r="LDT43" t="s">
        <v>212</v>
      </c>
      <c r="LDU43" t="s">
        <v>212</v>
      </c>
      <c r="LDV43" t="s">
        <v>212</v>
      </c>
      <c r="LDW43" t="s">
        <v>212</v>
      </c>
      <c r="LDX43" t="s">
        <v>212</v>
      </c>
      <c r="LDY43" t="s">
        <v>212</v>
      </c>
      <c r="LDZ43" t="s">
        <v>212</v>
      </c>
      <c r="LEA43" t="s">
        <v>212</v>
      </c>
      <c r="LEB43" t="s">
        <v>212</v>
      </c>
      <c r="LEC43" t="s">
        <v>212</v>
      </c>
      <c r="LED43" t="s">
        <v>212</v>
      </c>
      <c r="LEE43" t="s">
        <v>212</v>
      </c>
      <c r="LEF43" t="s">
        <v>212</v>
      </c>
      <c r="LEG43" t="s">
        <v>212</v>
      </c>
      <c r="LEH43" t="s">
        <v>212</v>
      </c>
      <c r="LEI43" t="s">
        <v>212</v>
      </c>
      <c r="LEJ43" t="s">
        <v>212</v>
      </c>
      <c r="LEK43" t="s">
        <v>212</v>
      </c>
      <c r="LEL43" t="s">
        <v>212</v>
      </c>
      <c r="LEM43" t="s">
        <v>212</v>
      </c>
      <c r="LEN43" t="s">
        <v>212</v>
      </c>
      <c r="LEO43" t="s">
        <v>212</v>
      </c>
      <c r="LEP43" t="s">
        <v>212</v>
      </c>
      <c r="LEQ43" t="s">
        <v>212</v>
      </c>
      <c r="LER43" t="s">
        <v>212</v>
      </c>
      <c r="LES43" t="s">
        <v>212</v>
      </c>
      <c r="LET43" t="s">
        <v>212</v>
      </c>
      <c r="LEU43" t="s">
        <v>212</v>
      </c>
      <c r="LEV43" t="s">
        <v>212</v>
      </c>
      <c r="LEW43" t="s">
        <v>212</v>
      </c>
      <c r="LEX43" t="s">
        <v>212</v>
      </c>
      <c r="LEY43" t="s">
        <v>212</v>
      </c>
      <c r="LEZ43" t="s">
        <v>212</v>
      </c>
      <c r="LFA43" t="s">
        <v>212</v>
      </c>
      <c r="LFB43" t="s">
        <v>212</v>
      </c>
      <c r="LFC43" t="s">
        <v>212</v>
      </c>
      <c r="LFD43" t="s">
        <v>212</v>
      </c>
      <c r="LFE43" t="s">
        <v>212</v>
      </c>
      <c r="LFF43" t="s">
        <v>212</v>
      </c>
      <c r="LFG43" t="s">
        <v>212</v>
      </c>
      <c r="LFH43" t="s">
        <v>212</v>
      </c>
      <c r="LFI43" t="s">
        <v>212</v>
      </c>
      <c r="LFJ43" t="s">
        <v>212</v>
      </c>
      <c r="LFK43" t="s">
        <v>212</v>
      </c>
      <c r="LFL43" t="s">
        <v>212</v>
      </c>
      <c r="LFM43" t="s">
        <v>212</v>
      </c>
      <c r="LFN43" t="s">
        <v>212</v>
      </c>
      <c r="LFO43" t="s">
        <v>212</v>
      </c>
      <c r="LFP43" t="s">
        <v>212</v>
      </c>
      <c r="LFQ43" t="s">
        <v>212</v>
      </c>
      <c r="LFR43" t="s">
        <v>212</v>
      </c>
      <c r="LFS43" t="s">
        <v>212</v>
      </c>
      <c r="LFT43" t="s">
        <v>212</v>
      </c>
      <c r="LFU43" t="s">
        <v>212</v>
      </c>
      <c r="LFV43" t="s">
        <v>212</v>
      </c>
      <c r="LFW43" t="s">
        <v>212</v>
      </c>
      <c r="LFX43" t="s">
        <v>212</v>
      </c>
      <c r="LFY43" t="s">
        <v>212</v>
      </c>
      <c r="LFZ43" t="s">
        <v>212</v>
      </c>
      <c r="LGA43" t="s">
        <v>212</v>
      </c>
      <c r="LGB43" t="s">
        <v>212</v>
      </c>
      <c r="LGC43" t="s">
        <v>212</v>
      </c>
      <c r="LGD43" t="s">
        <v>212</v>
      </c>
      <c r="LGE43" t="s">
        <v>212</v>
      </c>
      <c r="LGF43" t="s">
        <v>212</v>
      </c>
      <c r="LGG43" t="s">
        <v>212</v>
      </c>
      <c r="LGH43" t="s">
        <v>212</v>
      </c>
      <c r="LGI43" t="s">
        <v>212</v>
      </c>
      <c r="LGJ43" t="s">
        <v>212</v>
      </c>
      <c r="LGK43" t="s">
        <v>212</v>
      </c>
      <c r="LGL43" t="s">
        <v>212</v>
      </c>
      <c r="LGM43" t="s">
        <v>212</v>
      </c>
      <c r="LGN43" t="s">
        <v>212</v>
      </c>
      <c r="LGO43" t="s">
        <v>212</v>
      </c>
      <c r="LGP43" t="s">
        <v>212</v>
      </c>
      <c r="LGQ43" t="s">
        <v>212</v>
      </c>
      <c r="LGR43" t="s">
        <v>212</v>
      </c>
      <c r="LGS43" t="s">
        <v>212</v>
      </c>
      <c r="LGT43" t="s">
        <v>212</v>
      </c>
      <c r="LGU43" t="s">
        <v>212</v>
      </c>
      <c r="LGV43" t="s">
        <v>212</v>
      </c>
      <c r="LGW43" t="s">
        <v>212</v>
      </c>
      <c r="LGX43" t="s">
        <v>212</v>
      </c>
      <c r="LGY43" t="s">
        <v>212</v>
      </c>
      <c r="LGZ43" t="s">
        <v>212</v>
      </c>
      <c r="LHA43" t="s">
        <v>212</v>
      </c>
      <c r="LHB43" t="s">
        <v>212</v>
      </c>
      <c r="LHC43" t="s">
        <v>212</v>
      </c>
      <c r="LHD43" t="s">
        <v>212</v>
      </c>
      <c r="LHE43" t="s">
        <v>212</v>
      </c>
      <c r="LHF43" t="s">
        <v>212</v>
      </c>
      <c r="LHG43" t="s">
        <v>212</v>
      </c>
      <c r="LHH43" t="s">
        <v>212</v>
      </c>
      <c r="LHI43" t="s">
        <v>212</v>
      </c>
      <c r="LHJ43" t="s">
        <v>212</v>
      </c>
      <c r="LHK43" t="s">
        <v>212</v>
      </c>
      <c r="LHL43" t="s">
        <v>212</v>
      </c>
      <c r="LHM43" t="s">
        <v>212</v>
      </c>
      <c r="LHN43" t="s">
        <v>212</v>
      </c>
      <c r="LHO43" t="s">
        <v>212</v>
      </c>
      <c r="LHP43" t="s">
        <v>212</v>
      </c>
      <c r="LHQ43" t="s">
        <v>212</v>
      </c>
      <c r="LHR43" t="s">
        <v>212</v>
      </c>
      <c r="LHS43" t="s">
        <v>212</v>
      </c>
      <c r="LHT43" t="s">
        <v>212</v>
      </c>
      <c r="LHU43" t="s">
        <v>212</v>
      </c>
      <c r="LHV43" t="s">
        <v>212</v>
      </c>
      <c r="LHW43" t="s">
        <v>212</v>
      </c>
      <c r="LHX43" t="s">
        <v>212</v>
      </c>
      <c r="LHY43" t="s">
        <v>212</v>
      </c>
      <c r="LHZ43" t="s">
        <v>212</v>
      </c>
      <c r="LIA43" t="s">
        <v>212</v>
      </c>
      <c r="LIB43" t="s">
        <v>212</v>
      </c>
      <c r="LIC43" t="s">
        <v>212</v>
      </c>
      <c r="LID43" t="s">
        <v>212</v>
      </c>
      <c r="LIE43" t="s">
        <v>212</v>
      </c>
      <c r="LIF43" t="s">
        <v>212</v>
      </c>
      <c r="LIG43" t="s">
        <v>212</v>
      </c>
      <c r="LIH43" t="s">
        <v>212</v>
      </c>
      <c r="LII43" t="s">
        <v>212</v>
      </c>
      <c r="LIJ43" t="s">
        <v>212</v>
      </c>
      <c r="LIK43" t="s">
        <v>212</v>
      </c>
      <c r="LIL43" t="s">
        <v>212</v>
      </c>
      <c r="LIM43" t="s">
        <v>212</v>
      </c>
      <c r="LIN43" t="s">
        <v>212</v>
      </c>
      <c r="LIO43" t="s">
        <v>212</v>
      </c>
      <c r="LIP43" t="s">
        <v>212</v>
      </c>
      <c r="LIQ43" t="s">
        <v>212</v>
      </c>
      <c r="LIR43" t="s">
        <v>212</v>
      </c>
      <c r="LIS43" t="s">
        <v>212</v>
      </c>
      <c r="LIT43" t="s">
        <v>212</v>
      </c>
      <c r="LIU43" t="s">
        <v>212</v>
      </c>
      <c r="LIV43" t="s">
        <v>212</v>
      </c>
      <c r="LIW43" t="s">
        <v>212</v>
      </c>
      <c r="LIX43" t="s">
        <v>212</v>
      </c>
      <c r="LIY43" t="s">
        <v>212</v>
      </c>
      <c r="LIZ43" t="s">
        <v>212</v>
      </c>
      <c r="LJA43" t="s">
        <v>212</v>
      </c>
      <c r="LJB43" t="s">
        <v>212</v>
      </c>
      <c r="LJC43" t="s">
        <v>212</v>
      </c>
      <c r="LJD43" t="s">
        <v>212</v>
      </c>
      <c r="LJE43" t="s">
        <v>212</v>
      </c>
      <c r="LJF43" t="s">
        <v>212</v>
      </c>
      <c r="LJG43" t="s">
        <v>212</v>
      </c>
      <c r="LJH43" t="s">
        <v>212</v>
      </c>
      <c r="LJI43" t="s">
        <v>212</v>
      </c>
      <c r="LJJ43" t="s">
        <v>212</v>
      </c>
      <c r="LJK43" t="s">
        <v>212</v>
      </c>
      <c r="LJL43" t="s">
        <v>212</v>
      </c>
      <c r="LJM43" t="s">
        <v>212</v>
      </c>
      <c r="LJN43" t="s">
        <v>212</v>
      </c>
      <c r="LJO43" t="s">
        <v>212</v>
      </c>
      <c r="LJP43" t="s">
        <v>212</v>
      </c>
      <c r="LJQ43" t="s">
        <v>212</v>
      </c>
      <c r="LJR43" t="s">
        <v>212</v>
      </c>
      <c r="LJS43" t="s">
        <v>212</v>
      </c>
      <c r="LJT43" t="s">
        <v>212</v>
      </c>
      <c r="LJU43" t="s">
        <v>212</v>
      </c>
      <c r="LJV43" t="s">
        <v>212</v>
      </c>
      <c r="LJW43" t="s">
        <v>212</v>
      </c>
      <c r="LJX43" t="s">
        <v>212</v>
      </c>
      <c r="LJY43" t="s">
        <v>212</v>
      </c>
      <c r="LJZ43" t="s">
        <v>212</v>
      </c>
      <c r="LKA43" t="s">
        <v>212</v>
      </c>
      <c r="LKB43" t="s">
        <v>212</v>
      </c>
      <c r="LKC43" t="s">
        <v>212</v>
      </c>
      <c r="LKD43" t="s">
        <v>212</v>
      </c>
      <c r="LKE43" t="s">
        <v>212</v>
      </c>
      <c r="LKF43" t="s">
        <v>212</v>
      </c>
      <c r="LKG43" t="s">
        <v>212</v>
      </c>
      <c r="LKH43" t="s">
        <v>212</v>
      </c>
      <c r="LKI43" t="s">
        <v>212</v>
      </c>
      <c r="LKJ43" t="s">
        <v>212</v>
      </c>
      <c r="LKK43" t="s">
        <v>212</v>
      </c>
      <c r="LKL43" t="s">
        <v>212</v>
      </c>
      <c r="LKM43" t="s">
        <v>212</v>
      </c>
      <c r="LKN43" t="s">
        <v>212</v>
      </c>
      <c r="LKO43" t="s">
        <v>212</v>
      </c>
      <c r="LKP43" t="s">
        <v>212</v>
      </c>
      <c r="LKQ43" t="s">
        <v>212</v>
      </c>
      <c r="LKR43" t="s">
        <v>212</v>
      </c>
      <c r="LKS43" t="s">
        <v>212</v>
      </c>
      <c r="LKT43" t="s">
        <v>212</v>
      </c>
      <c r="LKU43" t="s">
        <v>212</v>
      </c>
      <c r="LKV43" t="s">
        <v>212</v>
      </c>
      <c r="LKW43" t="s">
        <v>212</v>
      </c>
      <c r="LKX43" t="s">
        <v>212</v>
      </c>
      <c r="LKY43" t="s">
        <v>212</v>
      </c>
      <c r="LKZ43" t="s">
        <v>212</v>
      </c>
      <c r="LLA43" t="s">
        <v>212</v>
      </c>
      <c r="LLB43" t="s">
        <v>212</v>
      </c>
      <c r="LLC43" t="s">
        <v>212</v>
      </c>
      <c r="LLD43" t="s">
        <v>212</v>
      </c>
      <c r="LLE43" t="s">
        <v>212</v>
      </c>
      <c r="LLF43" t="s">
        <v>212</v>
      </c>
      <c r="LLG43" t="s">
        <v>212</v>
      </c>
      <c r="LLH43" t="s">
        <v>212</v>
      </c>
      <c r="LLI43" t="s">
        <v>212</v>
      </c>
      <c r="LLJ43" t="s">
        <v>212</v>
      </c>
      <c r="LLK43" t="s">
        <v>212</v>
      </c>
      <c r="LLL43" t="s">
        <v>212</v>
      </c>
      <c r="LLM43" t="s">
        <v>212</v>
      </c>
      <c r="LLN43" t="s">
        <v>212</v>
      </c>
      <c r="LLO43" t="s">
        <v>212</v>
      </c>
      <c r="LLP43" t="s">
        <v>212</v>
      </c>
      <c r="LLQ43" t="s">
        <v>212</v>
      </c>
      <c r="LLR43" t="s">
        <v>212</v>
      </c>
      <c r="LLS43" t="s">
        <v>212</v>
      </c>
      <c r="LLT43" t="s">
        <v>212</v>
      </c>
      <c r="LLU43" t="s">
        <v>212</v>
      </c>
      <c r="LLV43" t="s">
        <v>212</v>
      </c>
      <c r="LLW43" t="s">
        <v>212</v>
      </c>
      <c r="LLX43" t="s">
        <v>212</v>
      </c>
      <c r="LLY43" t="s">
        <v>212</v>
      </c>
      <c r="LLZ43" t="s">
        <v>212</v>
      </c>
      <c r="LMA43" t="s">
        <v>212</v>
      </c>
      <c r="LMB43" t="s">
        <v>212</v>
      </c>
      <c r="LMC43" t="s">
        <v>212</v>
      </c>
      <c r="LMD43" t="s">
        <v>212</v>
      </c>
      <c r="LME43" t="s">
        <v>212</v>
      </c>
      <c r="LMF43" t="s">
        <v>212</v>
      </c>
      <c r="LMG43" t="s">
        <v>212</v>
      </c>
      <c r="LMH43" t="s">
        <v>212</v>
      </c>
      <c r="LMI43" t="s">
        <v>212</v>
      </c>
      <c r="LMJ43" t="s">
        <v>212</v>
      </c>
      <c r="LMK43" t="s">
        <v>212</v>
      </c>
      <c r="LML43" t="s">
        <v>212</v>
      </c>
      <c r="LMM43" t="s">
        <v>212</v>
      </c>
      <c r="LMN43" t="s">
        <v>212</v>
      </c>
      <c r="LMO43" t="s">
        <v>212</v>
      </c>
      <c r="LMP43" t="s">
        <v>212</v>
      </c>
      <c r="LMQ43" t="s">
        <v>212</v>
      </c>
      <c r="LMR43" t="s">
        <v>212</v>
      </c>
      <c r="LMS43" t="s">
        <v>212</v>
      </c>
      <c r="LMT43" t="s">
        <v>212</v>
      </c>
      <c r="LMU43" t="s">
        <v>212</v>
      </c>
      <c r="LMV43" t="s">
        <v>212</v>
      </c>
      <c r="LMW43" t="s">
        <v>212</v>
      </c>
      <c r="LMX43" t="s">
        <v>212</v>
      </c>
      <c r="LMY43" t="s">
        <v>212</v>
      </c>
      <c r="LMZ43" t="s">
        <v>212</v>
      </c>
      <c r="LNA43" t="s">
        <v>212</v>
      </c>
      <c r="LNB43" t="s">
        <v>212</v>
      </c>
      <c r="LNC43" t="s">
        <v>212</v>
      </c>
      <c r="LND43" t="s">
        <v>212</v>
      </c>
      <c r="LNE43" t="s">
        <v>212</v>
      </c>
      <c r="LNF43" t="s">
        <v>212</v>
      </c>
      <c r="LNG43" t="s">
        <v>212</v>
      </c>
      <c r="LNH43" t="s">
        <v>212</v>
      </c>
      <c r="LNI43" t="s">
        <v>212</v>
      </c>
      <c r="LNJ43" t="s">
        <v>212</v>
      </c>
      <c r="LNK43" t="s">
        <v>212</v>
      </c>
      <c r="LNL43" t="s">
        <v>212</v>
      </c>
      <c r="LNM43" t="s">
        <v>212</v>
      </c>
      <c r="LNN43" t="s">
        <v>212</v>
      </c>
      <c r="LNO43" t="s">
        <v>212</v>
      </c>
      <c r="LNP43" t="s">
        <v>212</v>
      </c>
      <c r="LNQ43" t="s">
        <v>212</v>
      </c>
      <c r="LNR43" t="s">
        <v>212</v>
      </c>
      <c r="LNS43" t="s">
        <v>212</v>
      </c>
      <c r="LNT43" t="s">
        <v>212</v>
      </c>
      <c r="LNU43" t="s">
        <v>212</v>
      </c>
      <c r="LNV43" t="s">
        <v>212</v>
      </c>
      <c r="LNW43" t="s">
        <v>212</v>
      </c>
      <c r="LNX43" t="s">
        <v>212</v>
      </c>
      <c r="LNY43" t="s">
        <v>212</v>
      </c>
      <c r="LNZ43" t="s">
        <v>212</v>
      </c>
      <c r="LOA43" t="s">
        <v>212</v>
      </c>
      <c r="LOB43" t="s">
        <v>212</v>
      </c>
      <c r="LOC43" t="s">
        <v>212</v>
      </c>
      <c r="LOD43" t="s">
        <v>212</v>
      </c>
      <c r="LOE43" t="s">
        <v>212</v>
      </c>
      <c r="LOF43" t="s">
        <v>212</v>
      </c>
      <c r="LOG43" t="s">
        <v>212</v>
      </c>
      <c r="LOH43" t="s">
        <v>212</v>
      </c>
      <c r="LOI43" t="s">
        <v>212</v>
      </c>
      <c r="LOJ43" t="s">
        <v>212</v>
      </c>
      <c r="LOK43" t="s">
        <v>212</v>
      </c>
      <c r="LOL43" t="s">
        <v>212</v>
      </c>
      <c r="LOM43" t="s">
        <v>212</v>
      </c>
      <c r="LON43" t="s">
        <v>212</v>
      </c>
      <c r="LOO43" t="s">
        <v>212</v>
      </c>
      <c r="LOP43" t="s">
        <v>212</v>
      </c>
      <c r="LOQ43" t="s">
        <v>212</v>
      </c>
      <c r="LOR43" t="s">
        <v>212</v>
      </c>
      <c r="LOS43" t="s">
        <v>212</v>
      </c>
      <c r="LOT43" t="s">
        <v>212</v>
      </c>
      <c r="LOU43" t="s">
        <v>212</v>
      </c>
      <c r="LOV43" t="s">
        <v>212</v>
      </c>
      <c r="LOW43" t="s">
        <v>212</v>
      </c>
      <c r="LOX43" t="s">
        <v>212</v>
      </c>
      <c r="LOY43" t="s">
        <v>212</v>
      </c>
      <c r="LOZ43" t="s">
        <v>212</v>
      </c>
      <c r="LPA43" t="s">
        <v>212</v>
      </c>
      <c r="LPB43" t="s">
        <v>212</v>
      </c>
      <c r="LPC43" t="s">
        <v>212</v>
      </c>
      <c r="LPD43" t="s">
        <v>212</v>
      </c>
      <c r="LPE43" t="s">
        <v>212</v>
      </c>
      <c r="LPF43" t="s">
        <v>212</v>
      </c>
      <c r="LPG43" t="s">
        <v>212</v>
      </c>
      <c r="LPH43" t="s">
        <v>212</v>
      </c>
      <c r="LPI43" t="s">
        <v>212</v>
      </c>
      <c r="LPJ43" t="s">
        <v>212</v>
      </c>
      <c r="LPK43" t="s">
        <v>212</v>
      </c>
      <c r="LPL43" t="s">
        <v>212</v>
      </c>
      <c r="LPM43" t="s">
        <v>212</v>
      </c>
      <c r="LPN43" t="s">
        <v>212</v>
      </c>
      <c r="LPO43" t="s">
        <v>212</v>
      </c>
      <c r="LPP43" t="s">
        <v>212</v>
      </c>
      <c r="LPQ43" t="s">
        <v>212</v>
      </c>
      <c r="LPR43" t="s">
        <v>212</v>
      </c>
      <c r="LPS43" t="s">
        <v>212</v>
      </c>
      <c r="LPT43" t="s">
        <v>212</v>
      </c>
      <c r="LPU43" t="s">
        <v>212</v>
      </c>
      <c r="LPV43" t="s">
        <v>212</v>
      </c>
      <c r="LPW43" t="s">
        <v>212</v>
      </c>
      <c r="LPX43" t="s">
        <v>212</v>
      </c>
      <c r="LPY43" t="s">
        <v>212</v>
      </c>
      <c r="LPZ43" t="s">
        <v>212</v>
      </c>
      <c r="LQA43" t="s">
        <v>212</v>
      </c>
      <c r="LQB43" t="s">
        <v>212</v>
      </c>
      <c r="LQC43" t="s">
        <v>212</v>
      </c>
      <c r="LQD43" t="s">
        <v>212</v>
      </c>
      <c r="LQE43" t="s">
        <v>212</v>
      </c>
      <c r="LQF43" t="s">
        <v>212</v>
      </c>
      <c r="LQG43" t="s">
        <v>212</v>
      </c>
      <c r="LQH43" t="s">
        <v>212</v>
      </c>
      <c r="LQI43" t="s">
        <v>212</v>
      </c>
      <c r="LQJ43" t="s">
        <v>212</v>
      </c>
      <c r="LQK43" t="s">
        <v>212</v>
      </c>
      <c r="LQL43" t="s">
        <v>212</v>
      </c>
      <c r="LQM43" t="s">
        <v>212</v>
      </c>
      <c r="LQN43" t="s">
        <v>212</v>
      </c>
      <c r="LQO43" t="s">
        <v>212</v>
      </c>
      <c r="LQP43" t="s">
        <v>212</v>
      </c>
      <c r="LQQ43" t="s">
        <v>212</v>
      </c>
      <c r="LQR43" t="s">
        <v>212</v>
      </c>
      <c r="LQS43" t="s">
        <v>212</v>
      </c>
      <c r="LQT43" t="s">
        <v>212</v>
      </c>
      <c r="LQU43" t="s">
        <v>212</v>
      </c>
      <c r="LQV43" t="s">
        <v>212</v>
      </c>
      <c r="LQW43" t="s">
        <v>212</v>
      </c>
      <c r="LQX43" t="s">
        <v>212</v>
      </c>
      <c r="LQY43" t="s">
        <v>212</v>
      </c>
      <c r="LQZ43" t="s">
        <v>212</v>
      </c>
      <c r="LRA43" t="s">
        <v>212</v>
      </c>
      <c r="LRB43" t="s">
        <v>212</v>
      </c>
      <c r="LRC43" t="s">
        <v>212</v>
      </c>
      <c r="LRD43" t="s">
        <v>212</v>
      </c>
      <c r="LRE43" t="s">
        <v>212</v>
      </c>
      <c r="LRF43" t="s">
        <v>212</v>
      </c>
      <c r="LRG43" t="s">
        <v>212</v>
      </c>
      <c r="LRH43" t="s">
        <v>212</v>
      </c>
      <c r="LRI43" t="s">
        <v>212</v>
      </c>
      <c r="LRJ43" t="s">
        <v>212</v>
      </c>
      <c r="LRK43" t="s">
        <v>212</v>
      </c>
      <c r="LRL43" t="s">
        <v>212</v>
      </c>
      <c r="LRM43" t="s">
        <v>212</v>
      </c>
      <c r="LRN43" t="s">
        <v>212</v>
      </c>
      <c r="LRO43" t="s">
        <v>212</v>
      </c>
      <c r="LRP43" t="s">
        <v>212</v>
      </c>
      <c r="LRQ43" t="s">
        <v>212</v>
      </c>
      <c r="LRR43" t="s">
        <v>212</v>
      </c>
      <c r="LRS43" t="s">
        <v>212</v>
      </c>
      <c r="LRT43" t="s">
        <v>212</v>
      </c>
      <c r="LRU43" t="s">
        <v>212</v>
      </c>
      <c r="LRV43" t="s">
        <v>212</v>
      </c>
      <c r="LRW43" t="s">
        <v>212</v>
      </c>
      <c r="LRX43" t="s">
        <v>212</v>
      </c>
      <c r="LRY43" t="s">
        <v>212</v>
      </c>
      <c r="LRZ43" t="s">
        <v>212</v>
      </c>
      <c r="LSA43" t="s">
        <v>212</v>
      </c>
      <c r="LSB43" t="s">
        <v>212</v>
      </c>
      <c r="LSC43" t="s">
        <v>212</v>
      </c>
      <c r="LSD43" t="s">
        <v>212</v>
      </c>
      <c r="LSE43" t="s">
        <v>212</v>
      </c>
      <c r="LSF43" t="s">
        <v>212</v>
      </c>
      <c r="LSG43" t="s">
        <v>212</v>
      </c>
      <c r="LSH43" t="s">
        <v>212</v>
      </c>
      <c r="LSI43" t="s">
        <v>212</v>
      </c>
      <c r="LSJ43" t="s">
        <v>212</v>
      </c>
      <c r="LSK43" t="s">
        <v>212</v>
      </c>
      <c r="LSL43" t="s">
        <v>212</v>
      </c>
      <c r="LSM43" t="s">
        <v>212</v>
      </c>
      <c r="LSN43" t="s">
        <v>212</v>
      </c>
      <c r="LSO43" t="s">
        <v>212</v>
      </c>
      <c r="LSP43" t="s">
        <v>212</v>
      </c>
      <c r="LSQ43" t="s">
        <v>212</v>
      </c>
      <c r="LSR43" t="s">
        <v>212</v>
      </c>
      <c r="LSS43" t="s">
        <v>212</v>
      </c>
      <c r="LST43" t="s">
        <v>212</v>
      </c>
      <c r="LSU43" t="s">
        <v>212</v>
      </c>
      <c r="LSV43" t="s">
        <v>212</v>
      </c>
      <c r="LSW43" t="s">
        <v>212</v>
      </c>
      <c r="LSX43" t="s">
        <v>212</v>
      </c>
      <c r="LSY43" t="s">
        <v>212</v>
      </c>
      <c r="LSZ43" t="s">
        <v>212</v>
      </c>
      <c r="LTA43" t="s">
        <v>212</v>
      </c>
      <c r="LTB43" t="s">
        <v>212</v>
      </c>
      <c r="LTC43" t="s">
        <v>212</v>
      </c>
      <c r="LTD43" t="s">
        <v>212</v>
      </c>
      <c r="LTE43" t="s">
        <v>212</v>
      </c>
      <c r="LTF43" t="s">
        <v>212</v>
      </c>
      <c r="LTG43" t="s">
        <v>212</v>
      </c>
      <c r="LTH43" t="s">
        <v>212</v>
      </c>
      <c r="LTI43" t="s">
        <v>212</v>
      </c>
      <c r="LTJ43" t="s">
        <v>212</v>
      </c>
      <c r="LTK43" t="s">
        <v>212</v>
      </c>
      <c r="LTL43" t="s">
        <v>212</v>
      </c>
      <c r="LTM43" t="s">
        <v>212</v>
      </c>
      <c r="LTN43" t="s">
        <v>212</v>
      </c>
      <c r="LTO43" t="s">
        <v>212</v>
      </c>
      <c r="LTP43" t="s">
        <v>212</v>
      </c>
      <c r="LTQ43" t="s">
        <v>212</v>
      </c>
      <c r="LTR43" t="s">
        <v>212</v>
      </c>
      <c r="LTS43" t="s">
        <v>212</v>
      </c>
      <c r="LTT43" t="s">
        <v>212</v>
      </c>
      <c r="LTU43" t="s">
        <v>212</v>
      </c>
      <c r="LTV43" t="s">
        <v>212</v>
      </c>
      <c r="LTW43" t="s">
        <v>212</v>
      </c>
      <c r="LTX43" t="s">
        <v>212</v>
      </c>
      <c r="LTY43" t="s">
        <v>212</v>
      </c>
      <c r="LTZ43" t="s">
        <v>212</v>
      </c>
      <c r="LUA43" t="s">
        <v>212</v>
      </c>
      <c r="LUB43" t="s">
        <v>212</v>
      </c>
      <c r="LUC43" t="s">
        <v>212</v>
      </c>
      <c r="LUD43" t="s">
        <v>212</v>
      </c>
      <c r="LUE43" t="s">
        <v>212</v>
      </c>
      <c r="LUF43" t="s">
        <v>212</v>
      </c>
      <c r="LUG43" t="s">
        <v>212</v>
      </c>
      <c r="LUH43" t="s">
        <v>212</v>
      </c>
      <c r="LUI43" t="s">
        <v>212</v>
      </c>
      <c r="LUJ43" t="s">
        <v>212</v>
      </c>
      <c r="LUK43" t="s">
        <v>212</v>
      </c>
      <c r="LUL43" t="s">
        <v>212</v>
      </c>
      <c r="LUM43" t="s">
        <v>212</v>
      </c>
      <c r="LUN43" t="s">
        <v>212</v>
      </c>
      <c r="LUO43" t="s">
        <v>212</v>
      </c>
      <c r="LUP43" t="s">
        <v>212</v>
      </c>
      <c r="LUQ43" t="s">
        <v>212</v>
      </c>
      <c r="LUR43" t="s">
        <v>212</v>
      </c>
      <c r="LUS43" t="s">
        <v>212</v>
      </c>
      <c r="LUT43" t="s">
        <v>212</v>
      </c>
      <c r="LUU43" t="s">
        <v>212</v>
      </c>
      <c r="LUV43" t="s">
        <v>212</v>
      </c>
      <c r="LUW43" t="s">
        <v>212</v>
      </c>
      <c r="LUX43" t="s">
        <v>212</v>
      </c>
      <c r="LUY43" t="s">
        <v>212</v>
      </c>
      <c r="LUZ43" t="s">
        <v>212</v>
      </c>
      <c r="LVA43" t="s">
        <v>212</v>
      </c>
      <c r="LVB43" t="s">
        <v>212</v>
      </c>
      <c r="LVC43" t="s">
        <v>212</v>
      </c>
      <c r="LVD43" t="s">
        <v>212</v>
      </c>
      <c r="LVE43" t="s">
        <v>212</v>
      </c>
      <c r="LVF43" t="s">
        <v>212</v>
      </c>
      <c r="LVG43" t="s">
        <v>212</v>
      </c>
      <c r="LVH43" t="s">
        <v>212</v>
      </c>
      <c r="LVI43" t="s">
        <v>212</v>
      </c>
      <c r="LVJ43" t="s">
        <v>212</v>
      </c>
      <c r="LVK43" t="s">
        <v>212</v>
      </c>
      <c r="LVL43" t="s">
        <v>212</v>
      </c>
      <c r="LVM43" t="s">
        <v>212</v>
      </c>
      <c r="LVN43" t="s">
        <v>212</v>
      </c>
      <c r="LVO43" t="s">
        <v>212</v>
      </c>
      <c r="LVP43" t="s">
        <v>212</v>
      </c>
      <c r="LVQ43" t="s">
        <v>212</v>
      </c>
      <c r="LVR43" t="s">
        <v>212</v>
      </c>
      <c r="LVS43" t="s">
        <v>212</v>
      </c>
      <c r="LVT43" t="s">
        <v>212</v>
      </c>
      <c r="LVU43" t="s">
        <v>212</v>
      </c>
      <c r="LVV43" t="s">
        <v>212</v>
      </c>
      <c r="LVW43" t="s">
        <v>212</v>
      </c>
      <c r="LVX43" t="s">
        <v>212</v>
      </c>
      <c r="LVY43" t="s">
        <v>212</v>
      </c>
      <c r="LVZ43" t="s">
        <v>212</v>
      </c>
      <c r="LWA43" t="s">
        <v>212</v>
      </c>
      <c r="LWB43" t="s">
        <v>212</v>
      </c>
      <c r="LWC43" t="s">
        <v>212</v>
      </c>
      <c r="LWD43" t="s">
        <v>212</v>
      </c>
      <c r="LWE43" t="s">
        <v>212</v>
      </c>
      <c r="LWF43" t="s">
        <v>212</v>
      </c>
      <c r="LWG43" t="s">
        <v>212</v>
      </c>
      <c r="LWH43" t="s">
        <v>212</v>
      </c>
      <c r="LWI43" t="s">
        <v>212</v>
      </c>
      <c r="LWJ43" t="s">
        <v>212</v>
      </c>
      <c r="LWK43" t="s">
        <v>212</v>
      </c>
      <c r="LWL43" t="s">
        <v>212</v>
      </c>
      <c r="LWM43" t="s">
        <v>212</v>
      </c>
      <c r="LWN43" t="s">
        <v>212</v>
      </c>
      <c r="LWO43" t="s">
        <v>212</v>
      </c>
      <c r="LWP43" t="s">
        <v>212</v>
      </c>
      <c r="LWQ43" t="s">
        <v>212</v>
      </c>
      <c r="LWR43" t="s">
        <v>212</v>
      </c>
      <c r="LWS43" t="s">
        <v>212</v>
      </c>
      <c r="LWT43" t="s">
        <v>212</v>
      </c>
      <c r="LWU43" t="s">
        <v>212</v>
      </c>
      <c r="LWV43" t="s">
        <v>212</v>
      </c>
      <c r="LWW43" t="s">
        <v>212</v>
      </c>
      <c r="LWX43" t="s">
        <v>212</v>
      </c>
      <c r="LWY43" t="s">
        <v>212</v>
      </c>
      <c r="LWZ43" t="s">
        <v>212</v>
      </c>
      <c r="LXA43" t="s">
        <v>212</v>
      </c>
      <c r="LXB43" t="s">
        <v>212</v>
      </c>
      <c r="LXC43" t="s">
        <v>212</v>
      </c>
      <c r="LXD43" t="s">
        <v>212</v>
      </c>
      <c r="LXE43" t="s">
        <v>212</v>
      </c>
      <c r="LXF43" t="s">
        <v>212</v>
      </c>
      <c r="LXG43" t="s">
        <v>212</v>
      </c>
      <c r="LXH43" t="s">
        <v>212</v>
      </c>
      <c r="LXI43" t="s">
        <v>212</v>
      </c>
      <c r="LXJ43" t="s">
        <v>212</v>
      </c>
      <c r="LXK43" t="s">
        <v>212</v>
      </c>
      <c r="LXL43" t="s">
        <v>212</v>
      </c>
      <c r="LXM43" t="s">
        <v>212</v>
      </c>
      <c r="LXN43" t="s">
        <v>212</v>
      </c>
      <c r="LXO43" t="s">
        <v>212</v>
      </c>
      <c r="LXP43" t="s">
        <v>212</v>
      </c>
      <c r="LXQ43" t="s">
        <v>212</v>
      </c>
      <c r="LXR43" t="s">
        <v>212</v>
      </c>
      <c r="LXS43" t="s">
        <v>212</v>
      </c>
      <c r="LXT43" t="s">
        <v>212</v>
      </c>
      <c r="LXU43" t="s">
        <v>212</v>
      </c>
      <c r="LXV43" t="s">
        <v>212</v>
      </c>
      <c r="LXW43" t="s">
        <v>212</v>
      </c>
      <c r="LXX43" t="s">
        <v>212</v>
      </c>
      <c r="LXY43" t="s">
        <v>212</v>
      </c>
      <c r="LXZ43" t="s">
        <v>212</v>
      </c>
      <c r="LYA43" t="s">
        <v>212</v>
      </c>
      <c r="LYB43" t="s">
        <v>212</v>
      </c>
      <c r="LYC43" t="s">
        <v>212</v>
      </c>
      <c r="LYD43" t="s">
        <v>212</v>
      </c>
      <c r="LYE43" t="s">
        <v>212</v>
      </c>
      <c r="LYF43" t="s">
        <v>212</v>
      </c>
      <c r="LYG43" t="s">
        <v>212</v>
      </c>
      <c r="LYH43" t="s">
        <v>212</v>
      </c>
      <c r="LYI43" t="s">
        <v>212</v>
      </c>
      <c r="LYJ43" t="s">
        <v>212</v>
      </c>
      <c r="LYK43" t="s">
        <v>212</v>
      </c>
      <c r="LYL43" t="s">
        <v>212</v>
      </c>
      <c r="LYM43" t="s">
        <v>212</v>
      </c>
      <c r="LYN43" t="s">
        <v>212</v>
      </c>
      <c r="LYO43" t="s">
        <v>212</v>
      </c>
      <c r="LYP43" t="s">
        <v>212</v>
      </c>
      <c r="LYQ43" t="s">
        <v>212</v>
      </c>
      <c r="LYR43" t="s">
        <v>212</v>
      </c>
      <c r="LYS43" t="s">
        <v>212</v>
      </c>
      <c r="LYT43" t="s">
        <v>212</v>
      </c>
      <c r="LYU43" t="s">
        <v>212</v>
      </c>
      <c r="LYV43" t="s">
        <v>212</v>
      </c>
      <c r="LYW43" t="s">
        <v>212</v>
      </c>
      <c r="LYX43" t="s">
        <v>212</v>
      </c>
      <c r="LYY43" t="s">
        <v>212</v>
      </c>
      <c r="LYZ43" t="s">
        <v>212</v>
      </c>
      <c r="LZA43" t="s">
        <v>212</v>
      </c>
      <c r="LZB43" t="s">
        <v>212</v>
      </c>
      <c r="LZC43" t="s">
        <v>212</v>
      </c>
      <c r="LZD43" t="s">
        <v>212</v>
      </c>
      <c r="LZE43" t="s">
        <v>212</v>
      </c>
      <c r="LZF43" t="s">
        <v>212</v>
      </c>
      <c r="LZG43" t="s">
        <v>212</v>
      </c>
      <c r="LZH43" t="s">
        <v>212</v>
      </c>
      <c r="LZI43" t="s">
        <v>212</v>
      </c>
      <c r="LZJ43" t="s">
        <v>212</v>
      </c>
      <c r="LZK43" t="s">
        <v>212</v>
      </c>
      <c r="LZL43" t="s">
        <v>212</v>
      </c>
      <c r="LZM43" t="s">
        <v>212</v>
      </c>
      <c r="LZN43" t="s">
        <v>212</v>
      </c>
      <c r="LZO43" t="s">
        <v>212</v>
      </c>
      <c r="LZP43" t="s">
        <v>212</v>
      </c>
      <c r="LZQ43" t="s">
        <v>212</v>
      </c>
      <c r="LZR43" t="s">
        <v>212</v>
      </c>
      <c r="LZS43" t="s">
        <v>212</v>
      </c>
      <c r="LZT43" t="s">
        <v>212</v>
      </c>
      <c r="LZU43" t="s">
        <v>212</v>
      </c>
      <c r="LZV43" t="s">
        <v>212</v>
      </c>
      <c r="LZW43" t="s">
        <v>212</v>
      </c>
      <c r="LZX43" t="s">
        <v>212</v>
      </c>
      <c r="LZY43" t="s">
        <v>212</v>
      </c>
      <c r="LZZ43" t="s">
        <v>212</v>
      </c>
      <c r="MAA43" t="s">
        <v>212</v>
      </c>
      <c r="MAB43" t="s">
        <v>212</v>
      </c>
      <c r="MAC43" t="s">
        <v>212</v>
      </c>
      <c r="MAD43" t="s">
        <v>212</v>
      </c>
      <c r="MAE43" t="s">
        <v>212</v>
      </c>
      <c r="MAF43" t="s">
        <v>212</v>
      </c>
      <c r="MAG43" t="s">
        <v>212</v>
      </c>
      <c r="MAH43" t="s">
        <v>212</v>
      </c>
      <c r="MAI43" t="s">
        <v>212</v>
      </c>
      <c r="MAJ43" t="s">
        <v>212</v>
      </c>
      <c r="MAK43" t="s">
        <v>212</v>
      </c>
      <c r="MAL43" t="s">
        <v>212</v>
      </c>
      <c r="MAM43" t="s">
        <v>212</v>
      </c>
      <c r="MAN43" t="s">
        <v>212</v>
      </c>
      <c r="MAO43" t="s">
        <v>212</v>
      </c>
      <c r="MAP43" t="s">
        <v>212</v>
      </c>
      <c r="MAQ43" t="s">
        <v>212</v>
      </c>
      <c r="MAR43" t="s">
        <v>212</v>
      </c>
      <c r="MAS43" t="s">
        <v>212</v>
      </c>
      <c r="MAT43" t="s">
        <v>212</v>
      </c>
      <c r="MAU43" t="s">
        <v>212</v>
      </c>
      <c r="MAV43" t="s">
        <v>212</v>
      </c>
      <c r="MAW43" t="s">
        <v>212</v>
      </c>
      <c r="MAX43" t="s">
        <v>212</v>
      </c>
      <c r="MAY43" t="s">
        <v>212</v>
      </c>
      <c r="MAZ43" t="s">
        <v>212</v>
      </c>
      <c r="MBA43" t="s">
        <v>212</v>
      </c>
      <c r="MBB43" t="s">
        <v>212</v>
      </c>
      <c r="MBC43" t="s">
        <v>212</v>
      </c>
      <c r="MBD43" t="s">
        <v>212</v>
      </c>
      <c r="MBE43" t="s">
        <v>212</v>
      </c>
      <c r="MBF43" t="s">
        <v>212</v>
      </c>
      <c r="MBG43" t="s">
        <v>212</v>
      </c>
      <c r="MBH43" t="s">
        <v>212</v>
      </c>
      <c r="MBI43" t="s">
        <v>212</v>
      </c>
      <c r="MBJ43" t="s">
        <v>212</v>
      </c>
      <c r="MBK43" t="s">
        <v>212</v>
      </c>
      <c r="MBL43" t="s">
        <v>212</v>
      </c>
      <c r="MBM43" t="s">
        <v>212</v>
      </c>
      <c r="MBN43" t="s">
        <v>212</v>
      </c>
      <c r="MBO43" t="s">
        <v>212</v>
      </c>
      <c r="MBP43" t="s">
        <v>212</v>
      </c>
      <c r="MBQ43" t="s">
        <v>212</v>
      </c>
      <c r="MBR43" t="s">
        <v>212</v>
      </c>
      <c r="MBS43" t="s">
        <v>212</v>
      </c>
      <c r="MBT43" t="s">
        <v>212</v>
      </c>
      <c r="MBU43" t="s">
        <v>212</v>
      </c>
      <c r="MBV43" t="s">
        <v>212</v>
      </c>
      <c r="MBW43" t="s">
        <v>212</v>
      </c>
      <c r="MBX43" t="s">
        <v>212</v>
      </c>
      <c r="MBY43" t="s">
        <v>212</v>
      </c>
      <c r="MBZ43" t="s">
        <v>212</v>
      </c>
      <c r="MCA43" t="s">
        <v>212</v>
      </c>
      <c r="MCB43" t="s">
        <v>212</v>
      </c>
      <c r="MCC43" t="s">
        <v>212</v>
      </c>
      <c r="MCD43" t="s">
        <v>212</v>
      </c>
      <c r="MCE43" t="s">
        <v>212</v>
      </c>
      <c r="MCF43" t="s">
        <v>212</v>
      </c>
      <c r="MCG43" t="s">
        <v>212</v>
      </c>
      <c r="MCH43" t="s">
        <v>212</v>
      </c>
      <c r="MCI43" t="s">
        <v>212</v>
      </c>
      <c r="MCJ43" t="s">
        <v>212</v>
      </c>
      <c r="MCK43" t="s">
        <v>212</v>
      </c>
      <c r="MCL43" t="s">
        <v>212</v>
      </c>
      <c r="MCM43" t="s">
        <v>212</v>
      </c>
      <c r="MCN43" t="s">
        <v>212</v>
      </c>
      <c r="MCO43" t="s">
        <v>212</v>
      </c>
      <c r="MCP43" t="s">
        <v>212</v>
      </c>
      <c r="MCQ43" t="s">
        <v>212</v>
      </c>
      <c r="MCR43" t="s">
        <v>212</v>
      </c>
      <c r="MCS43" t="s">
        <v>212</v>
      </c>
      <c r="MCT43" t="s">
        <v>212</v>
      </c>
      <c r="MCU43" t="s">
        <v>212</v>
      </c>
      <c r="MCV43" t="s">
        <v>212</v>
      </c>
      <c r="MCW43" t="s">
        <v>212</v>
      </c>
      <c r="MCX43" t="s">
        <v>212</v>
      </c>
      <c r="MCY43" t="s">
        <v>212</v>
      </c>
      <c r="MCZ43" t="s">
        <v>212</v>
      </c>
      <c r="MDA43" t="s">
        <v>212</v>
      </c>
      <c r="MDB43" t="s">
        <v>212</v>
      </c>
      <c r="MDC43" t="s">
        <v>212</v>
      </c>
      <c r="MDD43" t="s">
        <v>212</v>
      </c>
      <c r="MDE43" t="s">
        <v>212</v>
      </c>
      <c r="MDF43" t="s">
        <v>212</v>
      </c>
      <c r="MDG43" t="s">
        <v>212</v>
      </c>
      <c r="MDH43" t="s">
        <v>212</v>
      </c>
      <c r="MDI43" t="s">
        <v>212</v>
      </c>
      <c r="MDJ43" t="s">
        <v>212</v>
      </c>
      <c r="MDK43" t="s">
        <v>212</v>
      </c>
      <c r="MDL43" t="s">
        <v>212</v>
      </c>
      <c r="MDM43" t="s">
        <v>212</v>
      </c>
      <c r="MDN43" t="s">
        <v>212</v>
      </c>
      <c r="MDO43" t="s">
        <v>212</v>
      </c>
      <c r="MDP43" t="s">
        <v>212</v>
      </c>
      <c r="MDQ43" t="s">
        <v>212</v>
      </c>
      <c r="MDR43" t="s">
        <v>212</v>
      </c>
      <c r="MDS43" t="s">
        <v>212</v>
      </c>
      <c r="MDT43" t="s">
        <v>212</v>
      </c>
      <c r="MDU43" t="s">
        <v>212</v>
      </c>
      <c r="MDV43" t="s">
        <v>212</v>
      </c>
      <c r="MDW43" t="s">
        <v>212</v>
      </c>
      <c r="MDX43" t="s">
        <v>212</v>
      </c>
      <c r="MDY43" t="s">
        <v>212</v>
      </c>
      <c r="MDZ43" t="s">
        <v>212</v>
      </c>
      <c r="MEA43" t="s">
        <v>212</v>
      </c>
      <c r="MEB43" t="s">
        <v>212</v>
      </c>
      <c r="MEC43" t="s">
        <v>212</v>
      </c>
      <c r="MED43" t="s">
        <v>212</v>
      </c>
      <c r="MEE43" t="s">
        <v>212</v>
      </c>
      <c r="MEF43" t="s">
        <v>212</v>
      </c>
      <c r="MEG43" t="s">
        <v>212</v>
      </c>
      <c r="MEH43" t="s">
        <v>212</v>
      </c>
      <c r="MEI43" t="s">
        <v>212</v>
      </c>
      <c r="MEJ43" t="s">
        <v>212</v>
      </c>
      <c r="MEK43" t="s">
        <v>212</v>
      </c>
      <c r="MEL43" t="s">
        <v>212</v>
      </c>
      <c r="MEM43" t="s">
        <v>212</v>
      </c>
      <c r="MEN43" t="s">
        <v>212</v>
      </c>
      <c r="MEO43" t="s">
        <v>212</v>
      </c>
      <c r="MEP43" t="s">
        <v>212</v>
      </c>
      <c r="MEQ43" t="s">
        <v>212</v>
      </c>
      <c r="MER43" t="s">
        <v>212</v>
      </c>
      <c r="MES43" t="s">
        <v>212</v>
      </c>
      <c r="MET43" t="s">
        <v>212</v>
      </c>
      <c r="MEU43" t="s">
        <v>212</v>
      </c>
      <c r="MEV43" t="s">
        <v>212</v>
      </c>
      <c r="MEW43" t="s">
        <v>212</v>
      </c>
      <c r="MEX43" t="s">
        <v>212</v>
      </c>
      <c r="MEY43" t="s">
        <v>212</v>
      </c>
      <c r="MEZ43" t="s">
        <v>212</v>
      </c>
      <c r="MFA43" t="s">
        <v>212</v>
      </c>
      <c r="MFB43" t="s">
        <v>212</v>
      </c>
      <c r="MFC43" t="s">
        <v>212</v>
      </c>
      <c r="MFD43" t="s">
        <v>212</v>
      </c>
      <c r="MFE43" t="s">
        <v>212</v>
      </c>
      <c r="MFF43" t="s">
        <v>212</v>
      </c>
      <c r="MFG43" t="s">
        <v>212</v>
      </c>
      <c r="MFH43" t="s">
        <v>212</v>
      </c>
      <c r="MFI43" t="s">
        <v>212</v>
      </c>
      <c r="MFJ43" t="s">
        <v>212</v>
      </c>
      <c r="MFK43" t="s">
        <v>212</v>
      </c>
      <c r="MFL43" t="s">
        <v>212</v>
      </c>
      <c r="MFM43" t="s">
        <v>212</v>
      </c>
      <c r="MFN43" t="s">
        <v>212</v>
      </c>
      <c r="MFO43" t="s">
        <v>212</v>
      </c>
      <c r="MFP43" t="s">
        <v>212</v>
      </c>
      <c r="MFQ43" t="s">
        <v>212</v>
      </c>
      <c r="MFR43" t="s">
        <v>212</v>
      </c>
      <c r="MFS43" t="s">
        <v>212</v>
      </c>
      <c r="MFT43" t="s">
        <v>212</v>
      </c>
      <c r="MFU43" t="s">
        <v>212</v>
      </c>
      <c r="MFV43" t="s">
        <v>212</v>
      </c>
      <c r="MFW43" t="s">
        <v>212</v>
      </c>
      <c r="MFX43" t="s">
        <v>212</v>
      </c>
      <c r="MFY43" t="s">
        <v>212</v>
      </c>
      <c r="MFZ43" t="s">
        <v>212</v>
      </c>
      <c r="MGA43" t="s">
        <v>212</v>
      </c>
      <c r="MGB43" t="s">
        <v>212</v>
      </c>
      <c r="MGC43" t="s">
        <v>212</v>
      </c>
      <c r="MGD43" t="s">
        <v>212</v>
      </c>
      <c r="MGE43" t="s">
        <v>212</v>
      </c>
      <c r="MGF43" t="s">
        <v>212</v>
      </c>
      <c r="MGG43" t="s">
        <v>212</v>
      </c>
      <c r="MGH43" t="s">
        <v>212</v>
      </c>
      <c r="MGI43" t="s">
        <v>212</v>
      </c>
      <c r="MGJ43" t="s">
        <v>212</v>
      </c>
      <c r="MGK43" t="s">
        <v>212</v>
      </c>
      <c r="MGL43" t="s">
        <v>212</v>
      </c>
      <c r="MGM43" t="s">
        <v>212</v>
      </c>
      <c r="MGN43" t="s">
        <v>212</v>
      </c>
      <c r="MGO43" t="s">
        <v>212</v>
      </c>
      <c r="MGP43" t="s">
        <v>212</v>
      </c>
      <c r="MGQ43" t="s">
        <v>212</v>
      </c>
      <c r="MGR43" t="s">
        <v>212</v>
      </c>
      <c r="MGS43" t="s">
        <v>212</v>
      </c>
      <c r="MGT43" t="s">
        <v>212</v>
      </c>
      <c r="MGU43" t="s">
        <v>212</v>
      </c>
      <c r="MGV43" t="s">
        <v>212</v>
      </c>
      <c r="MGW43" t="s">
        <v>212</v>
      </c>
      <c r="MGX43" t="s">
        <v>212</v>
      </c>
      <c r="MGY43" t="s">
        <v>212</v>
      </c>
      <c r="MGZ43" t="s">
        <v>212</v>
      </c>
      <c r="MHA43" t="s">
        <v>212</v>
      </c>
      <c r="MHB43" t="s">
        <v>212</v>
      </c>
      <c r="MHC43" t="s">
        <v>212</v>
      </c>
      <c r="MHD43" t="s">
        <v>212</v>
      </c>
      <c r="MHE43" t="s">
        <v>212</v>
      </c>
      <c r="MHF43" t="s">
        <v>212</v>
      </c>
      <c r="MHG43" t="s">
        <v>212</v>
      </c>
      <c r="MHH43" t="s">
        <v>212</v>
      </c>
      <c r="MHI43" t="s">
        <v>212</v>
      </c>
      <c r="MHJ43" t="s">
        <v>212</v>
      </c>
      <c r="MHK43" t="s">
        <v>212</v>
      </c>
      <c r="MHL43" t="s">
        <v>212</v>
      </c>
      <c r="MHM43" t="s">
        <v>212</v>
      </c>
      <c r="MHN43" t="s">
        <v>212</v>
      </c>
      <c r="MHO43" t="s">
        <v>212</v>
      </c>
      <c r="MHP43" t="s">
        <v>212</v>
      </c>
      <c r="MHQ43" t="s">
        <v>212</v>
      </c>
      <c r="MHR43" t="s">
        <v>212</v>
      </c>
      <c r="MHS43" t="s">
        <v>212</v>
      </c>
      <c r="MHT43" t="s">
        <v>212</v>
      </c>
      <c r="MHU43" t="s">
        <v>212</v>
      </c>
      <c r="MHV43" t="s">
        <v>212</v>
      </c>
      <c r="MHW43" t="s">
        <v>212</v>
      </c>
      <c r="MHX43" t="s">
        <v>212</v>
      </c>
      <c r="MHY43" t="s">
        <v>212</v>
      </c>
      <c r="MHZ43" t="s">
        <v>212</v>
      </c>
      <c r="MIA43" t="s">
        <v>212</v>
      </c>
      <c r="MIB43" t="s">
        <v>212</v>
      </c>
      <c r="MIC43" t="s">
        <v>212</v>
      </c>
      <c r="MID43" t="s">
        <v>212</v>
      </c>
      <c r="MIE43" t="s">
        <v>212</v>
      </c>
      <c r="MIF43" t="s">
        <v>212</v>
      </c>
      <c r="MIG43" t="s">
        <v>212</v>
      </c>
      <c r="MIH43" t="s">
        <v>212</v>
      </c>
      <c r="MII43" t="s">
        <v>212</v>
      </c>
      <c r="MIJ43" t="s">
        <v>212</v>
      </c>
      <c r="MIK43" t="s">
        <v>212</v>
      </c>
      <c r="MIL43" t="s">
        <v>212</v>
      </c>
      <c r="MIM43" t="s">
        <v>212</v>
      </c>
      <c r="MIN43" t="s">
        <v>212</v>
      </c>
      <c r="MIO43" t="s">
        <v>212</v>
      </c>
      <c r="MIP43" t="s">
        <v>212</v>
      </c>
      <c r="MIQ43" t="s">
        <v>212</v>
      </c>
      <c r="MIR43" t="s">
        <v>212</v>
      </c>
      <c r="MIS43" t="s">
        <v>212</v>
      </c>
      <c r="MIT43" t="s">
        <v>212</v>
      </c>
      <c r="MIU43" t="s">
        <v>212</v>
      </c>
      <c r="MIV43" t="s">
        <v>212</v>
      </c>
      <c r="MIW43" t="s">
        <v>212</v>
      </c>
      <c r="MIX43" t="s">
        <v>212</v>
      </c>
      <c r="MIY43" t="s">
        <v>212</v>
      </c>
      <c r="MIZ43" t="s">
        <v>212</v>
      </c>
      <c r="MJA43" t="s">
        <v>212</v>
      </c>
      <c r="MJB43" t="s">
        <v>212</v>
      </c>
      <c r="MJC43" t="s">
        <v>212</v>
      </c>
      <c r="MJD43" t="s">
        <v>212</v>
      </c>
      <c r="MJE43" t="s">
        <v>212</v>
      </c>
      <c r="MJF43" t="s">
        <v>212</v>
      </c>
      <c r="MJG43" t="s">
        <v>212</v>
      </c>
      <c r="MJH43" t="s">
        <v>212</v>
      </c>
      <c r="MJI43" t="s">
        <v>212</v>
      </c>
      <c r="MJJ43" t="s">
        <v>212</v>
      </c>
      <c r="MJK43" t="s">
        <v>212</v>
      </c>
      <c r="MJL43" t="s">
        <v>212</v>
      </c>
      <c r="MJM43" t="s">
        <v>212</v>
      </c>
      <c r="MJN43" t="s">
        <v>212</v>
      </c>
      <c r="MJO43" t="s">
        <v>212</v>
      </c>
      <c r="MJP43" t="s">
        <v>212</v>
      </c>
      <c r="MJQ43" t="s">
        <v>212</v>
      </c>
      <c r="MJR43" t="s">
        <v>212</v>
      </c>
      <c r="MJS43" t="s">
        <v>212</v>
      </c>
      <c r="MJT43" t="s">
        <v>212</v>
      </c>
      <c r="MJU43" t="s">
        <v>212</v>
      </c>
      <c r="MJV43" t="s">
        <v>212</v>
      </c>
      <c r="MJW43" t="s">
        <v>212</v>
      </c>
      <c r="MJX43" t="s">
        <v>212</v>
      </c>
      <c r="MJY43" t="s">
        <v>212</v>
      </c>
      <c r="MJZ43" t="s">
        <v>212</v>
      </c>
      <c r="MKA43" t="s">
        <v>212</v>
      </c>
      <c r="MKB43" t="s">
        <v>212</v>
      </c>
      <c r="MKC43" t="s">
        <v>212</v>
      </c>
      <c r="MKD43" t="s">
        <v>212</v>
      </c>
      <c r="MKE43" t="s">
        <v>212</v>
      </c>
      <c r="MKF43" t="s">
        <v>212</v>
      </c>
      <c r="MKG43" t="s">
        <v>212</v>
      </c>
      <c r="MKH43" t="s">
        <v>212</v>
      </c>
      <c r="MKI43" t="s">
        <v>212</v>
      </c>
      <c r="MKJ43" t="s">
        <v>212</v>
      </c>
      <c r="MKK43" t="s">
        <v>212</v>
      </c>
      <c r="MKL43" t="s">
        <v>212</v>
      </c>
      <c r="MKM43" t="s">
        <v>212</v>
      </c>
      <c r="MKN43" t="s">
        <v>212</v>
      </c>
      <c r="MKO43" t="s">
        <v>212</v>
      </c>
      <c r="MKP43" t="s">
        <v>212</v>
      </c>
      <c r="MKQ43" t="s">
        <v>212</v>
      </c>
      <c r="MKR43" t="s">
        <v>212</v>
      </c>
      <c r="MKS43" t="s">
        <v>212</v>
      </c>
      <c r="MKT43" t="s">
        <v>212</v>
      </c>
      <c r="MKU43" t="s">
        <v>212</v>
      </c>
      <c r="MKV43" t="s">
        <v>212</v>
      </c>
      <c r="MKW43" t="s">
        <v>212</v>
      </c>
      <c r="MKX43" t="s">
        <v>212</v>
      </c>
      <c r="MKY43" t="s">
        <v>212</v>
      </c>
      <c r="MKZ43" t="s">
        <v>212</v>
      </c>
      <c r="MLA43" t="s">
        <v>212</v>
      </c>
      <c r="MLB43" t="s">
        <v>212</v>
      </c>
      <c r="MLC43" t="s">
        <v>212</v>
      </c>
      <c r="MLD43" t="s">
        <v>212</v>
      </c>
      <c r="MLE43" t="s">
        <v>212</v>
      </c>
      <c r="MLF43" t="s">
        <v>212</v>
      </c>
      <c r="MLG43" t="s">
        <v>212</v>
      </c>
      <c r="MLH43" t="s">
        <v>212</v>
      </c>
      <c r="MLI43" t="s">
        <v>212</v>
      </c>
      <c r="MLJ43" t="s">
        <v>212</v>
      </c>
      <c r="MLK43" t="s">
        <v>212</v>
      </c>
      <c r="MLL43" t="s">
        <v>212</v>
      </c>
      <c r="MLM43" t="s">
        <v>212</v>
      </c>
      <c r="MLN43" t="s">
        <v>212</v>
      </c>
      <c r="MLO43" t="s">
        <v>212</v>
      </c>
      <c r="MLP43" t="s">
        <v>212</v>
      </c>
      <c r="MLQ43" t="s">
        <v>212</v>
      </c>
      <c r="MLR43" t="s">
        <v>212</v>
      </c>
      <c r="MLS43" t="s">
        <v>212</v>
      </c>
      <c r="MLT43" t="s">
        <v>212</v>
      </c>
      <c r="MLU43" t="s">
        <v>212</v>
      </c>
      <c r="MLV43" t="s">
        <v>212</v>
      </c>
      <c r="MLW43" t="s">
        <v>212</v>
      </c>
      <c r="MLX43" t="s">
        <v>212</v>
      </c>
      <c r="MLY43" t="s">
        <v>212</v>
      </c>
      <c r="MLZ43" t="s">
        <v>212</v>
      </c>
      <c r="MMA43" t="s">
        <v>212</v>
      </c>
      <c r="MMB43" t="s">
        <v>212</v>
      </c>
      <c r="MMC43" t="s">
        <v>212</v>
      </c>
      <c r="MMD43" t="s">
        <v>212</v>
      </c>
      <c r="MME43" t="s">
        <v>212</v>
      </c>
      <c r="MMF43" t="s">
        <v>212</v>
      </c>
      <c r="MMG43" t="s">
        <v>212</v>
      </c>
      <c r="MMH43" t="s">
        <v>212</v>
      </c>
      <c r="MMI43" t="s">
        <v>212</v>
      </c>
      <c r="MMJ43" t="s">
        <v>212</v>
      </c>
      <c r="MMK43" t="s">
        <v>212</v>
      </c>
      <c r="MML43" t="s">
        <v>212</v>
      </c>
      <c r="MMM43" t="s">
        <v>212</v>
      </c>
      <c r="MMN43" t="s">
        <v>212</v>
      </c>
      <c r="MMO43" t="s">
        <v>212</v>
      </c>
      <c r="MMP43" t="s">
        <v>212</v>
      </c>
      <c r="MMQ43" t="s">
        <v>212</v>
      </c>
      <c r="MMR43" t="s">
        <v>212</v>
      </c>
      <c r="MMS43" t="s">
        <v>212</v>
      </c>
      <c r="MMT43" t="s">
        <v>212</v>
      </c>
      <c r="MMU43" t="s">
        <v>212</v>
      </c>
      <c r="MMV43" t="s">
        <v>212</v>
      </c>
      <c r="MMW43" t="s">
        <v>212</v>
      </c>
      <c r="MMX43" t="s">
        <v>212</v>
      </c>
      <c r="MMY43" t="s">
        <v>212</v>
      </c>
      <c r="MMZ43" t="s">
        <v>212</v>
      </c>
      <c r="MNA43" t="s">
        <v>212</v>
      </c>
      <c r="MNB43" t="s">
        <v>212</v>
      </c>
      <c r="MNC43" t="s">
        <v>212</v>
      </c>
      <c r="MND43" t="s">
        <v>212</v>
      </c>
      <c r="MNE43" t="s">
        <v>212</v>
      </c>
      <c r="MNF43" t="s">
        <v>212</v>
      </c>
      <c r="MNG43" t="s">
        <v>212</v>
      </c>
      <c r="MNH43" t="s">
        <v>212</v>
      </c>
      <c r="MNI43" t="s">
        <v>212</v>
      </c>
      <c r="MNJ43" t="s">
        <v>212</v>
      </c>
      <c r="MNK43" t="s">
        <v>212</v>
      </c>
      <c r="MNL43" t="s">
        <v>212</v>
      </c>
      <c r="MNM43" t="s">
        <v>212</v>
      </c>
      <c r="MNN43" t="s">
        <v>212</v>
      </c>
      <c r="MNO43" t="s">
        <v>212</v>
      </c>
      <c r="MNP43" t="s">
        <v>212</v>
      </c>
      <c r="MNQ43" t="s">
        <v>212</v>
      </c>
      <c r="MNR43" t="s">
        <v>212</v>
      </c>
      <c r="MNS43" t="s">
        <v>212</v>
      </c>
      <c r="MNT43" t="s">
        <v>212</v>
      </c>
      <c r="MNU43" t="s">
        <v>212</v>
      </c>
      <c r="MNV43" t="s">
        <v>212</v>
      </c>
      <c r="MNW43" t="s">
        <v>212</v>
      </c>
      <c r="MNX43" t="s">
        <v>212</v>
      </c>
      <c r="MNY43" t="s">
        <v>212</v>
      </c>
      <c r="MNZ43" t="s">
        <v>212</v>
      </c>
      <c r="MOA43" t="s">
        <v>212</v>
      </c>
      <c r="MOB43" t="s">
        <v>212</v>
      </c>
      <c r="MOC43" t="s">
        <v>212</v>
      </c>
      <c r="MOD43" t="s">
        <v>212</v>
      </c>
      <c r="MOE43" t="s">
        <v>212</v>
      </c>
      <c r="MOF43" t="s">
        <v>212</v>
      </c>
      <c r="MOG43" t="s">
        <v>212</v>
      </c>
      <c r="MOH43" t="s">
        <v>212</v>
      </c>
      <c r="MOI43" t="s">
        <v>212</v>
      </c>
      <c r="MOJ43" t="s">
        <v>212</v>
      </c>
      <c r="MOK43" t="s">
        <v>212</v>
      </c>
      <c r="MOL43" t="s">
        <v>212</v>
      </c>
      <c r="MOM43" t="s">
        <v>212</v>
      </c>
      <c r="MON43" t="s">
        <v>212</v>
      </c>
      <c r="MOO43" t="s">
        <v>212</v>
      </c>
      <c r="MOP43" t="s">
        <v>212</v>
      </c>
      <c r="MOQ43" t="s">
        <v>212</v>
      </c>
      <c r="MOR43" t="s">
        <v>212</v>
      </c>
      <c r="MOS43" t="s">
        <v>212</v>
      </c>
      <c r="MOT43" t="s">
        <v>212</v>
      </c>
      <c r="MOU43" t="s">
        <v>212</v>
      </c>
      <c r="MOV43" t="s">
        <v>212</v>
      </c>
      <c r="MOW43" t="s">
        <v>212</v>
      </c>
      <c r="MOX43" t="s">
        <v>212</v>
      </c>
      <c r="MOY43" t="s">
        <v>212</v>
      </c>
      <c r="MOZ43" t="s">
        <v>212</v>
      </c>
      <c r="MPA43" t="s">
        <v>212</v>
      </c>
      <c r="MPB43" t="s">
        <v>212</v>
      </c>
      <c r="MPC43" t="s">
        <v>212</v>
      </c>
      <c r="MPD43" t="s">
        <v>212</v>
      </c>
      <c r="MPE43" t="s">
        <v>212</v>
      </c>
      <c r="MPF43" t="s">
        <v>212</v>
      </c>
      <c r="MPG43" t="s">
        <v>212</v>
      </c>
      <c r="MPH43" t="s">
        <v>212</v>
      </c>
      <c r="MPI43" t="s">
        <v>212</v>
      </c>
      <c r="MPJ43" t="s">
        <v>212</v>
      </c>
      <c r="MPK43" t="s">
        <v>212</v>
      </c>
      <c r="MPL43" t="s">
        <v>212</v>
      </c>
      <c r="MPM43" t="s">
        <v>212</v>
      </c>
      <c r="MPN43" t="s">
        <v>212</v>
      </c>
      <c r="MPO43" t="s">
        <v>212</v>
      </c>
      <c r="MPP43" t="s">
        <v>212</v>
      </c>
      <c r="MPQ43" t="s">
        <v>212</v>
      </c>
      <c r="MPR43" t="s">
        <v>212</v>
      </c>
      <c r="MPS43" t="s">
        <v>212</v>
      </c>
      <c r="MPT43" t="s">
        <v>212</v>
      </c>
      <c r="MPU43" t="s">
        <v>212</v>
      </c>
      <c r="MPV43" t="s">
        <v>212</v>
      </c>
      <c r="MPW43" t="s">
        <v>212</v>
      </c>
      <c r="MPX43" t="s">
        <v>212</v>
      </c>
      <c r="MPY43" t="s">
        <v>212</v>
      </c>
      <c r="MPZ43" t="s">
        <v>212</v>
      </c>
      <c r="MQA43" t="s">
        <v>212</v>
      </c>
      <c r="MQB43" t="s">
        <v>212</v>
      </c>
      <c r="MQC43" t="s">
        <v>212</v>
      </c>
      <c r="MQD43" t="s">
        <v>212</v>
      </c>
      <c r="MQE43" t="s">
        <v>212</v>
      </c>
      <c r="MQF43" t="s">
        <v>212</v>
      </c>
      <c r="MQG43" t="s">
        <v>212</v>
      </c>
      <c r="MQH43" t="s">
        <v>212</v>
      </c>
      <c r="MQI43" t="s">
        <v>212</v>
      </c>
      <c r="MQJ43" t="s">
        <v>212</v>
      </c>
      <c r="MQK43" t="s">
        <v>212</v>
      </c>
      <c r="MQL43" t="s">
        <v>212</v>
      </c>
      <c r="MQM43" t="s">
        <v>212</v>
      </c>
      <c r="MQN43" t="s">
        <v>212</v>
      </c>
      <c r="MQO43" t="s">
        <v>212</v>
      </c>
      <c r="MQP43" t="s">
        <v>212</v>
      </c>
      <c r="MQQ43" t="s">
        <v>212</v>
      </c>
      <c r="MQR43" t="s">
        <v>212</v>
      </c>
      <c r="MQS43" t="s">
        <v>212</v>
      </c>
      <c r="MQT43" t="s">
        <v>212</v>
      </c>
      <c r="MQU43" t="s">
        <v>212</v>
      </c>
      <c r="MQV43" t="s">
        <v>212</v>
      </c>
      <c r="MQW43" t="s">
        <v>212</v>
      </c>
      <c r="MQX43" t="s">
        <v>212</v>
      </c>
      <c r="MQY43" t="s">
        <v>212</v>
      </c>
      <c r="MQZ43" t="s">
        <v>212</v>
      </c>
      <c r="MRA43" t="s">
        <v>212</v>
      </c>
      <c r="MRB43" t="s">
        <v>212</v>
      </c>
      <c r="MRC43" t="s">
        <v>212</v>
      </c>
      <c r="MRD43" t="s">
        <v>212</v>
      </c>
      <c r="MRE43" t="s">
        <v>212</v>
      </c>
      <c r="MRF43" t="s">
        <v>212</v>
      </c>
      <c r="MRG43" t="s">
        <v>212</v>
      </c>
      <c r="MRH43" t="s">
        <v>212</v>
      </c>
      <c r="MRI43" t="s">
        <v>212</v>
      </c>
      <c r="MRJ43" t="s">
        <v>212</v>
      </c>
      <c r="MRK43" t="s">
        <v>212</v>
      </c>
      <c r="MRL43" t="s">
        <v>212</v>
      </c>
      <c r="MRM43" t="s">
        <v>212</v>
      </c>
      <c r="MRN43" t="s">
        <v>212</v>
      </c>
      <c r="MRO43" t="s">
        <v>212</v>
      </c>
      <c r="MRP43" t="s">
        <v>212</v>
      </c>
      <c r="MRQ43" t="s">
        <v>212</v>
      </c>
      <c r="MRR43" t="s">
        <v>212</v>
      </c>
      <c r="MRS43" t="s">
        <v>212</v>
      </c>
      <c r="MRT43" t="s">
        <v>212</v>
      </c>
      <c r="MRU43" t="s">
        <v>212</v>
      </c>
      <c r="MRV43" t="s">
        <v>212</v>
      </c>
      <c r="MRW43" t="s">
        <v>212</v>
      </c>
      <c r="MRX43" t="s">
        <v>212</v>
      </c>
      <c r="MRY43" t="s">
        <v>212</v>
      </c>
      <c r="MRZ43" t="s">
        <v>212</v>
      </c>
      <c r="MSA43" t="s">
        <v>212</v>
      </c>
      <c r="MSB43" t="s">
        <v>212</v>
      </c>
      <c r="MSC43" t="s">
        <v>212</v>
      </c>
      <c r="MSD43" t="s">
        <v>212</v>
      </c>
      <c r="MSE43" t="s">
        <v>212</v>
      </c>
      <c r="MSF43" t="s">
        <v>212</v>
      </c>
      <c r="MSG43" t="s">
        <v>212</v>
      </c>
      <c r="MSH43" t="s">
        <v>212</v>
      </c>
      <c r="MSI43" t="s">
        <v>212</v>
      </c>
      <c r="MSJ43" t="s">
        <v>212</v>
      </c>
      <c r="MSK43" t="s">
        <v>212</v>
      </c>
      <c r="MSL43" t="s">
        <v>212</v>
      </c>
      <c r="MSM43" t="s">
        <v>212</v>
      </c>
      <c r="MSN43" t="s">
        <v>212</v>
      </c>
      <c r="MSO43" t="s">
        <v>212</v>
      </c>
      <c r="MSP43" t="s">
        <v>212</v>
      </c>
      <c r="MSQ43" t="s">
        <v>212</v>
      </c>
      <c r="MSR43" t="s">
        <v>212</v>
      </c>
      <c r="MSS43" t="s">
        <v>212</v>
      </c>
      <c r="MST43" t="s">
        <v>212</v>
      </c>
      <c r="MSU43" t="s">
        <v>212</v>
      </c>
      <c r="MSV43" t="s">
        <v>212</v>
      </c>
      <c r="MSW43" t="s">
        <v>212</v>
      </c>
      <c r="MSX43" t="s">
        <v>212</v>
      </c>
      <c r="MSY43" t="s">
        <v>212</v>
      </c>
      <c r="MSZ43" t="s">
        <v>212</v>
      </c>
      <c r="MTA43" t="s">
        <v>212</v>
      </c>
      <c r="MTB43" t="s">
        <v>212</v>
      </c>
      <c r="MTC43" t="s">
        <v>212</v>
      </c>
      <c r="MTD43" t="s">
        <v>212</v>
      </c>
      <c r="MTE43" t="s">
        <v>212</v>
      </c>
      <c r="MTF43" t="s">
        <v>212</v>
      </c>
      <c r="MTG43" t="s">
        <v>212</v>
      </c>
      <c r="MTH43" t="s">
        <v>212</v>
      </c>
      <c r="MTI43" t="s">
        <v>212</v>
      </c>
      <c r="MTJ43" t="s">
        <v>212</v>
      </c>
      <c r="MTK43" t="s">
        <v>212</v>
      </c>
      <c r="MTL43" t="s">
        <v>212</v>
      </c>
      <c r="MTM43" t="s">
        <v>212</v>
      </c>
      <c r="MTN43" t="s">
        <v>212</v>
      </c>
      <c r="MTO43" t="s">
        <v>212</v>
      </c>
      <c r="MTP43" t="s">
        <v>212</v>
      </c>
      <c r="MTQ43" t="s">
        <v>212</v>
      </c>
      <c r="MTR43" t="s">
        <v>212</v>
      </c>
      <c r="MTS43" t="s">
        <v>212</v>
      </c>
      <c r="MTT43" t="s">
        <v>212</v>
      </c>
      <c r="MTU43" t="s">
        <v>212</v>
      </c>
      <c r="MTV43" t="s">
        <v>212</v>
      </c>
      <c r="MTW43" t="s">
        <v>212</v>
      </c>
      <c r="MTX43" t="s">
        <v>212</v>
      </c>
      <c r="MTY43" t="s">
        <v>212</v>
      </c>
      <c r="MTZ43" t="s">
        <v>212</v>
      </c>
      <c r="MUA43" t="s">
        <v>212</v>
      </c>
      <c r="MUB43" t="s">
        <v>212</v>
      </c>
      <c r="MUC43" t="s">
        <v>212</v>
      </c>
      <c r="MUD43" t="s">
        <v>212</v>
      </c>
      <c r="MUE43" t="s">
        <v>212</v>
      </c>
      <c r="MUF43" t="s">
        <v>212</v>
      </c>
      <c r="MUG43" t="s">
        <v>212</v>
      </c>
      <c r="MUH43" t="s">
        <v>212</v>
      </c>
      <c r="MUI43" t="s">
        <v>212</v>
      </c>
      <c r="MUJ43" t="s">
        <v>212</v>
      </c>
      <c r="MUK43" t="s">
        <v>212</v>
      </c>
      <c r="MUL43" t="s">
        <v>212</v>
      </c>
      <c r="MUM43" t="s">
        <v>212</v>
      </c>
      <c r="MUN43" t="s">
        <v>212</v>
      </c>
      <c r="MUO43" t="s">
        <v>212</v>
      </c>
      <c r="MUP43" t="s">
        <v>212</v>
      </c>
      <c r="MUQ43" t="s">
        <v>212</v>
      </c>
      <c r="MUR43" t="s">
        <v>212</v>
      </c>
      <c r="MUS43" t="s">
        <v>212</v>
      </c>
      <c r="MUT43" t="s">
        <v>212</v>
      </c>
      <c r="MUU43" t="s">
        <v>212</v>
      </c>
      <c r="MUV43" t="s">
        <v>212</v>
      </c>
      <c r="MUW43" t="s">
        <v>212</v>
      </c>
      <c r="MUX43" t="s">
        <v>212</v>
      </c>
      <c r="MUY43" t="s">
        <v>212</v>
      </c>
      <c r="MUZ43" t="s">
        <v>212</v>
      </c>
      <c r="MVA43" t="s">
        <v>212</v>
      </c>
      <c r="MVB43" t="s">
        <v>212</v>
      </c>
      <c r="MVC43" t="s">
        <v>212</v>
      </c>
      <c r="MVD43" t="s">
        <v>212</v>
      </c>
      <c r="MVE43" t="s">
        <v>212</v>
      </c>
      <c r="MVF43" t="s">
        <v>212</v>
      </c>
      <c r="MVG43" t="s">
        <v>212</v>
      </c>
      <c r="MVH43" t="s">
        <v>212</v>
      </c>
      <c r="MVI43" t="s">
        <v>212</v>
      </c>
      <c r="MVJ43" t="s">
        <v>212</v>
      </c>
      <c r="MVK43" t="s">
        <v>212</v>
      </c>
      <c r="MVL43" t="s">
        <v>212</v>
      </c>
      <c r="MVM43" t="s">
        <v>212</v>
      </c>
      <c r="MVN43" t="s">
        <v>212</v>
      </c>
      <c r="MVO43" t="s">
        <v>212</v>
      </c>
      <c r="MVP43" t="s">
        <v>212</v>
      </c>
      <c r="MVQ43" t="s">
        <v>212</v>
      </c>
      <c r="MVR43" t="s">
        <v>212</v>
      </c>
      <c r="MVS43" t="s">
        <v>212</v>
      </c>
      <c r="MVT43" t="s">
        <v>212</v>
      </c>
      <c r="MVU43" t="s">
        <v>212</v>
      </c>
      <c r="MVV43" t="s">
        <v>212</v>
      </c>
      <c r="MVW43" t="s">
        <v>212</v>
      </c>
      <c r="MVX43" t="s">
        <v>212</v>
      </c>
      <c r="MVY43" t="s">
        <v>212</v>
      </c>
      <c r="MVZ43" t="s">
        <v>212</v>
      </c>
      <c r="MWA43" t="s">
        <v>212</v>
      </c>
      <c r="MWB43" t="s">
        <v>212</v>
      </c>
      <c r="MWC43" t="s">
        <v>212</v>
      </c>
      <c r="MWD43" t="s">
        <v>212</v>
      </c>
      <c r="MWE43" t="s">
        <v>212</v>
      </c>
      <c r="MWF43" t="s">
        <v>212</v>
      </c>
      <c r="MWG43" t="s">
        <v>212</v>
      </c>
      <c r="MWH43" t="s">
        <v>212</v>
      </c>
      <c r="MWI43" t="s">
        <v>212</v>
      </c>
      <c r="MWJ43" t="s">
        <v>212</v>
      </c>
      <c r="MWK43" t="s">
        <v>212</v>
      </c>
      <c r="MWL43" t="s">
        <v>212</v>
      </c>
      <c r="MWM43" t="s">
        <v>212</v>
      </c>
      <c r="MWN43" t="s">
        <v>212</v>
      </c>
      <c r="MWO43" t="s">
        <v>212</v>
      </c>
      <c r="MWP43" t="s">
        <v>212</v>
      </c>
      <c r="MWQ43" t="s">
        <v>212</v>
      </c>
      <c r="MWR43" t="s">
        <v>212</v>
      </c>
      <c r="MWS43" t="s">
        <v>212</v>
      </c>
      <c r="MWT43" t="s">
        <v>212</v>
      </c>
      <c r="MWU43" t="s">
        <v>212</v>
      </c>
      <c r="MWV43" t="s">
        <v>212</v>
      </c>
      <c r="MWW43" t="s">
        <v>212</v>
      </c>
      <c r="MWX43" t="s">
        <v>212</v>
      </c>
      <c r="MWY43" t="s">
        <v>212</v>
      </c>
      <c r="MWZ43" t="s">
        <v>212</v>
      </c>
      <c r="MXA43" t="s">
        <v>212</v>
      </c>
      <c r="MXB43" t="s">
        <v>212</v>
      </c>
      <c r="MXC43" t="s">
        <v>212</v>
      </c>
      <c r="MXD43" t="s">
        <v>212</v>
      </c>
      <c r="MXE43" t="s">
        <v>212</v>
      </c>
      <c r="MXF43" t="s">
        <v>212</v>
      </c>
      <c r="MXG43" t="s">
        <v>212</v>
      </c>
      <c r="MXH43" t="s">
        <v>212</v>
      </c>
      <c r="MXI43" t="s">
        <v>212</v>
      </c>
      <c r="MXJ43" t="s">
        <v>212</v>
      </c>
      <c r="MXK43" t="s">
        <v>212</v>
      </c>
      <c r="MXL43" t="s">
        <v>212</v>
      </c>
      <c r="MXM43" t="s">
        <v>212</v>
      </c>
      <c r="MXN43" t="s">
        <v>212</v>
      </c>
      <c r="MXO43" t="s">
        <v>212</v>
      </c>
      <c r="MXP43" t="s">
        <v>212</v>
      </c>
      <c r="MXQ43" t="s">
        <v>212</v>
      </c>
      <c r="MXR43" t="s">
        <v>212</v>
      </c>
      <c r="MXS43" t="s">
        <v>212</v>
      </c>
      <c r="MXT43" t="s">
        <v>212</v>
      </c>
      <c r="MXU43" t="s">
        <v>212</v>
      </c>
      <c r="MXV43" t="s">
        <v>212</v>
      </c>
      <c r="MXW43" t="s">
        <v>212</v>
      </c>
      <c r="MXX43" t="s">
        <v>212</v>
      </c>
      <c r="MXY43" t="s">
        <v>212</v>
      </c>
      <c r="MXZ43" t="s">
        <v>212</v>
      </c>
      <c r="MYA43" t="s">
        <v>212</v>
      </c>
      <c r="MYB43" t="s">
        <v>212</v>
      </c>
      <c r="MYC43" t="s">
        <v>212</v>
      </c>
      <c r="MYD43" t="s">
        <v>212</v>
      </c>
      <c r="MYE43" t="s">
        <v>212</v>
      </c>
      <c r="MYF43" t="s">
        <v>212</v>
      </c>
      <c r="MYG43" t="s">
        <v>212</v>
      </c>
      <c r="MYH43" t="s">
        <v>212</v>
      </c>
      <c r="MYI43" t="s">
        <v>212</v>
      </c>
      <c r="MYJ43" t="s">
        <v>212</v>
      </c>
      <c r="MYK43" t="s">
        <v>212</v>
      </c>
      <c r="MYL43" t="s">
        <v>212</v>
      </c>
      <c r="MYM43" t="s">
        <v>212</v>
      </c>
      <c r="MYN43" t="s">
        <v>212</v>
      </c>
      <c r="MYO43" t="s">
        <v>212</v>
      </c>
      <c r="MYP43" t="s">
        <v>212</v>
      </c>
      <c r="MYQ43" t="s">
        <v>212</v>
      </c>
      <c r="MYR43" t="s">
        <v>212</v>
      </c>
      <c r="MYS43" t="s">
        <v>212</v>
      </c>
      <c r="MYT43" t="s">
        <v>212</v>
      </c>
      <c r="MYU43" t="s">
        <v>212</v>
      </c>
      <c r="MYV43" t="s">
        <v>212</v>
      </c>
      <c r="MYW43" t="s">
        <v>212</v>
      </c>
      <c r="MYX43" t="s">
        <v>212</v>
      </c>
      <c r="MYY43" t="s">
        <v>212</v>
      </c>
      <c r="MYZ43" t="s">
        <v>212</v>
      </c>
      <c r="MZA43" t="s">
        <v>212</v>
      </c>
      <c r="MZB43" t="s">
        <v>212</v>
      </c>
      <c r="MZC43" t="s">
        <v>212</v>
      </c>
      <c r="MZD43" t="s">
        <v>212</v>
      </c>
      <c r="MZE43" t="s">
        <v>212</v>
      </c>
      <c r="MZF43" t="s">
        <v>212</v>
      </c>
      <c r="MZG43" t="s">
        <v>212</v>
      </c>
      <c r="MZH43" t="s">
        <v>212</v>
      </c>
      <c r="MZI43" t="s">
        <v>212</v>
      </c>
      <c r="MZJ43" t="s">
        <v>212</v>
      </c>
      <c r="MZK43" t="s">
        <v>212</v>
      </c>
      <c r="MZL43" t="s">
        <v>212</v>
      </c>
      <c r="MZM43" t="s">
        <v>212</v>
      </c>
      <c r="MZN43" t="s">
        <v>212</v>
      </c>
      <c r="MZO43" t="s">
        <v>212</v>
      </c>
      <c r="MZP43" t="s">
        <v>212</v>
      </c>
      <c r="MZQ43" t="s">
        <v>212</v>
      </c>
      <c r="MZR43" t="s">
        <v>212</v>
      </c>
      <c r="MZS43" t="s">
        <v>212</v>
      </c>
      <c r="MZT43" t="s">
        <v>212</v>
      </c>
      <c r="MZU43" t="s">
        <v>212</v>
      </c>
      <c r="MZV43" t="s">
        <v>212</v>
      </c>
      <c r="MZW43" t="s">
        <v>212</v>
      </c>
      <c r="MZX43" t="s">
        <v>212</v>
      </c>
      <c r="MZY43" t="s">
        <v>212</v>
      </c>
      <c r="MZZ43" t="s">
        <v>212</v>
      </c>
      <c r="NAA43" t="s">
        <v>212</v>
      </c>
      <c r="NAB43" t="s">
        <v>212</v>
      </c>
      <c r="NAC43" t="s">
        <v>212</v>
      </c>
      <c r="NAD43" t="s">
        <v>212</v>
      </c>
      <c r="NAE43" t="s">
        <v>212</v>
      </c>
      <c r="NAF43" t="s">
        <v>212</v>
      </c>
      <c r="NAG43" t="s">
        <v>212</v>
      </c>
      <c r="NAH43" t="s">
        <v>212</v>
      </c>
      <c r="NAI43" t="s">
        <v>212</v>
      </c>
      <c r="NAJ43" t="s">
        <v>212</v>
      </c>
      <c r="NAK43" t="s">
        <v>212</v>
      </c>
      <c r="NAL43" t="s">
        <v>212</v>
      </c>
      <c r="NAM43" t="s">
        <v>212</v>
      </c>
      <c r="NAN43" t="s">
        <v>212</v>
      </c>
      <c r="NAO43" t="s">
        <v>212</v>
      </c>
      <c r="NAP43" t="s">
        <v>212</v>
      </c>
      <c r="NAQ43" t="s">
        <v>212</v>
      </c>
      <c r="NAR43" t="s">
        <v>212</v>
      </c>
      <c r="NAS43" t="s">
        <v>212</v>
      </c>
      <c r="NAT43" t="s">
        <v>212</v>
      </c>
      <c r="NAU43" t="s">
        <v>212</v>
      </c>
      <c r="NAV43" t="s">
        <v>212</v>
      </c>
      <c r="NAW43" t="s">
        <v>212</v>
      </c>
      <c r="NAX43" t="s">
        <v>212</v>
      </c>
      <c r="NAY43" t="s">
        <v>212</v>
      </c>
      <c r="NAZ43" t="s">
        <v>212</v>
      </c>
      <c r="NBA43" t="s">
        <v>212</v>
      </c>
      <c r="NBB43" t="s">
        <v>212</v>
      </c>
      <c r="NBC43" t="s">
        <v>212</v>
      </c>
      <c r="NBD43" t="s">
        <v>212</v>
      </c>
      <c r="NBE43" t="s">
        <v>212</v>
      </c>
      <c r="NBF43" t="s">
        <v>212</v>
      </c>
      <c r="NBG43" t="s">
        <v>212</v>
      </c>
      <c r="NBH43" t="s">
        <v>212</v>
      </c>
      <c r="NBI43" t="s">
        <v>212</v>
      </c>
      <c r="NBJ43" t="s">
        <v>212</v>
      </c>
      <c r="NBK43" t="s">
        <v>212</v>
      </c>
      <c r="NBL43" t="s">
        <v>212</v>
      </c>
      <c r="NBM43" t="s">
        <v>212</v>
      </c>
      <c r="NBN43" t="s">
        <v>212</v>
      </c>
      <c r="NBO43" t="s">
        <v>212</v>
      </c>
      <c r="NBP43" t="s">
        <v>212</v>
      </c>
      <c r="NBQ43" t="s">
        <v>212</v>
      </c>
      <c r="NBR43" t="s">
        <v>212</v>
      </c>
      <c r="NBS43" t="s">
        <v>212</v>
      </c>
      <c r="NBT43" t="s">
        <v>212</v>
      </c>
      <c r="NBU43" t="s">
        <v>212</v>
      </c>
      <c r="NBV43" t="s">
        <v>212</v>
      </c>
      <c r="NBW43" t="s">
        <v>212</v>
      </c>
      <c r="NBX43" t="s">
        <v>212</v>
      </c>
      <c r="NBY43" t="s">
        <v>212</v>
      </c>
      <c r="NBZ43" t="s">
        <v>212</v>
      </c>
      <c r="NCA43" t="s">
        <v>212</v>
      </c>
      <c r="NCB43" t="s">
        <v>212</v>
      </c>
      <c r="NCC43" t="s">
        <v>212</v>
      </c>
      <c r="NCD43" t="s">
        <v>212</v>
      </c>
      <c r="NCE43" t="s">
        <v>212</v>
      </c>
      <c r="NCF43" t="s">
        <v>212</v>
      </c>
      <c r="NCG43" t="s">
        <v>212</v>
      </c>
      <c r="NCH43" t="s">
        <v>212</v>
      </c>
      <c r="NCI43" t="s">
        <v>212</v>
      </c>
      <c r="NCJ43" t="s">
        <v>212</v>
      </c>
      <c r="NCK43" t="s">
        <v>212</v>
      </c>
      <c r="NCL43" t="s">
        <v>212</v>
      </c>
      <c r="NCM43" t="s">
        <v>212</v>
      </c>
      <c r="NCN43" t="s">
        <v>212</v>
      </c>
      <c r="NCO43" t="s">
        <v>212</v>
      </c>
      <c r="NCP43" t="s">
        <v>212</v>
      </c>
      <c r="NCQ43" t="s">
        <v>212</v>
      </c>
      <c r="NCR43" t="s">
        <v>212</v>
      </c>
      <c r="NCS43" t="s">
        <v>212</v>
      </c>
      <c r="NCT43" t="s">
        <v>212</v>
      </c>
      <c r="NCU43" t="s">
        <v>212</v>
      </c>
      <c r="NCV43" t="s">
        <v>212</v>
      </c>
      <c r="NCW43" t="s">
        <v>212</v>
      </c>
      <c r="NCX43" t="s">
        <v>212</v>
      </c>
      <c r="NCY43" t="s">
        <v>212</v>
      </c>
      <c r="NCZ43" t="s">
        <v>212</v>
      </c>
      <c r="NDA43" t="s">
        <v>212</v>
      </c>
      <c r="NDB43" t="s">
        <v>212</v>
      </c>
      <c r="NDC43" t="s">
        <v>212</v>
      </c>
      <c r="NDD43" t="s">
        <v>212</v>
      </c>
      <c r="NDE43" t="s">
        <v>212</v>
      </c>
      <c r="NDF43" t="s">
        <v>212</v>
      </c>
      <c r="NDG43" t="s">
        <v>212</v>
      </c>
      <c r="NDH43" t="s">
        <v>212</v>
      </c>
      <c r="NDI43" t="s">
        <v>212</v>
      </c>
      <c r="NDJ43" t="s">
        <v>212</v>
      </c>
      <c r="NDK43" t="s">
        <v>212</v>
      </c>
      <c r="NDL43" t="s">
        <v>212</v>
      </c>
      <c r="NDM43" t="s">
        <v>212</v>
      </c>
      <c r="NDN43" t="s">
        <v>212</v>
      </c>
      <c r="NDO43" t="s">
        <v>212</v>
      </c>
      <c r="NDP43" t="s">
        <v>212</v>
      </c>
      <c r="NDQ43" t="s">
        <v>212</v>
      </c>
      <c r="NDR43" t="s">
        <v>212</v>
      </c>
      <c r="NDS43" t="s">
        <v>212</v>
      </c>
      <c r="NDT43" t="s">
        <v>212</v>
      </c>
      <c r="NDU43" t="s">
        <v>212</v>
      </c>
      <c r="NDV43" t="s">
        <v>212</v>
      </c>
      <c r="NDW43" t="s">
        <v>212</v>
      </c>
      <c r="NDX43" t="s">
        <v>212</v>
      </c>
      <c r="NDY43" t="s">
        <v>212</v>
      </c>
      <c r="NDZ43" t="s">
        <v>212</v>
      </c>
      <c r="NEA43" t="s">
        <v>212</v>
      </c>
      <c r="NEB43" t="s">
        <v>212</v>
      </c>
      <c r="NEC43" t="s">
        <v>212</v>
      </c>
      <c r="NED43" t="s">
        <v>212</v>
      </c>
      <c r="NEE43" t="s">
        <v>212</v>
      </c>
      <c r="NEF43" t="s">
        <v>212</v>
      </c>
      <c r="NEG43" t="s">
        <v>212</v>
      </c>
      <c r="NEH43" t="s">
        <v>212</v>
      </c>
      <c r="NEI43" t="s">
        <v>212</v>
      </c>
      <c r="NEJ43" t="s">
        <v>212</v>
      </c>
      <c r="NEK43" t="s">
        <v>212</v>
      </c>
      <c r="NEL43" t="s">
        <v>212</v>
      </c>
      <c r="NEM43" t="s">
        <v>212</v>
      </c>
      <c r="NEN43" t="s">
        <v>212</v>
      </c>
      <c r="NEO43" t="s">
        <v>212</v>
      </c>
      <c r="NEP43" t="s">
        <v>212</v>
      </c>
      <c r="NEQ43" t="s">
        <v>212</v>
      </c>
      <c r="NER43" t="s">
        <v>212</v>
      </c>
      <c r="NES43" t="s">
        <v>212</v>
      </c>
      <c r="NET43" t="s">
        <v>212</v>
      </c>
      <c r="NEU43" t="s">
        <v>212</v>
      </c>
      <c r="NEV43" t="s">
        <v>212</v>
      </c>
      <c r="NEW43" t="s">
        <v>212</v>
      </c>
      <c r="NEX43" t="s">
        <v>212</v>
      </c>
      <c r="NEY43" t="s">
        <v>212</v>
      </c>
      <c r="NEZ43" t="s">
        <v>212</v>
      </c>
      <c r="NFA43" t="s">
        <v>212</v>
      </c>
      <c r="NFB43" t="s">
        <v>212</v>
      </c>
      <c r="NFC43" t="s">
        <v>212</v>
      </c>
      <c r="NFD43" t="s">
        <v>212</v>
      </c>
      <c r="NFE43" t="s">
        <v>212</v>
      </c>
      <c r="NFF43" t="s">
        <v>212</v>
      </c>
      <c r="NFG43" t="s">
        <v>212</v>
      </c>
      <c r="NFH43" t="s">
        <v>212</v>
      </c>
      <c r="NFI43" t="s">
        <v>212</v>
      </c>
      <c r="NFJ43" t="s">
        <v>212</v>
      </c>
      <c r="NFK43" t="s">
        <v>212</v>
      </c>
      <c r="NFL43" t="s">
        <v>212</v>
      </c>
      <c r="NFM43" t="s">
        <v>212</v>
      </c>
      <c r="NFN43" t="s">
        <v>212</v>
      </c>
      <c r="NFO43" t="s">
        <v>212</v>
      </c>
      <c r="NFP43" t="s">
        <v>212</v>
      </c>
      <c r="NFQ43" t="s">
        <v>212</v>
      </c>
      <c r="NFR43" t="s">
        <v>212</v>
      </c>
      <c r="NFS43" t="s">
        <v>212</v>
      </c>
      <c r="NFT43" t="s">
        <v>212</v>
      </c>
      <c r="NFU43" t="s">
        <v>212</v>
      </c>
      <c r="NFV43" t="s">
        <v>212</v>
      </c>
      <c r="NFW43" t="s">
        <v>212</v>
      </c>
      <c r="NFX43" t="s">
        <v>212</v>
      </c>
      <c r="NFY43" t="s">
        <v>212</v>
      </c>
      <c r="NFZ43" t="s">
        <v>212</v>
      </c>
      <c r="NGA43" t="s">
        <v>212</v>
      </c>
      <c r="NGB43" t="s">
        <v>212</v>
      </c>
      <c r="NGC43" t="s">
        <v>212</v>
      </c>
      <c r="NGD43" t="s">
        <v>212</v>
      </c>
      <c r="NGE43" t="s">
        <v>212</v>
      </c>
      <c r="NGF43" t="s">
        <v>212</v>
      </c>
      <c r="NGG43" t="s">
        <v>212</v>
      </c>
      <c r="NGH43" t="s">
        <v>212</v>
      </c>
      <c r="NGI43" t="s">
        <v>212</v>
      </c>
      <c r="NGJ43" t="s">
        <v>212</v>
      </c>
      <c r="NGK43" t="s">
        <v>212</v>
      </c>
      <c r="NGL43" t="s">
        <v>212</v>
      </c>
      <c r="NGM43" t="s">
        <v>212</v>
      </c>
      <c r="NGN43" t="s">
        <v>212</v>
      </c>
      <c r="NGO43" t="s">
        <v>212</v>
      </c>
      <c r="NGP43" t="s">
        <v>212</v>
      </c>
      <c r="NGQ43" t="s">
        <v>212</v>
      </c>
      <c r="NGR43" t="s">
        <v>212</v>
      </c>
      <c r="NGS43" t="s">
        <v>212</v>
      </c>
      <c r="NGT43" t="s">
        <v>212</v>
      </c>
      <c r="NGU43" t="s">
        <v>212</v>
      </c>
      <c r="NGV43" t="s">
        <v>212</v>
      </c>
      <c r="NGW43" t="s">
        <v>212</v>
      </c>
      <c r="NGX43" t="s">
        <v>212</v>
      </c>
      <c r="NGY43" t="s">
        <v>212</v>
      </c>
      <c r="NGZ43" t="s">
        <v>212</v>
      </c>
      <c r="NHA43" t="s">
        <v>212</v>
      </c>
      <c r="NHB43" t="s">
        <v>212</v>
      </c>
      <c r="NHC43" t="s">
        <v>212</v>
      </c>
      <c r="NHD43" t="s">
        <v>212</v>
      </c>
      <c r="NHE43" t="s">
        <v>212</v>
      </c>
      <c r="NHF43" t="s">
        <v>212</v>
      </c>
      <c r="NHG43" t="s">
        <v>212</v>
      </c>
      <c r="NHH43" t="s">
        <v>212</v>
      </c>
      <c r="NHI43" t="s">
        <v>212</v>
      </c>
      <c r="NHJ43" t="s">
        <v>212</v>
      </c>
      <c r="NHK43" t="s">
        <v>212</v>
      </c>
      <c r="NHL43" t="s">
        <v>212</v>
      </c>
      <c r="NHM43" t="s">
        <v>212</v>
      </c>
      <c r="NHN43" t="s">
        <v>212</v>
      </c>
      <c r="NHO43" t="s">
        <v>212</v>
      </c>
      <c r="NHP43" t="s">
        <v>212</v>
      </c>
      <c r="NHQ43" t="s">
        <v>212</v>
      </c>
      <c r="NHR43" t="s">
        <v>212</v>
      </c>
      <c r="NHS43" t="s">
        <v>212</v>
      </c>
      <c r="NHT43" t="s">
        <v>212</v>
      </c>
      <c r="NHU43" t="s">
        <v>212</v>
      </c>
      <c r="NHV43" t="s">
        <v>212</v>
      </c>
      <c r="NHW43" t="s">
        <v>212</v>
      </c>
      <c r="NHX43" t="s">
        <v>212</v>
      </c>
      <c r="NHY43" t="s">
        <v>212</v>
      </c>
      <c r="NHZ43" t="s">
        <v>212</v>
      </c>
      <c r="NIA43" t="s">
        <v>212</v>
      </c>
      <c r="NIB43" t="s">
        <v>212</v>
      </c>
      <c r="NIC43" t="s">
        <v>212</v>
      </c>
      <c r="NID43" t="s">
        <v>212</v>
      </c>
      <c r="NIE43" t="s">
        <v>212</v>
      </c>
      <c r="NIF43" t="s">
        <v>212</v>
      </c>
      <c r="NIG43" t="s">
        <v>212</v>
      </c>
      <c r="NIH43" t="s">
        <v>212</v>
      </c>
      <c r="NII43" t="s">
        <v>212</v>
      </c>
      <c r="NIJ43" t="s">
        <v>212</v>
      </c>
      <c r="NIK43" t="s">
        <v>212</v>
      </c>
      <c r="NIL43" t="s">
        <v>212</v>
      </c>
      <c r="NIM43" t="s">
        <v>212</v>
      </c>
      <c r="NIN43" t="s">
        <v>212</v>
      </c>
      <c r="NIO43" t="s">
        <v>212</v>
      </c>
      <c r="NIP43" t="s">
        <v>212</v>
      </c>
      <c r="NIQ43" t="s">
        <v>212</v>
      </c>
      <c r="NIR43" t="s">
        <v>212</v>
      </c>
      <c r="NIS43" t="s">
        <v>212</v>
      </c>
      <c r="NIT43" t="s">
        <v>212</v>
      </c>
      <c r="NIU43" t="s">
        <v>212</v>
      </c>
      <c r="NIV43" t="s">
        <v>212</v>
      </c>
      <c r="NIW43" t="s">
        <v>212</v>
      </c>
      <c r="NIX43" t="s">
        <v>212</v>
      </c>
      <c r="NIY43" t="s">
        <v>212</v>
      </c>
      <c r="NIZ43" t="s">
        <v>212</v>
      </c>
      <c r="NJA43" t="s">
        <v>212</v>
      </c>
      <c r="NJB43" t="s">
        <v>212</v>
      </c>
      <c r="NJC43" t="s">
        <v>212</v>
      </c>
      <c r="NJD43" t="s">
        <v>212</v>
      </c>
      <c r="NJE43" t="s">
        <v>212</v>
      </c>
      <c r="NJF43" t="s">
        <v>212</v>
      </c>
      <c r="NJG43" t="s">
        <v>212</v>
      </c>
      <c r="NJH43" t="s">
        <v>212</v>
      </c>
      <c r="NJI43" t="s">
        <v>212</v>
      </c>
      <c r="NJJ43" t="s">
        <v>212</v>
      </c>
      <c r="NJK43" t="s">
        <v>212</v>
      </c>
      <c r="NJL43" t="s">
        <v>212</v>
      </c>
      <c r="NJM43" t="s">
        <v>212</v>
      </c>
      <c r="NJN43" t="s">
        <v>212</v>
      </c>
      <c r="NJO43" t="s">
        <v>212</v>
      </c>
      <c r="NJP43" t="s">
        <v>212</v>
      </c>
      <c r="NJQ43" t="s">
        <v>212</v>
      </c>
      <c r="NJR43" t="s">
        <v>212</v>
      </c>
      <c r="NJS43" t="s">
        <v>212</v>
      </c>
      <c r="NJT43" t="s">
        <v>212</v>
      </c>
      <c r="NJU43" t="s">
        <v>212</v>
      </c>
      <c r="NJV43" t="s">
        <v>212</v>
      </c>
      <c r="NJW43" t="s">
        <v>212</v>
      </c>
      <c r="NJX43" t="s">
        <v>212</v>
      </c>
      <c r="NJY43" t="s">
        <v>212</v>
      </c>
      <c r="NJZ43" t="s">
        <v>212</v>
      </c>
      <c r="NKA43" t="s">
        <v>212</v>
      </c>
      <c r="NKB43" t="s">
        <v>212</v>
      </c>
      <c r="NKC43" t="s">
        <v>212</v>
      </c>
      <c r="NKD43" t="s">
        <v>212</v>
      </c>
      <c r="NKE43" t="s">
        <v>212</v>
      </c>
      <c r="NKF43" t="s">
        <v>212</v>
      </c>
      <c r="NKG43" t="s">
        <v>212</v>
      </c>
      <c r="NKH43" t="s">
        <v>212</v>
      </c>
      <c r="NKI43" t="s">
        <v>212</v>
      </c>
      <c r="NKJ43" t="s">
        <v>212</v>
      </c>
      <c r="NKK43" t="s">
        <v>212</v>
      </c>
      <c r="NKL43" t="s">
        <v>212</v>
      </c>
      <c r="NKM43" t="s">
        <v>212</v>
      </c>
      <c r="NKN43" t="s">
        <v>212</v>
      </c>
      <c r="NKO43" t="s">
        <v>212</v>
      </c>
      <c r="NKP43" t="s">
        <v>212</v>
      </c>
      <c r="NKQ43" t="s">
        <v>212</v>
      </c>
      <c r="NKR43" t="s">
        <v>212</v>
      </c>
      <c r="NKS43" t="s">
        <v>212</v>
      </c>
      <c r="NKT43" t="s">
        <v>212</v>
      </c>
      <c r="NKU43" t="s">
        <v>212</v>
      </c>
      <c r="NKV43" t="s">
        <v>212</v>
      </c>
      <c r="NKW43" t="s">
        <v>212</v>
      </c>
      <c r="NKX43" t="s">
        <v>212</v>
      </c>
      <c r="NKY43" t="s">
        <v>212</v>
      </c>
      <c r="NKZ43" t="s">
        <v>212</v>
      </c>
      <c r="NLA43" t="s">
        <v>212</v>
      </c>
      <c r="NLB43" t="s">
        <v>212</v>
      </c>
      <c r="NLC43" t="s">
        <v>212</v>
      </c>
      <c r="NLD43" t="s">
        <v>212</v>
      </c>
      <c r="NLE43" t="s">
        <v>212</v>
      </c>
      <c r="NLF43" t="s">
        <v>212</v>
      </c>
      <c r="NLG43" t="s">
        <v>212</v>
      </c>
      <c r="NLH43" t="s">
        <v>212</v>
      </c>
      <c r="NLI43" t="s">
        <v>212</v>
      </c>
      <c r="NLJ43" t="s">
        <v>212</v>
      </c>
      <c r="NLK43" t="s">
        <v>212</v>
      </c>
      <c r="NLL43" t="s">
        <v>212</v>
      </c>
      <c r="NLM43" t="s">
        <v>212</v>
      </c>
      <c r="NLN43" t="s">
        <v>212</v>
      </c>
      <c r="NLO43" t="s">
        <v>212</v>
      </c>
      <c r="NLP43" t="s">
        <v>212</v>
      </c>
      <c r="NLQ43" t="s">
        <v>212</v>
      </c>
      <c r="NLR43" t="s">
        <v>212</v>
      </c>
      <c r="NLS43" t="s">
        <v>212</v>
      </c>
      <c r="NLT43" t="s">
        <v>212</v>
      </c>
      <c r="NLU43" t="s">
        <v>212</v>
      </c>
      <c r="NLV43" t="s">
        <v>212</v>
      </c>
      <c r="NLW43" t="s">
        <v>212</v>
      </c>
      <c r="NLX43" t="s">
        <v>212</v>
      </c>
      <c r="NLY43" t="s">
        <v>212</v>
      </c>
      <c r="NLZ43" t="s">
        <v>212</v>
      </c>
      <c r="NMA43" t="s">
        <v>212</v>
      </c>
      <c r="NMB43" t="s">
        <v>212</v>
      </c>
      <c r="NMC43" t="s">
        <v>212</v>
      </c>
      <c r="NMD43" t="s">
        <v>212</v>
      </c>
      <c r="NME43" t="s">
        <v>212</v>
      </c>
      <c r="NMF43" t="s">
        <v>212</v>
      </c>
      <c r="NMG43" t="s">
        <v>212</v>
      </c>
      <c r="NMH43" t="s">
        <v>212</v>
      </c>
      <c r="NMI43" t="s">
        <v>212</v>
      </c>
      <c r="NMJ43" t="s">
        <v>212</v>
      </c>
      <c r="NMK43" t="s">
        <v>212</v>
      </c>
      <c r="NML43" t="s">
        <v>212</v>
      </c>
      <c r="NMM43" t="s">
        <v>212</v>
      </c>
      <c r="NMN43" t="s">
        <v>212</v>
      </c>
      <c r="NMO43" t="s">
        <v>212</v>
      </c>
      <c r="NMP43" t="s">
        <v>212</v>
      </c>
      <c r="NMQ43" t="s">
        <v>212</v>
      </c>
      <c r="NMR43" t="s">
        <v>212</v>
      </c>
      <c r="NMS43" t="s">
        <v>212</v>
      </c>
      <c r="NMT43" t="s">
        <v>212</v>
      </c>
      <c r="NMU43" t="s">
        <v>212</v>
      </c>
      <c r="NMV43" t="s">
        <v>212</v>
      </c>
      <c r="NMW43" t="s">
        <v>212</v>
      </c>
      <c r="NMX43" t="s">
        <v>212</v>
      </c>
      <c r="NMY43" t="s">
        <v>212</v>
      </c>
      <c r="NMZ43" t="s">
        <v>212</v>
      </c>
      <c r="NNA43" t="s">
        <v>212</v>
      </c>
      <c r="NNB43" t="s">
        <v>212</v>
      </c>
      <c r="NNC43" t="s">
        <v>212</v>
      </c>
      <c r="NND43" t="s">
        <v>212</v>
      </c>
      <c r="NNE43" t="s">
        <v>212</v>
      </c>
      <c r="NNF43" t="s">
        <v>212</v>
      </c>
      <c r="NNG43" t="s">
        <v>212</v>
      </c>
      <c r="NNH43" t="s">
        <v>212</v>
      </c>
      <c r="NNI43" t="s">
        <v>212</v>
      </c>
      <c r="NNJ43" t="s">
        <v>212</v>
      </c>
      <c r="NNK43" t="s">
        <v>212</v>
      </c>
      <c r="NNL43" t="s">
        <v>212</v>
      </c>
      <c r="NNM43" t="s">
        <v>212</v>
      </c>
      <c r="NNN43" t="s">
        <v>212</v>
      </c>
      <c r="NNO43" t="s">
        <v>212</v>
      </c>
      <c r="NNP43" t="s">
        <v>212</v>
      </c>
      <c r="NNQ43" t="s">
        <v>212</v>
      </c>
      <c r="NNR43" t="s">
        <v>212</v>
      </c>
      <c r="NNS43" t="s">
        <v>212</v>
      </c>
      <c r="NNT43" t="s">
        <v>212</v>
      </c>
      <c r="NNU43" t="s">
        <v>212</v>
      </c>
      <c r="NNV43" t="s">
        <v>212</v>
      </c>
      <c r="NNW43" t="s">
        <v>212</v>
      </c>
      <c r="NNX43" t="s">
        <v>212</v>
      </c>
      <c r="NNY43" t="s">
        <v>212</v>
      </c>
      <c r="NNZ43" t="s">
        <v>212</v>
      </c>
      <c r="NOA43" t="s">
        <v>212</v>
      </c>
      <c r="NOB43" t="s">
        <v>212</v>
      </c>
      <c r="NOC43" t="s">
        <v>212</v>
      </c>
      <c r="NOD43" t="s">
        <v>212</v>
      </c>
      <c r="NOE43" t="s">
        <v>212</v>
      </c>
      <c r="NOF43" t="s">
        <v>212</v>
      </c>
      <c r="NOG43" t="s">
        <v>212</v>
      </c>
      <c r="NOH43" t="s">
        <v>212</v>
      </c>
      <c r="NOI43" t="s">
        <v>212</v>
      </c>
      <c r="NOJ43" t="s">
        <v>212</v>
      </c>
      <c r="NOK43" t="s">
        <v>212</v>
      </c>
      <c r="NOL43" t="s">
        <v>212</v>
      </c>
      <c r="NOM43" t="s">
        <v>212</v>
      </c>
      <c r="NON43" t="s">
        <v>212</v>
      </c>
      <c r="NOO43" t="s">
        <v>212</v>
      </c>
      <c r="NOP43" t="s">
        <v>212</v>
      </c>
      <c r="NOQ43" t="s">
        <v>212</v>
      </c>
      <c r="NOR43" t="s">
        <v>212</v>
      </c>
      <c r="NOS43" t="s">
        <v>212</v>
      </c>
      <c r="NOT43" t="s">
        <v>212</v>
      </c>
      <c r="NOU43" t="s">
        <v>212</v>
      </c>
      <c r="NOV43" t="s">
        <v>212</v>
      </c>
      <c r="NOW43" t="s">
        <v>212</v>
      </c>
      <c r="NOX43" t="s">
        <v>212</v>
      </c>
      <c r="NOY43" t="s">
        <v>212</v>
      </c>
      <c r="NOZ43" t="s">
        <v>212</v>
      </c>
      <c r="NPA43" t="s">
        <v>212</v>
      </c>
      <c r="NPB43" t="s">
        <v>212</v>
      </c>
      <c r="NPC43" t="s">
        <v>212</v>
      </c>
      <c r="NPD43" t="s">
        <v>212</v>
      </c>
      <c r="NPE43" t="s">
        <v>212</v>
      </c>
      <c r="NPF43" t="s">
        <v>212</v>
      </c>
      <c r="NPG43" t="s">
        <v>212</v>
      </c>
      <c r="NPH43" t="s">
        <v>212</v>
      </c>
      <c r="NPI43" t="s">
        <v>212</v>
      </c>
      <c r="NPJ43" t="s">
        <v>212</v>
      </c>
      <c r="NPK43" t="s">
        <v>212</v>
      </c>
      <c r="NPL43" t="s">
        <v>212</v>
      </c>
      <c r="NPM43" t="s">
        <v>212</v>
      </c>
      <c r="NPN43" t="s">
        <v>212</v>
      </c>
      <c r="NPO43" t="s">
        <v>212</v>
      </c>
      <c r="NPP43" t="s">
        <v>212</v>
      </c>
      <c r="NPQ43" t="s">
        <v>212</v>
      </c>
      <c r="NPR43" t="s">
        <v>212</v>
      </c>
      <c r="NPS43" t="s">
        <v>212</v>
      </c>
      <c r="NPT43" t="s">
        <v>212</v>
      </c>
      <c r="NPU43" t="s">
        <v>212</v>
      </c>
      <c r="NPV43" t="s">
        <v>212</v>
      </c>
      <c r="NPW43" t="s">
        <v>212</v>
      </c>
      <c r="NPX43" t="s">
        <v>212</v>
      </c>
      <c r="NPY43" t="s">
        <v>212</v>
      </c>
      <c r="NPZ43" t="s">
        <v>212</v>
      </c>
      <c r="NQA43" t="s">
        <v>212</v>
      </c>
      <c r="NQB43" t="s">
        <v>212</v>
      </c>
      <c r="NQC43" t="s">
        <v>212</v>
      </c>
      <c r="NQD43" t="s">
        <v>212</v>
      </c>
      <c r="NQE43" t="s">
        <v>212</v>
      </c>
      <c r="NQF43" t="s">
        <v>212</v>
      </c>
      <c r="NQG43" t="s">
        <v>212</v>
      </c>
      <c r="NQH43" t="s">
        <v>212</v>
      </c>
      <c r="NQI43" t="s">
        <v>212</v>
      </c>
      <c r="NQJ43" t="s">
        <v>212</v>
      </c>
      <c r="NQK43" t="s">
        <v>212</v>
      </c>
      <c r="NQL43" t="s">
        <v>212</v>
      </c>
      <c r="NQM43" t="s">
        <v>212</v>
      </c>
      <c r="NQN43" t="s">
        <v>212</v>
      </c>
      <c r="NQO43" t="s">
        <v>212</v>
      </c>
      <c r="NQP43" t="s">
        <v>212</v>
      </c>
      <c r="NQQ43" t="s">
        <v>212</v>
      </c>
      <c r="NQR43" t="s">
        <v>212</v>
      </c>
      <c r="NQS43" t="s">
        <v>212</v>
      </c>
      <c r="NQT43" t="s">
        <v>212</v>
      </c>
      <c r="NQU43" t="s">
        <v>212</v>
      </c>
      <c r="NQV43" t="s">
        <v>212</v>
      </c>
      <c r="NQW43" t="s">
        <v>212</v>
      </c>
      <c r="NQX43" t="s">
        <v>212</v>
      </c>
      <c r="NQY43" t="s">
        <v>212</v>
      </c>
      <c r="NQZ43" t="s">
        <v>212</v>
      </c>
      <c r="NRA43" t="s">
        <v>212</v>
      </c>
      <c r="NRB43" t="s">
        <v>212</v>
      </c>
      <c r="NRC43" t="s">
        <v>212</v>
      </c>
      <c r="NRD43" t="s">
        <v>212</v>
      </c>
      <c r="NRE43" t="s">
        <v>212</v>
      </c>
      <c r="NRF43" t="s">
        <v>212</v>
      </c>
      <c r="NRG43" t="s">
        <v>212</v>
      </c>
      <c r="NRH43" t="s">
        <v>212</v>
      </c>
      <c r="NRI43" t="s">
        <v>212</v>
      </c>
      <c r="NRJ43" t="s">
        <v>212</v>
      </c>
      <c r="NRK43" t="s">
        <v>212</v>
      </c>
      <c r="NRL43" t="s">
        <v>212</v>
      </c>
      <c r="NRM43" t="s">
        <v>212</v>
      </c>
      <c r="NRN43" t="s">
        <v>212</v>
      </c>
      <c r="NRO43" t="s">
        <v>212</v>
      </c>
      <c r="NRP43" t="s">
        <v>212</v>
      </c>
      <c r="NRQ43" t="s">
        <v>212</v>
      </c>
      <c r="NRR43" t="s">
        <v>212</v>
      </c>
      <c r="NRS43" t="s">
        <v>212</v>
      </c>
      <c r="NRT43" t="s">
        <v>212</v>
      </c>
      <c r="NRU43" t="s">
        <v>212</v>
      </c>
      <c r="NRV43" t="s">
        <v>212</v>
      </c>
      <c r="NRW43" t="s">
        <v>212</v>
      </c>
      <c r="NRX43" t="s">
        <v>212</v>
      </c>
      <c r="NRY43" t="s">
        <v>212</v>
      </c>
      <c r="NRZ43" t="s">
        <v>212</v>
      </c>
      <c r="NSA43" t="s">
        <v>212</v>
      </c>
      <c r="NSB43" t="s">
        <v>212</v>
      </c>
      <c r="NSC43" t="s">
        <v>212</v>
      </c>
      <c r="NSD43" t="s">
        <v>212</v>
      </c>
      <c r="NSE43" t="s">
        <v>212</v>
      </c>
      <c r="NSF43" t="s">
        <v>212</v>
      </c>
      <c r="NSG43" t="s">
        <v>212</v>
      </c>
      <c r="NSH43" t="s">
        <v>212</v>
      </c>
      <c r="NSI43" t="s">
        <v>212</v>
      </c>
      <c r="NSJ43" t="s">
        <v>212</v>
      </c>
      <c r="NSK43" t="s">
        <v>212</v>
      </c>
      <c r="NSL43" t="s">
        <v>212</v>
      </c>
      <c r="NSM43" t="s">
        <v>212</v>
      </c>
      <c r="NSN43" t="s">
        <v>212</v>
      </c>
      <c r="NSO43" t="s">
        <v>212</v>
      </c>
      <c r="NSP43" t="s">
        <v>212</v>
      </c>
      <c r="NSQ43" t="s">
        <v>212</v>
      </c>
      <c r="NSR43" t="s">
        <v>212</v>
      </c>
      <c r="NSS43" t="s">
        <v>212</v>
      </c>
      <c r="NST43" t="s">
        <v>212</v>
      </c>
      <c r="NSU43" t="s">
        <v>212</v>
      </c>
      <c r="NSV43" t="s">
        <v>212</v>
      </c>
      <c r="NSW43" t="s">
        <v>212</v>
      </c>
      <c r="NSX43" t="s">
        <v>212</v>
      </c>
      <c r="NSY43" t="s">
        <v>212</v>
      </c>
      <c r="NSZ43" t="s">
        <v>212</v>
      </c>
      <c r="NTA43" t="s">
        <v>212</v>
      </c>
      <c r="NTB43" t="s">
        <v>212</v>
      </c>
      <c r="NTC43" t="s">
        <v>212</v>
      </c>
      <c r="NTD43" t="s">
        <v>212</v>
      </c>
      <c r="NTE43" t="s">
        <v>212</v>
      </c>
      <c r="NTF43" t="s">
        <v>212</v>
      </c>
      <c r="NTG43" t="s">
        <v>212</v>
      </c>
      <c r="NTH43" t="s">
        <v>212</v>
      </c>
      <c r="NTI43" t="s">
        <v>212</v>
      </c>
      <c r="NTJ43" t="s">
        <v>212</v>
      </c>
      <c r="NTK43" t="s">
        <v>212</v>
      </c>
      <c r="NTL43" t="s">
        <v>212</v>
      </c>
      <c r="NTM43" t="s">
        <v>212</v>
      </c>
      <c r="NTN43" t="s">
        <v>212</v>
      </c>
      <c r="NTO43" t="s">
        <v>212</v>
      </c>
      <c r="NTP43" t="s">
        <v>212</v>
      </c>
      <c r="NTQ43" t="s">
        <v>212</v>
      </c>
      <c r="NTR43" t="s">
        <v>212</v>
      </c>
      <c r="NTS43" t="s">
        <v>212</v>
      </c>
      <c r="NTT43" t="s">
        <v>212</v>
      </c>
      <c r="NTU43" t="s">
        <v>212</v>
      </c>
      <c r="NTV43" t="s">
        <v>212</v>
      </c>
      <c r="NTW43" t="s">
        <v>212</v>
      </c>
      <c r="NTX43" t="s">
        <v>212</v>
      </c>
      <c r="NTY43" t="s">
        <v>212</v>
      </c>
      <c r="NTZ43" t="s">
        <v>212</v>
      </c>
      <c r="NUA43" t="s">
        <v>212</v>
      </c>
      <c r="NUB43" t="s">
        <v>212</v>
      </c>
      <c r="NUC43" t="s">
        <v>212</v>
      </c>
      <c r="NUD43" t="s">
        <v>212</v>
      </c>
      <c r="NUE43" t="s">
        <v>212</v>
      </c>
      <c r="NUF43" t="s">
        <v>212</v>
      </c>
      <c r="NUG43" t="s">
        <v>212</v>
      </c>
      <c r="NUH43" t="s">
        <v>212</v>
      </c>
      <c r="NUI43" t="s">
        <v>212</v>
      </c>
      <c r="NUJ43" t="s">
        <v>212</v>
      </c>
      <c r="NUK43" t="s">
        <v>212</v>
      </c>
      <c r="NUL43" t="s">
        <v>212</v>
      </c>
      <c r="NUM43" t="s">
        <v>212</v>
      </c>
      <c r="NUN43" t="s">
        <v>212</v>
      </c>
      <c r="NUO43" t="s">
        <v>212</v>
      </c>
      <c r="NUP43" t="s">
        <v>212</v>
      </c>
      <c r="NUQ43" t="s">
        <v>212</v>
      </c>
      <c r="NUR43" t="s">
        <v>212</v>
      </c>
      <c r="NUS43" t="s">
        <v>212</v>
      </c>
      <c r="NUT43" t="s">
        <v>212</v>
      </c>
      <c r="NUU43" t="s">
        <v>212</v>
      </c>
      <c r="NUV43" t="s">
        <v>212</v>
      </c>
      <c r="NUW43" t="s">
        <v>212</v>
      </c>
      <c r="NUX43" t="s">
        <v>212</v>
      </c>
      <c r="NUY43" t="s">
        <v>212</v>
      </c>
      <c r="NUZ43" t="s">
        <v>212</v>
      </c>
      <c r="NVA43" t="s">
        <v>212</v>
      </c>
      <c r="NVB43" t="s">
        <v>212</v>
      </c>
      <c r="NVC43" t="s">
        <v>212</v>
      </c>
      <c r="NVD43" t="s">
        <v>212</v>
      </c>
      <c r="NVE43" t="s">
        <v>212</v>
      </c>
      <c r="NVF43" t="s">
        <v>212</v>
      </c>
      <c r="NVG43" t="s">
        <v>212</v>
      </c>
      <c r="NVH43" t="s">
        <v>212</v>
      </c>
      <c r="NVI43" t="s">
        <v>212</v>
      </c>
      <c r="NVJ43" t="s">
        <v>212</v>
      </c>
      <c r="NVK43" t="s">
        <v>212</v>
      </c>
      <c r="NVL43" t="s">
        <v>212</v>
      </c>
      <c r="NVM43" t="s">
        <v>212</v>
      </c>
      <c r="NVN43" t="s">
        <v>212</v>
      </c>
      <c r="NVO43" t="s">
        <v>212</v>
      </c>
      <c r="NVP43" t="s">
        <v>212</v>
      </c>
      <c r="NVQ43" t="s">
        <v>212</v>
      </c>
      <c r="NVR43" t="s">
        <v>212</v>
      </c>
      <c r="NVS43" t="s">
        <v>212</v>
      </c>
      <c r="NVT43" t="s">
        <v>212</v>
      </c>
      <c r="NVU43" t="s">
        <v>212</v>
      </c>
      <c r="NVV43" t="s">
        <v>212</v>
      </c>
      <c r="NVW43" t="s">
        <v>212</v>
      </c>
      <c r="NVX43" t="s">
        <v>212</v>
      </c>
      <c r="NVY43" t="s">
        <v>212</v>
      </c>
      <c r="NVZ43" t="s">
        <v>212</v>
      </c>
      <c r="NWA43" t="s">
        <v>212</v>
      </c>
      <c r="NWB43" t="s">
        <v>212</v>
      </c>
      <c r="NWC43" t="s">
        <v>212</v>
      </c>
      <c r="NWD43" t="s">
        <v>212</v>
      </c>
      <c r="NWE43" t="s">
        <v>212</v>
      </c>
      <c r="NWF43" t="s">
        <v>212</v>
      </c>
      <c r="NWG43" t="s">
        <v>212</v>
      </c>
      <c r="NWH43" t="s">
        <v>212</v>
      </c>
      <c r="NWI43" t="s">
        <v>212</v>
      </c>
      <c r="NWJ43" t="s">
        <v>212</v>
      </c>
      <c r="NWK43" t="s">
        <v>212</v>
      </c>
      <c r="NWL43" t="s">
        <v>212</v>
      </c>
      <c r="NWM43" t="s">
        <v>212</v>
      </c>
      <c r="NWN43" t="s">
        <v>212</v>
      </c>
      <c r="NWO43" t="s">
        <v>212</v>
      </c>
      <c r="NWP43" t="s">
        <v>212</v>
      </c>
      <c r="NWQ43" t="s">
        <v>212</v>
      </c>
      <c r="NWR43" t="s">
        <v>212</v>
      </c>
      <c r="NWS43" t="s">
        <v>212</v>
      </c>
      <c r="NWT43" t="s">
        <v>212</v>
      </c>
      <c r="NWU43" t="s">
        <v>212</v>
      </c>
      <c r="NWV43" t="s">
        <v>212</v>
      </c>
      <c r="NWW43" t="s">
        <v>212</v>
      </c>
      <c r="NWX43" t="s">
        <v>212</v>
      </c>
      <c r="NWY43" t="s">
        <v>212</v>
      </c>
      <c r="NWZ43" t="s">
        <v>212</v>
      </c>
      <c r="NXA43" t="s">
        <v>212</v>
      </c>
      <c r="NXB43" t="s">
        <v>212</v>
      </c>
      <c r="NXC43" t="s">
        <v>212</v>
      </c>
      <c r="NXD43" t="s">
        <v>212</v>
      </c>
      <c r="NXE43" t="s">
        <v>212</v>
      </c>
      <c r="NXF43" t="s">
        <v>212</v>
      </c>
      <c r="NXG43" t="s">
        <v>212</v>
      </c>
      <c r="NXH43" t="s">
        <v>212</v>
      </c>
      <c r="NXI43" t="s">
        <v>212</v>
      </c>
      <c r="NXJ43" t="s">
        <v>212</v>
      </c>
      <c r="NXK43" t="s">
        <v>212</v>
      </c>
      <c r="NXL43" t="s">
        <v>212</v>
      </c>
      <c r="NXM43" t="s">
        <v>212</v>
      </c>
      <c r="NXN43" t="s">
        <v>212</v>
      </c>
      <c r="NXO43" t="s">
        <v>212</v>
      </c>
      <c r="NXP43" t="s">
        <v>212</v>
      </c>
      <c r="NXQ43" t="s">
        <v>212</v>
      </c>
      <c r="NXR43" t="s">
        <v>212</v>
      </c>
      <c r="NXS43" t="s">
        <v>212</v>
      </c>
      <c r="NXT43" t="s">
        <v>212</v>
      </c>
      <c r="NXU43" t="s">
        <v>212</v>
      </c>
      <c r="NXV43" t="s">
        <v>212</v>
      </c>
      <c r="NXW43" t="s">
        <v>212</v>
      </c>
      <c r="NXX43" t="s">
        <v>212</v>
      </c>
      <c r="NXY43" t="s">
        <v>212</v>
      </c>
      <c r="NXZ43" t="s">
        <v>212</v>
      </c>
      <c r="NYA43" t="s">
        <v>212</v>
      </c>
      <c r="NYB43" t="s">
        <v>212</v>
      </c>
      <c r="NYC43" t="s">
        <v>212</v>
      </c>
      <c r="NYD43" t="s">
        <v>212</v>
      </c>
      <c r="NYE43" t="s">
        <v>212</v>
      </c>
      <c r="NYF43" t="s">
        <v>212</v>
      </c>
      <c r="NYG43" t="s">
        <v>212</v>
      </c>
      <c r="NYH43" t="s">
        <v>212</v>
      </c>
      <c r="NYI43" t="s">
        <v>212</v>
      </c>
      <c r="NYJ43" t="s">
        <v>212</v>
      </c>
      <c r="NYK43" t="s">
        <v>212</v>
      </c>
      <c r="NYL43" t="s">
        <v>212</v>
      </c>
      <c r="NYM43" t="s">
        <v>212</v>
      </c>
      <c r="NYN43" t="s">
        <v>212</v>
      </c>
      <c r="NYO43" t="s">
        <v>212</v>
      </c>
      <c r="NYP43" t="s">
        <v>212</v>
      </c>
      <c r="NYQ43" t="s">
        <v>212</v>
      </c>
      <c r="NYR43" t="s">
        <v>212</v>
      </c>
      <c r="NYS43" t="s">
        <v>212</v>
      </c>
      <c r="NYT43" t="s">
        <v>212</v>
      </c>
      <c r="NYU43" t="s">
        <v>212</v>
      </c>
      <c r="NYV43" t="s">
        <v>212</v>
      </c>
      <c r="NYW43" t="s">
        <v>212</v>
      </c>
      <c r="NYX43" t="s">
        <v>212</v>
      </c>
      <c r="NYY43" t="s">
        <v>212</v>
      </c>
      <c r="NYZ43" t="s">
        <v>212</v>
      </c>
      <c r="NZA43" t="s">
        <v>212</v>
      </c>
      <c r="NZB43" t="s">
        <v>212</v>
      </c>
      <c r="NZC43" t="s">
        <v>212</v>
      </c>
      <c r="NZD43" t="s">
        <v>212</v>
      </c>
      <c r="NZE43" t="s">
        <v>212</v>
      </c>
      <c r="NZF43" t="s">
        <v>212</v>
      </c>
      <c r="NZG43" t="s">
        <v>212</v>
      </c>
      <c r="NZH43" t="s">
        <v>212</v>
      </c>
      <c r="NZI43" t="s">
        <v>212</v>
      </c>
      <c r="NZJ43" t="s">
        <v>212</v>
      </c>
      <c r="NZK43" t="s">
        <v>212</v>
      </c>
      <c r="NZL43" t="s">
        <v>212</v>
      </c>
      <c r="NZM43" t="s">
        <v>212</v>
      </c>
      <c r="NZN43" t="s">
        <v>212</v>
      </c>
      <c r="NZO43" t="s">
        <v>212</v>
      </c>
      <c r="NZP43" t="s">
        <v>212</v>
      </c>
      <c r="NZQ43" t="s">
        <v>212</v>
      </c>
      <c r="NZR43" t="s">
        <v>212</v>
      </c>
      <c r="NZS43" t="s">
        <v>212</v>
      </c>
      <c r="NZT43" t="s">
        <v>212</v>
      </c>
      <c r="NZU43" t="s">
        <v>212</v>
      </c>
      <c r="NZV43" t="s">
        <v>212</v>
      </c>
      <c r="NZW43" t="s">
        <v>212</v>
      </c>
      <c r="NZX43" t="s">
        <v>212</v>
      </c>
      <c r="NZY43" t="s">
        <v>212</v>
      </c>
      <c r="NZZ43" t="s">
        <v>212</v>
      </c>
      <c r="OAA43" t="s">
        <v>212</v>
      </c>
      <c r="OAB43" t="s">
        <v>212</v>
      </c>
      <c r="OAC43" t="s">
        <v>212</v>
      </c>
      <c r="OAD43" t="s">
        <v>212</v>
      </c>
      <c r="OAE43" t="s">
        <v>212</v>
      </c>
      <c r="OAF43" t="s">
        <v>212</v>
      </c>
      <c r="OAG43" t="s">
        <v>212</v>
      </c>
      <c r="OAH43" t="s">
        <v>212</v>
      </c>
      <c r="OAI43" t="s">
        <v>212</v>
      </c>
      <c r="OAJ43" t="s">
        <v>212</v>
      </c>
      <c r="OAK43" t="s">
        <v>212</v>
      </c>
      <c r="OAL43" t="s">
        <v>212</v>
      </c>
      <c r="OAM43" t="s">
        <v>212</v>
      </c>
      <c r="OAN43" t="s">
        <v>212</v>
      </c>
      <c r="OAO43" t="s">
        <v>212</v>
      </c>
      <c r="OAP43" t="s">
        <v>212</v>
      </c>
      <c r="OAQ43" t="s">
        <v>212</v>
      </c>
      <c r="OAR43" t="s">
        <v>212</v>
      </c>
      <c r="OAS43" t="s">
        <v>212</v>
      </c>
      <c r="OAT43" t="s">
        <v>212</v>
      </c>
      <c r="OAU43" t="s">
        <v>212</v>
      </c>
      <c r="OAV43" t="s">
        <v>212</v>
      </c>
      <c r="OAW43" t="s">
        <v>212</v>
      </c>
      <c r="OAX43" t="s">
        <v>212</v>
      </c>
      <c r="OAY43" t="s">
        <v>212</v>
      </c>
      <c r="OAZ43" t="s">
        <v>212</v>
      </c>
      <c r="OBA43" t="s">
        <v>212</v>
      </c>
      <c r="OBB43" t="s">
        <v>212</v>
      </c>
      <c r="OBC43" t="s">
        <v>212</v>
      </c>
      <c r="OBD43" t="s">
        <v>212</v>
      </c>
      <c r="OBE43" t="s">
        <v>212</v>
      </c>
      <c r="OBF43" t="s">
        <v>212</v>
      </c>
      <c r="OBG43" t="s">
        <v>212</v>
      </c>
      <c r="OBH43" t="s">
        <v>212</v>
      </c>
      <c r="OBI43" t="s">
        <v>212</v>
      </c>
      <c r="OBJ43" t="s">
        <v>212</v>
      </c>
      <c r="OBK43" t="s">
        <v>212</v>
      </c>
      <c r="OBL43" t="s">
        <v>212</v>
      </c>
      <c r="OBM43" t="s">
        <v>212</v>
      </c>
      <c r="OBN43" t="s">
        <v>212</v>
      </c>
      <c r="OBO43" t="s">
        <v>212</v>
      </c>
      <c r="OBP43" t="s">
        <v>212</v>
      </c>
      <c r="OBQ43" t="s">
        <v>212</v>
      </c>
      <c r="OBR43" t="s">
        <v>212</v>
      </c>
      <c r="OBS43" t="s">
        <v>212</v>
      </c>
      <c r="OBT43" t="s">
        <v>212</v>
      </c>
      <c r="OBU43" t="s">
        <v>212</v>
      </c>
      <c r="OBV43" t="s">
        <v>212</v>
      </c>
      <c r="OBW43" t="s">
        <v>212</v>
      </c>
      <c r="OBX43" t="s">
        <v>212</v>
      </c>
      <c r="OBY43" t="s">
        <v>212</v>
      </c>
      <c r="OBZ43" t="s">
        <v>212</v>
      </c>
      <c r="OCA43" t="s">
        <v>212</v>
      </c>
      <c r="OCB43" t="s">
        <v>212</v>
      </c>
      <c r="OCC43" t="s">
        <v>212</v>
      </c>
      <c r="OCD43" t="s">
        <v>212</v>
      </c>
      <c r="OCE43" t="s">
        <v>212</v>
      </c>
      <c r="OCF43" t="s">
        <v>212</v>
      </c>
      <c r="OCG43" t="s">
        <v>212</v>
      </c>
      <c r="OCH43" t="s">
        <v>212</v>
      </c>
      <c r="OCI43" t="s">
        <v>212</v>
      </c>
      <c r="OCJ43" t="s">
        <v>212</v>
      </c>
      <c r="OCK43" t="s">
        <v>212</v>
      </c>
      <c r="OCL43" t="s">
        <v>212</v>
      </c>
      <c r="OCM43" t="s">
        <v>212</v>
      </c>
      <c r="OCN43" t="s">
        <v>212</v>
      </c>
      <c r="OCO43" t="s">
        <v>212</v>
      </c>
      <c r="OCP43" t="s">
        <v>212</v>
      </c>
      <c r="OCQ43" t="s">
        <v>212</v>
      </c>
      <c r="OCR43" t="s">
        <v>212</v>
      </c>
      <c r="OCS43" t="s">
        <v>212</v>
      </c>
      <c r="OCT43" t="s">
        <v>212</v>
      </c>
      <c r="OCU43" t="s">
        <v>212</v>
      </c>
      <c r="OCV43" t="s">
        <v>212</v>
      </c>
      <c r="OCW43" t="s">
        <v>212</v>
      </c>
      <c r="OCX43" t="s">
        <v>212</v>
      </c>
      <c r="OCY43" t="s">
        <v>212</v>
      </c>
      <c r="OCZ43" t="s">
        <v>212</v>
      </c>
      <c r="ODA43" t="s">
        <v>212</v>
      </c>
      <c r="ODB43" t="s">
        <v>212</v>
      </c>
      <c r="ODC43" t="s">
        <v>212</v>
      </c>
      <c r="ODD43" t="s">
        <v>212</v>
      </c>
      <c r="ODE43" t="s">
        <v>212</v>
      </c>
      <c r="ODF43" t="s">
        <v>212</v>
      </c>
      <c r="ODG43" t="s">
        <v>212</v>
      </c>
      <c r="ODH43" t="s">
        <v>212</v>
      </c>
      <c r="ODI43" t="s">
        <v>212</v>
      </c>
      <c r="ODJ43" t="s">
        <v>212</v>
      </c>
      <c r="ODK43" t="s">
        <v>212</v>
      </c>
      <c r="ODL43" t="s">
        <v>212</v>
      </c>
      <c r="ODM43" t="s">
        <v>212</v>
      </c>
      <c r="ODN43" t="s">
        <v>212</v>
      </c>
      <c r="ODO43" t="s">
        <v>212</v>
      </c>
      <c r="ODP43" t="s">
        <v>212</v>
      </c>
      <c r="ODQ43" t="s">
        <v>212</v>
      </c>
      <c r="ODR43" t="s">
        <v>212</v>
      </c>
      <c r="ODS43" t="s">
        <v>212</v>
      </c>
      <c r="ODT43" t="s">
        <v>212</v>
      </c>
      <c r="ODU43" t="s">
        <v>212</v>
      </c>
      <c r="ODV43" t="s">
        <v>212</v>
      </c>
      <c r="ODW43" t="s">
        <v>212</v>
      </c>
      <c r="ODX43" t="s">
        <v>212</v>
      </c>
      <c r="ODY43" t="s">
        <v>212</v>
      </c>
      <c r="ODZ43" t="s">
        <v>212</v>
      </c>
      <c r="OEA43" t="s">
        <v>212</v>
      </c>
      <c r="OEB43" t="s">
        <v>212</v>
      </c>
      <c r="OEC43" t="s">
        <v>212</v>
      </c>
      <c r="OED43" t="s">
        <v>212</v>
      </c>
      <c r="OEE43" t="s">
        <v>212</v>
      </c>
      <c r="OEF43" t="s">
        <v>212</v>
      </c>
      <c r="OEG43" t="s">
        <v>212</v>
      </c>
      <c r="OEH43" t="s">
        <v>212</v>
      </c>
      <c r="OEI43" t="s">
        <v>212</v>
      </c>
      <c r="OEJ43" t="s">
        <v>212</v>
      </c>
      <c r="OEK43" t="s">
        <v>212</v>
      </c>
      <c r="OEL43" t="s">
        <v>212</v>
      </c>
      <c r="OEM43" t="s">
        <v>212</v>
      </c>
      <c r="OEN43" t="s">
        <v>212</v>
      </c>
      <c r="OEO43" t="s">
        <v>212</v>
      </c>
      <c r="OEP43" t="s">
        <v>212</v>
      </c>
      <c r="OEQ43" t="s">
        <v>212</v>
      </c>
      <c r="OER43" t="s">
        <v>212</v>
      </c>
      <c r="OES43" t="s">
        <v>212</v>
      </c>
      <c r="OET43" t="s">
        <v>212</v>
      </c>
      <c r="OEU43" t="s">
        <v>212</v>
      </c>
      <c r="OEV43" t="s">
        <v>212</v>
      </c>
      <c r="OEW43" t="s">
        <v>212</v>
      </c>
      <c r="OEX43" t="s">
        <v>212</v>
      </c>
      <c r="OEY43" t="s">
        <v>212</v>
      </c>
      <c r="OEZ43" t="s">
        <v>212</v>
      </c>
      <c r="OFA43" t="s">
        <v>212</v>
      </c>
      <c r="OFB43" t="s">
        <v>212</v>
      </c>
      <c r="OFC43" t="s">
        <v>212</v>
      </c>
      <c r="OFD43" t="s">
        <v>212</v>
      </c>
      <c r="OFE43" t="s">
        <v>212</v>
      </c>
      <c r="OFF43" t="s">
        <v>212</v>
      </c>
      <c r="OFG43" t="s">
        <v>212</v>
      </c>
      <c r="OFH43" t="s">
        <v>212</v>
      </c>
      <c r="OFI43" t="s">
        <v>212</v>
      </c>
      <c r="OFJ43" t="s">
        <v>212</v>
      </c>
      <c r="OFK43" t="s">
        <v>212</v>
      </c>
      <c r="OFL43" t="s">
        <v>212</v>
      </c>
      <c r="OFM43" t="s">
        <v>212</v>
      </c>
      <c r="OFN43" t="s">
        <v>212</v>
      </c>
      <c r="OFO43" t="s">
        <v>212</v>
      </c>
      <c r="OFP43" t="s">
        <v>212</v>
      </c>
      <c r="OFQ43" t="s">
        <v>212</v>
      </c>
      <c r="OFR43" t="s">
        <v>212</v>
      </c>
      <c r="OFS43" t="s">
        <v>212</v>
      </c>
      <c r="OFT43" t="s">
        <v>212</v>
      </c>
      <c r="OFU43" t="s">
        <v>212</v>
      </c>
      <c r="OFV43" t="s">
        <v>212</v>
      </c>
      <c r="OFW43" t="s">
        <v>212</v>
      </c>
      <c r="OFX43" t="s">
        <v>212</v>
      </c>
      <c r="OFY43" t="s">
        <v>212</v>
      </c>
      <c r="OFZ43" t="s">
        <v>212</v>
      </c>
      <c r="OGA43" t="s">
        <v>212</v>
      </c>
      <c r="OGB43" t="s">
        <v>212</v>
      </c>
      <c r="OGC43" t="s">
        <v>212</v>
      </c>
      <c r="OGD43" t="s">
        <v>212</v>
      </c>
      <c r="OGE43" t="s">
        <v>212</v>
      </c>
      <c r="OGF43" t="s">
        <v>212</v>
      </c>
      <c r="OGG43" t="s">
        <v>212</v>
      </c>
      <c r="OGH43" t="s">
        <v>212</v>
      </c>
      <c r="OGI43" t="s">
        <v>212</v>
      </c>
      <c r="OGJ43" t="s">
        <v>212</v>
      </c>
      <c r="OGK43" t="s">
        <v>212</v>
      </c>
      <c r="OGL43" t="s">
        <v>212</v>
      </c>
      <c r="OGM43" t="s">
        <v>212</v>
      </c>
      <c r="OGN43" t="s">
        <v>212</v>
      </c>
      <c r="OGO43" t="s">
        <v>212</v>
      </c>
      <c r="OGP43" t="s">
        <v>212</v>
      </c>
      <c r="OGQ43" t="s">
        <v>212</v>
      </c>
      <c r="OGR43" t="s">
        <v>212</v>
      </c>
      <c r="OGS43" t="s">
        <v>212</v>
      </c>
      <c r="OGT43" t="s">
        <v>212</v>
      </c>
      <c r="OGU43" t="s">
        <v>212</v>
      </c>
      <c r="OGV43" t="s">
        <v>212</v>
      </c>
      <c r="OGW43" t="s">
        <v>212</v>
      </c>
      <c r="OGX43" t="s">
        <v>212</v>
      </c>
      <c r="OGY43" t="s">
        <v>212</v>
      </c>
      <c r="OGZ43" t="s">
        <v>212</v>
      </c>
      <c r="OHA43" t="s">
        <v>212</v>
      </c>
      <c r="OHB43" t="s">
        <v>212</v>
      </c>
      <c r="OHC43" t="s">
        <v>212</v>
      </c>
      <c r="OHD43" t="s">
        <v>212</v>
      </c>
      <c r="OHE43" t="s">
        <v>212</v>
      </c>
      <c r="OHF43" t="s">
        <v>212</v>
      </c>
      <c r="OHG43" t="s">
        <v>212</v>
      </c>
      <c r="OHH43" t="s">
        <v>212</v>
      </c>
      <c r="OHI43" t="s">
        <v>212</v>
      </c>
      <c r="OHJ43" t="s">
        <v>212</v>
      </c>
      <c r="OHK43" t="s">
        <v>212</v>
      </c>
      <c r="OHL43" t="s">
        <v>212</v>
      </c>
      <c r="OHM43" t="s">
        <v>212</v>
      </c>
      <c r="OHN43" t="s">
        <v>212</v>
      </c>
      <c r="OHO43" t="s">
        <v>212</v>
      </c>
      <c r="OHP43" t="s">
        <v>212</v>
      </c>
      <c r="OHQ43" t="s">
        <v>212</v>
      </c>
      <c r="OHR43" t="s">
        <v>212</v>
      </c>
      <c r="OHS43" t="s">
        <v>212</v>
      </c>
      <c r="OHT43" t="s">
        <v>212</v>
      </c>
      <c r="OHU43" t="s">
        <v>212</v>
      </c>
      <c r="OHV43" t="s">
        <v>212</v>
      </c>
      <c r="OHW43" t="s">
        <v>212</v>
      </c>
      <c r="OHX43" t="s">
        <v>212</v>
      </c>
      <c r="OHY43" t="s">
        <v>212</v>
      </c>
      <c r="OHZ43" t="s">
        <v>212</v>
      </c>
      <c r="OIA43" t="s">
        <v>212</v>
      </c>
      <c r="OIB43" t="s">
        <v>212</v>
      </c>
      <c r="OIC43" t="s">
        <v>212</v>
      </c>
      <c r="OID43" t="s">
        <v>212</v>
      </c>
      <c r="OIE43" t="s">
        <v>212</v>
      </c>
      <c r="OIF43" t="s">
        <v>212</v>
      </c>
      <c r="OIG43" t="s">
        <v>212</v>
      </c>
      <c r="OIH43" t="s">
        <v>212</v>
      </c>
      <c r="OII43" t="s">
        <v>212</v>
      </c>
      <c r="OIJ43" t="s">
        <v>212</v>
      </c>
      <c r="OIK43" t="s">
        <v>212</v>
      </c>
      <c r="OIL43" t="s">
        <v>212</v>
      </c>
      <c r="OIM43" t="s">
        <v>212</v>
      </c>
      <c r="OIN43" t="s">
        <v>212</v>
      </c>
      <c r="OIO43" t="s">
        <v>212</v>
      </c>
      <c r="OIP43" t="s">
        <v>212</v>
      </c>
      <c r="OIQ43" t="s">
        <v>212</v>
      </c>
      <c r="OIR43" t="s">
        <v>212</v>
      </c>
      <c r="OIS43" t="s">
        <v>212</v>
      </c>
      <c r="OIT43" t="s">
        <v>212</v>
      </c>
      <c r="OIU43" t="s">
        <v>212</v>
      </c>
      <c r="OIV43" t="s">
        <v>212</v>
      </c>
      <c r="OIW43" t="s">
        <v>212</v>
      </c>
      <c r="OIX43" t="s">
        <v>212</v>
      </c>
      <c r="OIY43" t="s">
        <v>212</v>
      </c>
      <c r="OIZ43" t="s">
        <v>212</v>
      </c>
      <c r="OJA43" t="s">
        <v>212</v>
      </c>
      <c r="OJB43" t="s">
        <v>212</v>
      </c>
      <c r="OJC43" t="s">
        <v>212</v>
      </c>
      <c r="OJD43" t="s">
        <v>212</v>
      </c>
      <c r="OJE43" t="s">
        <v>212</v>
      </c>
      <c r="OJF43" t="s">
        <v>212</v>
      </c>
      <c r="OJG43" t="s">
        <v>212</v>
      </c>
      <c r="OJH43" t="s">
        <v>212</v>
      </c>
      <c r="OJI43" t="s">
        <v>212</v>
      </c>
      <c r="OJJ43" t="s">
        <v>212</v>
      </c>
      <c r="OJK43" t="s">
        <v>212</v>
      </c>
      <c r="OJL43" t="s">
        <v>212</v>
      </c>
      <c r="OJM43" t="s">
        <v>212</v>
      </c>
      <c r="OJN43" t="s">
        <v>212</v>
      </c>
      <c r="OJO43" t="s">
        <v>212</v>
      </c>
      <c r="OJP43" t="s">
        <v>212</v>
      </c>
      <c r="OJQ43" t="s">
        <v>212</v>
      </c>
      <c r="OJR43" t="s">
        <v>212</v>
      </c>
      <c r="OJS43" t="s">
        <v>212</v>
      </c>
      <c r="OJT43" t="s">
        <v>212</v>
      </c>
      <c r="OJU43" t="s">
        <v>212</v>
      </c>
      <c r="OJV43" t="s">
        <v>212</v>
      </c>
      <c r="OJW43" t="s">
        <v>212</v>
      </c>
      <c r="OJX43" t="s">
        <v>212</v>
      </c>
      <c r="OJY43" t="s">
        <v>212</v>
      </c>
      <c r="OJZ43" t="s">
        <v>212</v>
      </c>
      <c r="OKA43" t="s">
        <v>212</v>
      </c>
      <c r="OKB43" t="s">
        <v>212</v>
      </c>
      <c r="OKC43" t="s">
        <v>212</v>
      </c>
      <c r="OKD43" t="s">
        <v>212</v>
      </c>
      <c r="OKE43" t="s">
        <v>212</v>
      </c>
      <c r="OKF43" t="s">
        <v>212</v>
      </c>
      <c r="OKG43" t="s">
        <v>212</v>
      </c>
      <c r="OKH43" t="s">
        <v>212</v>
      </c>
      <c r="OKI43" t="s">
        <v>212</v>
      </c>
      <c r="OKJ43" t="s">
        <v>212</v>
      </c>
      <c r="OKK43" t="s">
        <v>212</v>
      </c>
      <c r="OKL43" t="s">
        <v>212</v>
      </c>
      <c r="OKM43" t="s">
        <v>212</v>
      </c>
      <c r="OKN43" t="s">
        <v>212</v>
      </c>
      <c r="OKO43" t="s">
        <v>212</v>
      </c>
      <c r="OKP43" t="s">
        <v>212</v>
      </c>
      <c r="OKQ43" t="s">
        <v>212</v>
      </c>
      <c r="OKR43" t="s">
        <v>212</v>
      </c>
      <c r="OKS43" t="s">
        <v>212</v>
      </c>
      <c r="OKT43" t="s">
        <v>212</v>
      </c>
      <c r="OKU43" t="s">
        <v>212</v>
      </c>
      <c r="OKV43" t="s">
        <v>212</v>
      </c>
      <c r="OKW43" t="s">
        <v>212</v>
      </c>
      <c r="OKX43" t="s">
        <v>212</v>
      </c>
      <c r="OKY43" t="s">
        <v>212</v>
      </c>
      <c r="OKZ43" t="s">
        <v>212</v>
      </c>
      <c r="OLA43" t="s">
        <v>212</v>
      </c>
      <c r="OLB43" t="s">
        <v>212</v>
      </c>
      <c r="OLC43" t="s">
        <v>212</v>
      </c>
      <c r="OLD43" t="s">
        <v>212</v>
      </c>
      <c r="OLE43" t="s">
        <v>212</v>
      </c>
      <c r="OLF43" t="s">
        <v>212</v>
      </c>
      <c r="OLG43" t="s">
        <v>212</v>
      </c>
      <c r="OLH43" t="s">
        <v>212</v>
      </c>
      <c r="OLI43" t="s">
        <v>212</v>
      </c>
      <c r="OLJ43" t="s">
        <v>212</v>
      </c>
      <c r="OLK43" t="s">
        <v>212</v>
      </c>
      <c r="OLL43" t="s">
        <v>212</v>
      </c>
      <c r="OLM43" t="s">
        <v>212</v>
      </c>
      <c r="OLN43" t="s">
        <v>212</v>
      </c>
      <c r="OLO43" t="s">
        <v>212</v>
      </c>
      <c r="OLP43" t="s">
        <v>212</v>
      </c>
      <c r="OLQ43" t="s">
        <v>212</v>
      </c>
      <c r="OLR43" t="s">
        <v>212</v>
      </c>
      <c r="OLS43" t="s">
        <v>212</v>
      </c>
      <c r="OLT43" t="s">
        <v>212</v>
      </c>
      <c r="OLU43" t="s">
        <v>212</v>
      </c>
      <c r="OLV43" t="s">
        <v>212</v>
      </c>
      <c r="OLW43" t="s">
        <v>212</v>
      </c>
      <c r="OLX43" t="s">
        <v>212</v>
      </c>
      <c r="OLY43" t="s">
        <v>212</v>
      </c>
      <c r="OLZ43" t="s">
        <v>212</v>
      </c>
      <c r="OMA43" t="s">
        <v>212</v>
      </c>
      <c r="OMB43" t="s">
        <v>212</v>
      </c>
      <c r="OMC43" t="s">
        <v>212</v>
      </c>
      <c r="OMD43" t="s">
        <v>212</v>
      </c>
      <c r="OME43" t="s">
        <v>212</v>
      </c>
      <c r="OMF43" t="s">
        <v>212</v>
      </c>
      <c r="OMG43" t="s">
        <v>212</v>
      </c>
      <c r="OMH43" t="s">
        <v>212</v>
      </c>
      <c r="OMI43" t="s">
        <v>212</v>
      </c>
      <c r="OMJ43" t="s">
        <v>212</v>
      </c>
      <c r="OMK43" t="s">
        <v>212</v>
      </c>
      <c r="OML43" t="s">
        <v>212</v>
      </c>
      <c r="OMM43" t="s">
        <v>212</v>
      </c>
      <c r="OMN43" t="s">
        <v>212</v>
      </c>
      <c r="OMO43" t="s">
        <v>212</v>
      </c>
      <c r="OMP43" t="s">
        <v>212</v>
      </c>
      <c r="OMQ43" t="s">
        <v>212</v>
      </c>
      <c r="OMR43" t="s">
        <v>212</v>
      </c>
      <c r="OMS43" t="s">
        <v>212</v>
      </c>
      <c r="OMT43" t="s">
        <v>212</v>
      </c>
      <c r="OMU43" t="s">
        <v>212</v>
      </c>
      <c r="OMV43" t="s">
        <v>212</v>
      </c>
      <c r="OMW43" t="s">
        <v>212</v>
      </c>
      <c r="OMX43" t="s">
        <v>212</v>
      </c>
      <c r="OMY43" t="s">
        <v>212</v>
      </c>
      <c r="OMZ43" t="s">
        <v>212</v>
      </c>
      <c r="ONA43" t="s">
        <v>212</v>
      </c>
      <c r="ONB43" t="s">
        <v>212</v>
      </c>
      <c r="ONC43" t="s">
        <v>212</v>
      </c>
      <c r="OND43" t="s">
        <v>212</v>
      </c>
      <c r="ONE43" t="s">
        <v>212</v>
      </c>
      <c r="ONF43" t="s">
        <v>212</v>
      </c>
      <c r="ONG43" t="s">
        <v>212</v>
      </c>
      <c r="ONH43" t="s">
        <v>212</v>
      </c>
      <c r="ONI43" t="s">
        <v>212</v>
      </c>
      <c r="ONJ43" t="s">
        <v>212</v>
      </c>
      <c r="ONK43" t="s">
        <v>212</v>
      </c>
      <c r="ONL43" t="s">
        <v>212</v>
      </c>
      <c r="ONM43" t="s">
        <v>212</v>
      </c>
      <c r="ONN43" t="s">
        <v>212</v>
      </c>
      <c r="ONO43" t="s">
        <v>212</v>
      </c>
      <c r="ONP43" t="s">
        <v>212</v>
      </c>
      <c r="ONQ43" t="s">
        <v>212</v>
      </c>
      <c r="ONR43" t="s">
        <v>212</v>
      </c>
      <c r="ONS43" t="s">
        <v>212</v>
      </c>
      <c r="ONT43" t="s">
        <v>212</v>
      </c>
      <c r="ONU43" t="s">
        <v>212</v>
      </c>
      <c r="ONV43" t="s">
        <v>212</v>
      </c>
      <c r="ONW43" t="s">
        <v>212</v>
      </c>
      <c r="ONX43" t="s">
        <v>212</v>
      </c>
      <c r="ONY43" t="s">
        <v>212</v>
      </c>
      <c r="ONZ43" t="s">
        <v>212</v>
      </c>
      <c r="OOA43" t="s">
        <v>212</v>
      </c>
      <c r="OOB43" t="s">
        <v>212</v>
      </c>
      <c r="OOC43" t="s">
        <v>212</v>
      </c>
      <c r="OOD43" t="s">
        <v>212</v>
      </c>
      <c r="OOE43" t="s">
        <v>212</v>
      </c>
      <c r="OOF43" t="s">
        <v>212</v>
      </c>
      <c r="OOG43" t="s">
        <v>212</v>
      </c>
      <c r="OOH43" t="s">
        <v>212</v>
      </c>
      <c r="OOI43" t="s">
        <v>212</v>
      </c>
      <c r="OOJ43" t="s">
        <v>212</v>
      </c>
      <c r="OOK43" t="s">
        <v>212</v>
      </c>
      <c r="OOL43" t="s">
        <v>212</v>
      </c>
      <c r="OOM43" t="s">
        <v>212</v>
      </c>
      <c r="OON43" t="s">
        <v>212</v>
      </c>
      <c r="OOO43" t="s">
        <v>212</v>
      </c>
      <c r="OOP43" t="s">
        <v>212</v>
      </c>
      <c r="OOQ43" t="s">
        <v>212</v>
      </c>
      <c r="OOR43" t="s">
        <v>212</v>
      </c>
      <c r="OOS43" t="s">
        <v>212</v>
      </c>
      <c r="OOT43" t="s">
        <v>212</v>
      </c>
      <c r="OOU43" t="s">
        <v>212</v>
      </c>
      <c r="OOV43" t="s">
        <v>212</v>
      </c>
      <c r="OOW43" t="s">
        <v>212</v>
      </c>
      <c r="OOX43" t="s">
        <v>212</v>
      </c>
      <c r="OOY43" t="s">
        <v>212</v>
      </c>
      <c r="OOZ43" t="s">
        <v>212</v>
      </c>
      <c r="OPA43" t="s">
        <v>212</v>
      </c>
      <c r="OPB43" t="s">
        <v>212</v>
      </c>
      <c r="OPC43" t="s">
        <v>212</v>
      </c>
      <c r="OPD43" t="s">
        <v>212</v>
      </c>
      <c r="OPE43" t="s">
        <v>212</v>
      </c>
      <c r="OPF43" t="s">
        <v>212</v>
      </c>
      <c r="OPG43" t="s">
        <v>212</v>
      </c>
      <c r="OPH43" t="s">
        <v>212</v>
      </c>
      <c r="OPI43" t="s">
        <v>212</v>
      </c>
      <c r="OPJ43" t="s">
        <v>212</v>
      </c>
      <c r="OPK43" t="s">
        <v>212</v>
      </c>
      <c r="OPL43" t="s">
        <v>212</v>
      </c>
      <c r="OPM43" t="s">
        <v>212</v>
      </c>
      <c r="OPN43" t="s">
        <v>212</v>
      </c>
      <c r="OPO43" t="s">
        <v>212</v>
      </c>
      <c r="OPP43" t="s">
        <v>212</v>
      </c>
      <c r="OPQ43" t="s">
        <v>212</v>
      </c>
      <c r="OPR43" t="s">
        <v>212</v>
      </c>
      <c r="OPS43" t="s">
        <v>212</v>
      </c>
      <c r="OPT43" t="s">
        <v>212</v>
      </c>
      <c r="OPU43" t="s">
        <v>212</v>
      </c>
      <c r="OPV43" t="s">
        <v>212</v>
      </c>
      <c r="OPW43" t="s">
        <v>212</v>
      </c>
      <c r="OPX43" t="s">
        <v>212</v>
      </c>
      <c r="OPY43" t="s">
        <v>212</v>
      </c>
      <c r="OPZ43" t="s">
        <v>212</v>
      </c>
      <c r="OQA43" t="s">
        <v>212</v>
      </c>
      <c r="OQB43" t="s">
        <v>212</v>
      </c>
      <c r="OQC43" t="s">
        <v>212</v>
      </c>
      <c r="OQD43" t="s">
        <v>212</v>
      </c>
      <c r="OQE43" t="s">
        <v>212</v>
      </c>
      <c r="OQF43" t="s">
        <v>212</v>
      </c>
      <c r="OQG43" t="s">
        <v>212</v>
      </c>
      <c r="OQH43" t="s">
        <v>212</v>
      </c>
      <c r="OQI43" t="s">
        <v>212</v>
      </c>
      <c r="OQJ43" t="s">
        <v>212</v>
      </c>
      <c r="OQK43" t="s">
        <v>212</v>
      </c>
      <c r="OQL43" t="s">
        <v>212</v>
      </c>
      <c r="OQM43" t="s">
        <v>212</v>
      </c>
      <c r="OQN43" t="s">
        <v>212</v>
      </c>
      <c r="OQO43" t="s">
        <v>212</v>
      </c>
      <c r="OQP43" t="s">
        <v>212</v>
      </c>
      <c r="OQQ43" t="s">
        <v>212</v>
      </c>
      <c r="OQR43" t="s">
        <v>212</v>
      </c>
      <c r="OQS43" t="s">
        <v>212</v>
      </c>
      <c r="OQT43" t="s">
        <v>212</v>
      </c>
      <c r="OQU43" t="s">
        <v>212</v>
      </c>
      <c r="OQV43" t="s">
        <v>212</v>
      </c>
      <c r="OQW43" t="s">
        <v>212</v>
      </c>
      <c r="OQX43" t="s">
        <v>212</v>
      </c>
      <c r="OQY43" t="s">
        <v>212</v>
      </c>
      <c r="OQZ43" t="s">
        <v>212</v>
      </c>
      <c r="ORA43" t="s">
        <v>212</v>
      </c>
      <c r="ORB43" t="s">
        <v>212</v>
      </c>
      <c r="ORC43" t="s">
        <v>212</v>
      </c>
      <c r="ORD43" t="s">
        <v>212</v>
      </c>
      <c r="ORE43" t="s">
        <v>212</v>
      </c>
      <c r="ORF43" t="s">
        <v>212</v>
      </c>
      <c r="ORG43" t="s">
        <v>212</v>
      </c>
      <c r="ORH43" t="s">
        <v>212</v>
      </c>
      <c r="ORI43" t="s">
        <v>212</v>
      </c>
      <c r="ORJ43" t="s">
        <v>212</v>
      </c>
      <c r="ORK43" t="s">
        <v>212</v>
      </c>
      <c r="ORL43" t="s">
        <v>212</v>
      </c>
      <c r="ORM43" t="s">
        <v>212</v>
      </c>
      <c r="ORN43" t="s">
        <v>212</v>
      </c>
      <c r="ORO43" t="s">
        <v>212</v>
      </c>
      <c r="ORP43" t="s">
        <v>212</v>
      </c>
      <c r="ORQ43" t="s">
        <v>212</v>
      </c>
      <c r="ORR43" t="s">
        <v>212</v>
      </c>
      <c r="ORS43" t="s">
        <v>212</v>
      </c>
      <c r="ORT43" t="s">
        <v>212</v>
      </c>
      <c r="ORU43" t="s">
        <v>212</v>
      </c>
      <c r="ORV43" t="s">
        <v>212</v>
      </c>
      <c r="ORW43" t="s">
        <v>212</v>
      </c>
      <c r="ORX43" t="s">
        <v>212</v>
      </c>
      <c r="ORY43" t="s">
        <v>212</v>
      </c>
      <c r="ORZ43" t="s">
        <v>212</v>
      </c>
      <c r="OSA43" t="s">
        <v>212</v>
      </c>
      <c r="OSB43" t="s">
        <v>212</v>
      </c>
      <c r="OSC43" t="s">
        <v>212</v>
      </c>
      <c r="OSD43" t="s">
        <v>212</v>
      </c>
      <c r="OSE43" t="s">
        <v>212</v>
      </c>
      <c r="OSF43" t="s">
        <v>212</v>
      </c>
      <c r="OSG43" t="s">
        <v>212</v>
      </c>
      <c r="OSH43" t="s">
        <v>212</v>
      </c>
      <c r="OSI43" t="s">
        <v>212</v>
      </c>
      <c r="OSJ43" t="s">
        <v>212</v>
      </c>
      <c r="OSK43" t="s">
        <v>212</v>
      </c>
      <c r="OSL43" t="s">
        <v>212</v>
      </c>
      <c r="OSM43" t="s">
        <v>212</v>
      </c>
      <c r="OSN43" t="s">
        <v>212</v>
      </c>
      <c r="OSO43" t="s">
        <v>212</v>
      </c>
      <c r="OSP43" t="s">
        <v>212</v>
      </c>
      <c r="OSQ43" t="s">
        <v>212</v>
      </c>
      <c r="OSR43" t="s">
        <v>212</v>
      </c>
      <c r="OSS43" t="s">
        <v>212</v>
      </c>
      <c r="OST43" t="s">
        <v>212</v>
      </c>
      <c r="OSU43" t="s">
        <v>212</v>
      </c>
      <c r="OSV43" t="s">
        <v>212</v>
      </c>
      <c r="OSW43" t="s">
        <v>212</v>
      </c>
      <c r="OSX43" t="s">
        <v>212</v>
      </c>
      <c r="OSY43" t="s">
        <v>212</v>
      </c>
      <c r="OSZ43" t="s">
        <v>212</v>
      </c>
      <c r="OTA43" t="s">
        <v>212</v>
      </c>
      <c r="OTB43" t="s">
        <v>212</v>
      </c>
      <c r="OTC43" t="s">
        <v>212</v>
      </c>
      <c r="OTD43" t="s">
        <v>212</v>
      </c>
      <c r="OTE43" t="s">
        <v>212</v>
      </c>
      <c r="OTF43" t="s">
        <v>212</v>
      </c>
      <c r="OTG43" t="s">
        <v>212</v>
      </c>
      <c r="OTH43" t="s">
        <v>212</v>
      </c>
      <c r="OTI43" t="s">
        <v>212</v>
      </c>
      <c r="OTJ43" t="s">
        <v>212</v>
      </c>
      <c r="OTK43" t="s">
        <v>212</v>
      </c>
      <c r="OTL43" t="s">
        <v>212</v>
      </c>
      <c r="OTM43" t="s">
        <v>212</v>
      </c>
      <c r="OTN43" t="s">
        <v>212</v>
      </c>
      <c r="OTO43" t="s">
        <v>212</v>
      </c>
      <c r="OTP43" t="s">
        <v>212</v>
      </c>
      <c r="OTQ43" t="s">
        <v>212</v>
      </c>
      <c r="OTR43" t="s">
        <v>212</v>
      </c>
      <c r="OTS43" t="s">
        <v>212</v>
      </c>
      <c r="OTT43" t="s">
        <v>212</v>
      </c>
      <c r="OTU43" t="s">
        <v>212</v>
      </c>
      <c r="OTV43" t="s">
        <v>212</v>
      </c>
      <c r="OTW43" t="s">
        <v>212</v>
      </c>
      <c r="OTX43" t="s">
        <v>212</v>
      </c>
      <c r="OTY43" t="s">
        <v>212</v>
      </c>
      <c r="OTZ43" t="s">
        <v>212</v>
      </c>
      <c r="OUA43" t="s">
        <v>212</v>
      </c>
      <c r="OUB43" t="s">
        <v>212</v>
      </c>
      <c r="OUC43" t="s">
        <v>212</v>
      </c>
      <c r="OUD43" t="s">
        <v>212</v>
      </c>
      <c r="OUE43" t="s">
        <v>212</v>
      </c>
      <c r="OUF43" t="s">
        <v>212</v>
      </c>
      <c r="OUG43" t="s">
        <v>212</v>
      </c>
      <c r="OUH43" t="s">
        <v>212</v>
      </c>
      <c r="OUI43" t="s">
        <v>212</v>
      </c>
      <c r="OUJ43" t="s">
        <v>212</v>
      </c>
      <c r="OUK43" t="s">
        <v>212</v>
      </c>
      <c r="OUL43" t="s">
        <v>212</v>
      </c>
      <c r="OUM43" t="s">
        <v>212</v>
      </c>
      <c r="OUN43" t="s">
        <v>212</v>
      </c>
      <c r="OUO43" t="s">
        <v>212</v>
      </c>
      <c r="OUP43" t="s">
        <v>212</v>
      </c>
      <c r="OUQ43" t="s">
        <v>212</v>
      </c>
      <c r="OUR43" t="s">
        <v>212</v>
      </c>
      <c r="OUS43" t="s">
        <v>212</v>
      </c>
      <c r="OUT43" t="s">
        <v>212</v>
      </c>
      <c r="OUU43" t="s">
        <v>212</v>
      </c>
      <c r="OUV43" t="s">
        <v>212</v>
      </c>
      <c r="OUW43" t="s">
        <v>212</v>
      </c>
      <c r="OUX43" t="s">
        <v>212</v>
      </c>
      <c r="OUY43" t="s">
        <v>212</v>
      </c>
      <c r="OUZ43" t="s">
        <v>212</v>
      </c>
      <c r="OVA43" t="s">
        <v>212</v>
      </c>
      <c r="OVB43" t="s">
        <v>212</v>
      </c>
      <c r="OVC43" t="s">
        <v>212</v>
      </c>
      <c r="OVD43" t="s">
        <v>212</v>
      </c>
      <c r="OVE43" t="s">
        <v>212</v>
      </c>
      <c r="OVF43" t="s">
        <v>212</v>
      </c>
      <c r="OVG43" t="s">
        <v>212</v>
      </c>
      <c r="OVH43" t="s">
        <v>212</v>
      </c>
      <c r="OVI43" t="s">
        <v>212</v>
      </c>
      <c r="OVJ43" t="s">
        <v>212</v>
      </c>
      <c r="OVK43" t="s">
        <v>212</v>
      </c>
      <c r="OVL43" t="s">
        <v>212</v>
      </c>
      <c r="OVM43" t="s">
        <v>212</v>
      </c>
      <c r="OVN43" t="s">
        <v>212</v>
      </c>
      <c r="OVO43" t="s">
        <v>212</v>
      </c>
      <c r="OVP43" t="s">
        <v>212</v>
      </c>
      <c r="OVQ43" t="s">
        <v>212</v>
      </c>
      <c r="OVR43" t="s">
        <v>212</v>
      </c>
      <c r="OVS43" t="s">
        <v>212</v>
      </c>
      <c r="OVT43" t="s">
        <v>212</v>
      </c>
      <c r="OVU43" t="s">
        <v>212</v>
      </c>
      <c r="OVV43" t="s">
        <v>212</v>
      </c>
      <c r="OVW43" t="s">
        <v>212</v>
      </c>
      <c r="OVX43" t="s">
        <v>212</v>
      </c>
      <c r="OVY43" t="s">
        <v>212</v>
      </c>
      <c r="OVZ43" t="s">
        <v>212</v>
      </c>
      <c r="OWA43" t="s">
        <v>212</v>
      </c>
      <c r="OWB43" t="s">
        <v>212</v>
      </c>
      <c r="OWC43" t="s">
        <v>212</v>
      </c>
      <c r="OWD43" t="s">
        <v>212</v>
      </c>
      <c r="OWE43" t="s">
        <v>212</v>
      </c>
      <c r="OWF43" t="s">
        <v>212</v>
      </c>
      <c r="OWG43" t="s">
        <v>212</v>
      </c>
      <c r="OWH43" t="s">
        <v>212</v>
      </c>
      <c r="OWI43" t="s">
        <v>212</v>
      </c>
      <c r="OWJ43" t="s">
        <v>212</v>
      </c>
      <c r="OWK43" t="s">
        <v>212</v>
      </c>
      <c r="OWL43" t="s">
        <v>212</v>
      </c>
      <c r="OWM43" t="s">
        <v>212</v>
      </c>
      <c r="OWN43" t="s">
        <v>212</v>
      </c>
      <c r="OWO43" t="s">
        <v>212</v>
      </c>
      <c r="OWP43" t="s">
        <v>212</v>
      </c>
      <c r="OWQ43" t="s">
        <v>212</v>
      </c>
      <c r="OWR43" t="s">
        <v>212</v>
      </c>
      <c r="OWS43" t="s">
        <v>212</v>
      </c>
      <c r="OWT43" t="s">
        <v>212</v>
      </c>
      <c r="OWU43" t="s">
        <v>212</v>
      </c>
      <c r="OWV43" t="s">
        <v>212</v>
      </c>
      <c r="OWW43" t="s">
        <v>212</v>
      </c>
      <c r="OWX43" t="s">
        <v>212</v>
      </c>
      <c r="OWY43" t="s">
        <v>212</v>
      </c>
      <c r="OWZ43" t="s">
        <v>212</v>
      </c>
      <c r="OXA43" t="s">
        <v>212</v>
      </c>
      <c r="OXB43" t="s">
        <v>212</v>
      </c>
      <c r="OXC43" t="s">
        <v>212</v>
      </c>
      <c r="OXD43" t="s">
        <v>212</v>
      </c>
      <c r="OXE43" t="s">
        <v>212</v>
      </c>
      <c r="OXF43" t="s">
        <v>212</v>
      </c>
      <c r="OXG43" t="s">
        <v>212</v>
      </c>
      <c r="OXH43" t="s">
        <v>212</v>
      </c>
      <c r="OXI43" t="s">
        <v>212</v>
      </c>
      <c r="OXJ43" t="s">
        <v>212</v>
      </c>
      <c r="OXK43" t="s">
        <v>212</v>
      </c>
      <c r="OXL43" t="s">
        <v>212</v>
      </c>
      <c r="OXM43" t="s">
        <v>212</v>
      </c>
      <c r="OXN43" t="s">
        <v>212</v>
      </c>
      <c r="OXO43" t="s">
        <v>212</v>
      </c>
      <c r="OXP43" t="s">
        <v>212</v>
      </c>
      <c r="OXQ43" t="s">
        <v>212</v>
      </c>
      <c r="OXR43" t="s">
        <v>212</v>
      </c>
      <c r="OXS43" t="s">
        <v>212</v>
      </c>
      <c r="OXT43" t="s">
        <v>212</v>
      </c>
      <c r="OXU43" t="s">
        <v>212</v>
      </c>
      <c r="OXV43" t="s">
        <v>212</v>
      </c>
      <c r="OXW43" t="s">
        <v>212</v>
      </c>
      <c r="OXX43" t="s">
        <v>212</v>
      </c>
      <c r="OXY43" t="s">
        <v>212</v>
      </c>
      <c r="OXZ43" t="s">
        <v>212</v>
      </c>
      <c r="OYA43" t="s">
        <v>212</v>
      </c>
      <c r="OYB43" t="s">
        <v>212</v>
      </c>
      <c r="OYC43" t="s">
        <v>212</v>
      </c>
      <c r="OYD43" t="s">
        <v>212</v>
      </c>
      <c r="OYE43" t="s">
        <v>212</v>
      </c>
      <c r="OYF43" t="s">
        <v>212</v>
      </c>
      <c r="OYG43" t="s">
        <v>212</v>
      </c>
      <c r="OYH43" t="s">
        <v>212</v>
      </c>
      <c r="OYI43" t="s">
        <v>212</v>
      </c>
      <c r="OYJ43" t="s">
        <v>212</v>
      </c>
      <c r="OYK43" t="s">
        <v>212</v>
      </c>
      <c r="OYL43" t="s">
        <v>212</v>
      </c>
      <c r="OYM43" t="s">
        <v>212</v>
      </c>
      <c r="OYN43" t="s">
        <v>212</v>
      </c>
      <c r="OYO43" t="s">
        <v>212</v>
      </c>
      <c r="OYP43" t="s">
        <v>212</v>
      </c>
      <c r="OYQ43" t="s">
        <v>212</v>
      </c>
      <c r="OYR43" t="s">
        <v>212</v>
      </c>
      <c r="OYS43" t="s">
        <v>212</v>
      </c>
      <c r="OYT43" t="s">
        <v>212</v>
      </c>
      <c r="OYU43" t="s">
        <v>212</v>
      </c>
      <c r="OYV43" t="s">
        <v>212</v>
      </c>
      <c r="OYW43" t="s">
        <v>212</v>
      </c>
      <c r="OYX43" t="s">
        <v>212</v>
      </c>
      <c r="OYY43" t="s">
        <v>212</v>
      </c>
      <c r="OYZ43" t="s">
        <v>212</v>
      </c>
      <c r="OZA43" t="s">
        <v>212</v>
      </c>
      <c r="OZB43" t="s">
        <v>212</v>
      </c>
      <c r="OZC43" t="s">
        <v>212</v>
      </c>
      <c r="OZD43" t="s">
        <v>212</v>
      </c>
      <c r="OZE43" t="s">
        <v>212</v>
      </c>
      <c r="OZF43" t="s">
        <v>212</v>
      </c>
      <c r="OZG43" t="s">
        <v>212</v>
      </c>
      <c r="OZH43" t="s">
        <v>212</v>
      </c>
      <c r="OZI43" t="s">
        <v>212</v>
      </c>
      <c r="OZJ43" t="s">
        <v>212</v>
      </c>
      <c r="OZK43" t="s">
        <v>212</v>
      </c>
      <c r="OZL43" t="s">
        <v>212</v>
      </c>
      <c r="OZM43" t="s">
        <v>212</v>
      </c>
      <c r="OZN43" t="s">
        <v>212</v>
      </c>
      <c r="OZO43" t="s">
        <v>212</v>
      </c>
      <c r="OZP43" t="s">
        <v>212</v>
      </c>
      <c r="OZQ43" t="s">
        <v>212</v>
      </c>
      <c r="OZR43" t="s">
        <v>212</v>
      </c>
      <c r="OZS43" t="s">
        <v>212</v>
      </c>
      <c r="OZT43" t="s">
        <v>212</v>
      </c>
      <c r="OZU43" t="s">
        <v>212</v>
      </c>
      <c r="OZV43" t="s">
        <v>212</v>
      </c>
      <c r="OZW43" t="s">
        <v>212</v>
      </c>
      <c r="OZX43" t="s">
        <v>212</v>
      </c>
      <c r="OZY43" t="s">
        <v>212</v>
      </c>
      <c r="OZZ43" t="s">
        <v>212</v>
      </c>
      <c r="PAA43" t="s">
        <v>212</v>
      </c>
      <c r="PAB43" t="s">
        <v>212</v>
      </c>
      <c r="PAC43" t="s">
        <v>212</v>
      </c>
      <c r="PAD43" t="s">
        <v>212</v>
      </c>
      <c r="PAE43" t="s">
        <v>212</v>
      </c>
      <c r="PAF43" t="s">
        <v>212</v>
      </c>
      <c r="PAG43" t="s">
        <v>212</v>
      </c>
      <c r="PAH43" t="s">
        <v>212</v>
      </c>
      <c r="PAI43" t="s">
        <v>212</v>
      </c>
      <c r="PAJ43" t="s">
        <v>212</v>
      </c>
      <c r="PAK43" t="s">
        <v>212</v>
      </c>
      <c r="PAL43" t="s">
        <v>212</v>
      </c>
      <c r="PAM43" t="s">
        <v>212</v>
      </c>
      <c r="PAN43" t="s">
        <v>212</v>
      </c>
      <c r="PAO43" t="s">
        <v>212</v>
      </c>
      <c r="PAP43" t="s">
        <v>212</v>
      </c>
      <c r="PAQ43" t="s">
        <v>212</v>
      </c>
      <c r="PAR43" t="s">
        <v>212</v>
      </c>
      <c r="PAS43" t="s">
        <v>212</v>
      </c>
      <c r="PAT43" t="s">
        <v>212</v>
      </c>
      <c r="PAU43" t="s">
        <v>212</v>
      </c>
      <c r="PAV43" t="s">
        <v>212</v>
      </c>
      <c r="PAW43" t="s">
        <v>212</v>
      </c>
      <c r="PAX43" t="s">
        <v>212</v>
      </c>
      <c r="PAY43" t="s">
        <v>212</v>
      </c>
      <c r="PAZ43" t="s">
        <v>212</v>
      </c>
      <c r="PBA43" t="s">
        <v>212</v>
      </c>
      <c r="PBB43" t="s">
        <v>212</v>
      </c>
      <c r="PBC43" t="s">
        <v>212</v>
      </c>
      <c r="PBD43" t="s">
        <v>212</v>
      </c>
      <c r="PBE43" t="s">
        <v>212</v>
      </c>
      <c r="PBF43" t="s">
        <v>212</v>
      </c>
      <c r="PBG43" t="s">
        <v>212</v>
      </c>
      <c r="PBH43" t="s">
        <v>212</v>
      </c>
      <c r="PBI43" t="s">
        <v>212</v>
      </c>
      <c r="PBJ43" t="s">
        <v>212</v>
      </c>
      <c r="PBK43" t="s">
        <v>212</v>
      </c>
      <c r="PBL43" t="s">
        <v>212</v>
      </c>
      <c r="PBM43" t="s">
        <v>212</v>
      </c>
      <c r="PBN43" t="s">
        <v>212</v>
      </c>
      <c r="PBO43" t="s">
        <v>212</v>
      </c>
      <c r="PBP43" t="s">
        <v>212</v>
      </c>
      <c r="PBQ43" t="s">
        <v>212</v>
      </c>
      <c r="PBR43" t="s">
        <v>212</v>
      </c>
      <c r="PBS43" t="s">
        <v>212</v>
      </c>
      <c r="PBT43" t="s">
        <v>212</v>
      </c>
      <c r="PBU43" t="s">
        <v>212</v>
      </c>
      <c r="PBV43" t="s">
        <v>212</v>
      </c>
      <c r="PBW43" t="s">
        <v>212</v>
      </c>
      <c r="PBX43" t="s">
        <v>212</v>
      </c>
      <c r="PBY43" t="s">
        <v>212</v>
      </c>
      <c r="PBZ43" t="s">
        <v>212</v>
      </c>
      <c r="PCA43" t="s">
        <v>212</v>
      </c>
      <c r="PCB43" t="s">
        <v>212</v>
      </c>
      <c r="PCC43" t="s">
        <v>212</v>
      </c>
      <c r="PCD43" t="s">
        <v>212</v>
      </c>
      <c r="PCE43" t="s">
        <v>212</v>
      </c>
      <c r="PCF43" t="s">
        <v>212</v>
      </c>
      <c r="PCG43" t="s">
        <v>212</v>
      </c>
      <c r="PCH43" t="s">
        <v>212</v>
      </c>
      <c r="PCI43" t="s">
        <v>212</v>
      </c>
      <c r="PCJ43" t="s">
        <v>212</v>
      </c>
      <c r="PCK43" t="s">
        <v>212</v>
      </c>
      <c r="PCL43" t="s">
        <v>212</v>
      </c>
      <c r="PCM43" t="s">
        <v>212</v>
      </c>
      <c r="PCN43" t="s">
        <v>212</v>
      </c>
      <c r="PCO43" t="s">
        <v>212</v>
      </c>
      <c r="PCP43" t="s">
        <v>212</v>
      </c>
      <c r="PCQ43" t="s">
        <v>212</v>
      </c>
      <c r="PCR43" t="s">
        <v>212</v>
      </c>
      <c r="PCS43" t="s">
        <v>212</v>
      </c>
      <c r="PCT43" t="s">
        <v>212</v>
      </c>
      <c r="PCU43" t="s">
        <v>212</v>
      </c>
      <c r="PCV43" t="s">
        <v>212</v>
      </c>
      <c r="PCW43" t="s">
        <v>212</v>
      </c>
      <c r="PCX43" t="s">
        <v>212</v>
      </c>
      <c r="PCY43" t="s">
        <v>212</v>
      </c>
      <c r="PCZ43" t="s">
        <v>212</v>
      </c>
      <c r="PDA43" t="s">
        <v>212</v>
      </c>
      <c r="PDB43" t="s">
        <v>212</v>
      </c>
      <c r="PDC43" t="s">
        <v>212</v>
      </c>
      <c r="PDD43" t="s">
        <v>212</v>
      </c>
      <c r="PDE43" t="s">
        <v>212</v>
      </c>
      <c r="PDF43" t="s">
        <v>212</v>
      </c>
      <c r="PDG43" t="s">
        <v>212</v>
      </c>
      <c r="PDH43" t="s">
        <v>212</v>
      </c>
      <c r="PDI43" t="s">
        <v>212</v>
      </c>
      <c r="PDJ43" t="s">
        <v>212</v>
      </c>
      <c r="PDK43" t="s">
        <v>212</v>
      </c>
      <c r="PDL43" t="s">
        <v>212</v>
      </c>
      <c r="PDM43" t="s">
        <v>212</v>
      </c>
      <c r="PDN43" t="s">
        <v>212</v>
      </c>
      <c r="PDO43" t="s">
        <v>212</v>
      </c>
      <c r="PDP43" t="s">
        <v>212</v>
      </c>
      <c r="PDQ43" t="s">
        <v>212</v>
      </c>
      <c r="PDR43" t="s">
        <v>212</v>
      </c>
      <c r="PDS43" t="s">
        <v>212</v>
      </c>
      <c r="PDT43" t="s">
        <v>212</v>
      </c>
      <c r="PDU43" t="s">
        <v>212</v>
      </c>
      <c r="PDV43" t="s">
        <v>212</v>
      </c>
      <c r="PDW43" t="s">
        <v>212</v>
      </c>
      <c r="PDX43" t="s">
        <v>212</v>
      </c>
      <c r="PDY43" t="s">
        <v>212</v>
      </c>
      <c r="PDZ43" t="s">
        <v>212</v>
      </c>
      <c r="PEA43" t="s">
        <v>212</v>
      </c>
      <c r="PEB43" t="s">
        <v>212</v>
      </c>
      <c r="PEC43" t="s">
        <v>212</v>
      </c>
      <c r="PED43" t="s">
        <v>212</v>
      </c>
      <c r="PEE43" t="s">
        <v>212</v>
      </c>
      <c r="PEF43" t="s">
        <v>212</v>
      </c>
      <c r="PEG43" t="s">
        <v>212</v>
      </c>
      <c r="PEH43" t="s">
        <v>212</v>
      </c>
      <c r="PEI43" t="s">
        <v>212</v>
      </c>
      <c r="PEJ43" t="s">
        <v>212</v>
      </c>
      <c r="PEK43" t="s">
        <v>212</v>
      </c>
      <c r="PEL43" t="s">
        <v>212</v>
      </c>
      <c r="PEM43" t="s">
        <v>212</v>
      </c>
      <c r="PEN43" t="s">
        <v>212</v>
      </c>
      <c r="PEO43" t="s">
        <v>212</v>
      </c>
      <c r="PEP43" t="s">
        <v>212</v>
      </c>
      <c r="PEQ43" t="s">
        <v>212</v>
      </c>
      <c r="PER43" t="s">
        <v>212</v>
      </c>
      <c r="PES43" t="s">
        <v>212</v>
      </c>
      <c r="PET43" t="s">
        <v>212</v>
      </c>
      <c r="PEU43" t="s">
        <v>212</v>
      </c>
      <c r="PEV43" t="s">
        <v>212</v>
      </c>
      <c r="PEW43" t="s">
        <v>212</v>
      </c>
      <c r="PEX43" t="s">
        <v>212</v>
      </c>
      <c r="PEY43" t="s">
        <v>212</v>
      </c>
      <c r="PEZ43" t="s">
        <v>212</v>
      </c>
      <c r="PFA43" t="s">
        <v>212</v>
      </c>
      <c r="PFB43" t="s">
        <v>212</v>
      </c>
      <c r="PFC43" t="s">
        <v>212</v>
      </c>
      <c r="PFD43" t="s">
        <v>212</v>
      </c>
      <c r="PFE43" t="s">
        <v>212</v>
      </c>
      <c r="PFF43" t="s">
        <v>212</v>
      </c>
      <c r="PFG43" t="s">
        <v>212</v>
      </c>
      <c r="PFH43" t="s">
        <v>212</v>
      </c>
      <c r="PFI43" t="s">
        <v>212</v>
      </c>
      <c r="PFJ43" t="s">
        <v>212</v>
      </c>
      <c r="PFK43" t="s">
        <v>212</v>
      </c>
      <c r="PFL43" t="s">
        <v>212</v>
      </c>
      <c r="PFM43" t="s">
        <v>212</v>
      </c>
      <c r="PFN43" t="s">
        <v>212</v>
      </c>
      <c r="PFO43" t="s">
        <v>212</v>
      </c>
      <c r="PFP43" t="s">
        <v>212</v>
      </c>
      <c r="PFQ43" t="s">
        <v>212</v>
      </c>
      <c r="PFR43" t="s">
        <v>212</v>
      </c>
      <c r="PFS43" t="s">
        <v>212</v>
      </c>
      <c r="PFT43" t="s">
        <v>212</v>
      </c>
      <c r="PFU43" t="s">
        <v>212</v>
      </c>
      <c r="PFV43" t="s">
        <v>212</v>
      </c>
      <c r="PFW43" t="s">
        <v>212</v>
      </c>
      <c r="PFX43" t="s">
        <v>212</v>
      </c>
      <c r="PFY43" t="s">
        <v>212</v>
      </c>
      <c r="PFZ43" t="s">
        <v>212</v>
      </c>
      <c r="PGA43" t="s">
        <v>212</v>
      </c>
      <c r="PGB43" t="s">
        <v>212</v>
      </c>
      <c r="PGC43" t="s">
        <v>212</v>
      </c>
      <c r="PGD43" t="s">
        <v>212</v>
      </c>
      <c r="PGE43" t="s">
        <v>212</v>
      </c>
      <c r="PGF43" t="s">
        <v>212</v>
      </c>
      <c r="PGG43" t="s">
        <v>212</v>
      </c>
      <c r="PGH43" t="s">
        <v>212</v>
      </c>
      <c r="PGI43" t="s">
        <v>212</v>
      </c>
      <c r="PGJ43" t="s">
        <v>212</v>
      </c>
      <c r="PGK43" t="s">
        <v>212</v>
      </c>
      <c r="PGL43" t="s">
        <v>212</v>
      </c>
      <c r="PGM43" t="s">
        <v>212</v>
      </c>
      <c r="PGN43" t="s">
        <v>212</v>
      </c>
      <c r="PGO43" t="s">
        <v>212</v>
      </c>
      <c r="PGP43" t="s">
        <v>212</v>
      </c>
      <c r="PGQ43" t="s">
        <v>212</v>
      </c>
      <c r="PGR43" t="s">
        <v>212</v>
      </c>
      <c r="PGS43" t="s">
        <v>212</v>
      </c>
      <c r="PGT43" t="s">
        <v>212</v>
      </c>
      <c r="PGU43" t="s">
        <v>212</v>
      </c>
      <c r="PGV43" t="s">
        <v>212</v>
      </c>
      <c r="PGW43" t="s">
        <v>212</v>
      </c>
      <c r="PGX43" t="s">
        <v>212</v>
      </c>
      <c r="PGY43" t="s">
        <v>212</v>
      </c>
      <c r="PGZ43" t="s">
        <v>212</v>
      </c>
      <c r="PHA43" t="s">
        <v>212</v>
      </c>
      <c r="PHB43" t="s">
        <v>212</v>
      </c>
      <c r="PHC43" t="s">
        <v>212</v>
      </c>
      <c r="PHD43" t="s">
        <v>212</v>
      </c>
      <c r="PHE43" t="s">
        <v>212</v>
      </c>
      <c r="PHF43" t="s">
        <v>212</v>
      </c>
      <c r="PHG43" t="s">
        <v>212</v>
      </c>
      <c r="PHH43" t="s">
        <v>212</v>
      </c>
      <c r="PHI43" t="s">
        <v>212</v>
      </c>
      <c r="PHJ43" t="s">
        <v>212</v>
      </c>
      <c r="PHK43" t="s">
        <v>212</v>
      </c>
      <c r="PHL43" t="s">
        <v>212</v>
      </c>
      <c r="PHM43" t="s">
        <v>212</v>
      </c>
      <c r="PHN43" t="s">
        <v>212</v>
      </c>
      <c r="PHO43" t="s">
        <v>212</v>
      </c>
      <c r="PHP43" t="s">
        <v>212</v>
      </c>
      <c r="PHQ43" t="s">
        <v>212</v>
      </c>
      <c r="PHR43" t="s">
        <v>212</v>
      </c>
      <c r="PHS43" t="s">
        <v>212</v>
      </c>
      <c r="PHT43" t="s">
        <v>212</v>
      </c>
      <c r="PHU43" t="s">
        <v>212</v>
      </c>
      <c r="PHV43" t="s">
        <v>212</v>
      </c>
      <c r="PHW43" t="s">
        <v>212</v>
      </c>
      <c r="PHX43" t="s">
        <v>212</v>
      </c>
      <c r="PHY43" t="s">
        <v>212</v>
      </c>
      <c r="PHZ43" t="s">
        <v>212</v>
      </c>
      <c r="PIA43" t="s">
        <v>212</v>
      </c>
      <c r="PIB43" t="s">
        <v>212</v>
      </c>
      <c r="PIC43" t="s">
        <v>212</v>
      </c>
      <c r="PID43" t="s">
        <v>212</v>
      </c>
      <c r="PIE43" t="s">
        <v>212</v>
      </c>
      <c r="PIF43" t="s">
        <v>212</v>
      </c>
      <c r="PIG43" t="s">
        <v>212</v>
      </c>
      <c r="PIH43" t="s">
        <v>212</v>
      </c>
      <c r="PII43" t="s">
        <v>212</v>
      </c>
      <c r="PIJ43" t="s">
        <v>212</v>
      </c>
      <c r="PIK43" t="s">
        <v>212</v>
      </c>
      <c r="PIL43" t="s">
        <v>212</v>
      </c>
      <c r="PIM43" t="s">
        <v>212</v>
      </c>
      <c r="PIN43" t="s">
        <v>212</v>
      </c>
      <c r="PIO43" t="s">
        <v>212</v>
      </c>
      <c r="PIP43" t="s">
        <v>212</v>
      </c>
      <c r="PIQ43" t="s">
        <v>212</v>
      </c>
      <c r="PIR43" t="s">
        <v>212</v>
      </c>
      <c r="PIS43" t="s">
        <v>212</v>
      </c>
      <c r="PIT43" t="s">
        <v>212</v>
      </c>
      <c r="PIU43" t="s">
        <v>212</v>
      </c>
      <c r="PIV43" t="s">
        <v>212</v>
      </c>
      <c r="PIW43" t="s">
        <v>212</v>
      </c>
      <c r="PIX43" t="s">
        <v>212</v>
      </c>
      <c r="PIY43" t="s">
        <v>212</v>
      </c>
      <c r="PIZ43" t="s">
        <v>212</v>
      </c>
      <c r="PJA43" t="s">
        <v>212</v>
      </c>
      <c r="PJB43" t="s">
        <v>212</v>
      </c>
      <c r="PJC43" t="s">
        <v>212</v>
      </c>
      <c r="PJD43" t="s">
        <v>212</v>
      </c>
      <c r="PJE43" t="s">
        <v>212</v>
      </c>
      <c r="PJF43" t="s">
        <v>212</v>
      </c>
      <c r="PJG43" t="s">
        <v>212</v>
      </c>
      <c r="PJH43" t="s">
        <v>212</v>
      </c>
      <c r="PJI43" t="s">
        <v>212</v>
      </c>
      <c r="PJJ43" t="s">
        <v>212</v>
      </c>
      <c r="PJK43" t="s">
        <v>212</v>
      </c>
      <c r="PJL43" t="s">
        <v>212</v>
      </c>
      <c r="PJM43" t="s">
        <v>212</v>
      </c>
      <c r="PJN43" t="s">
        <v>212</v>
      </c>
      <c r="PJO43" t="s">
        <v>212</v>
      </c>
      <c r="PJP43" t="s">
        <v>212</v>
      </c>
      <c r="PJQ43" t="s">
        <v>212</v>
      </c>
      <c r="PJR43" t="s">
        <v>212</v>
      </c>
      <c r="PJS43" t="s">
        <v>212</v>
      </c>
      <c r="PJT43" t="s">
        <v>212</v>
      </c>
      <c r="PJU43" t="s">
        <v>212</v>
      </c>
      <c r="PJV43" t="s">
        <v>212</v>
      </c>
      <c r="PJW43" t="s">
        <v>212</v>
      </c>
      <c r="PJX43" t="s">
        <v>212</v>
      </c>
      <c r="PJY43" t="s">
        <v>212</v>
      </c>
      <c r="PJZ43" t="s">
        <v>212</v>
      </c>
      <c r="PKA43" t="s">
        <v>212</v>
      </c>
      <c r="PKB43" t="s">
        <v>212</v>
      </c>
      <c r="PKC43" t="s">
        <v>212</v>
      </c>
      <c r="PKD43" t="s">
        <v>212</v>
      </c>
      <c r="PKE43" t="s">
        <v>212</v>
      </c>
      <c r="PKF43" t="s">
        <v>212</v>
      </c>
      <c r="PKG43" t="s">
        <v>212</v>
      </c>
      <c r="PKH43" t="s">
        <v>212</v>
      </c>
      <c r="PKI43" t="s">
        <v>212</v>
      </c>
      <c r="PKJ43" t="s">
        <v>212</v>
      </c>
      <c r="PKK43" t="s">
        <v>212</v>
      </c>
      <c r="PKL43" t="s">
        <v>212</v>
      </c>
      <c r="PKM43" t="s">
        <v>212</v>
      </c>
      <c r="PKN43" t="s">
        <v>212</v>
      </c>
      <c r="PKO43" t="s">
        <v>212</v>
      </c>
      <c r="PKP43" t="s">
        <v>212</v>
      </c>
      <c r="PKQ43" t="s">
        <v>212</v>
      </c>
      <c r="PKR43" t="s">
        <v>212</v>
      </c>
      <c r="PKS43" t="s">
        <v>212</v>
      </c>
      <c r="PKT43" t="s">
        <v>212</v>
      </c>
      <c r="PKU43" t="s">
        <v>212</v>
      </c>
      <c r="PKV43" t="s">
        <v>212</v>
      </c>
      <c r="PKW43" t="s">
        <v>212</v>
      </c>
      <c r="PKX43" t="s">
        <v>212</v>
      </c>
      <c r="PKY43" t="s">
        <v>212</v>
      </c>
      <c r="PKZ43" t="s">
        <v>212</v>
      </c>
      <c r="PLA43" t="s">
        <v>212</v>
      </c>
      <c r="PLB43" t="s">
        <v>212</v>
      </c>
      <c r="PLC43" t="s">
        <v>212</v>
      </c>
      <c r="PLD43" t="s">
        <v>212</v>
      </c>
      <c r="PLE43" t="s">
        <v>212</v>
      </c>
      <c r="PLF43" t="s">
        <v>212</v>
      </c>
      <c r="PLG43" t="s">
        <v>212</v>
      </c>
      <c r="PLH43" t="s">
        <v>212</v>
      </c>
      <c r="PLI43" t="s">
        <v>212</v>
      </c>
      <c r="PLJ43" t="s">
        <v>212</v>
      </c>
      <c r="PLK43" t="s">
        <v>212</v>
      </c>
      <c r="PLL43" t="s">
        <v>212</v>
      </c>
      <c r="PLM43" t="s">
        <v>212</v>
      </c>
      <c r="PLN43" t="s">
        <v>212</v>
      </c>
      <c r="PLO43" t="s">
        <v>212</v>
      </c>
      <c r="PLP43" t="s">
        <v>212</v>
      </c>
      <c r="PLQ43" t="s">
        <v>212</v>
      </c>
      <c r="PLR43" t="s">
        <v>212</v>
      </c>
      <c r="PLS43" t="s">
        <v>212</v>
      </c>
      <c r="PLT43" t="s">
        <v>212</v>
      </c>
      <c r="PLU43" t="s">
        <v>212</v>
      </c>
      <c r="PLV43" t="s">
        <v>212</v>
      </c>
      <c r="PLW43" t="s">
        <v>212</v>
      </c>
      <c r="PLX43" t="s">
        <v>212</v>
      </c>
      <c r="PLY43" t="s">
        <v>212</v>
      </c>
      <c r="PLZ43" t="s">
        <v>212</v>
      </c>
      <c r="PMA43" t="s">
        <v>212</v>
      </c>
      <c r="PMB43" t="s">
        <v>212</v>
      </c>
      <c r="PMC43" t="s">
        <v>212</v>
      </c>
      <c r="PMD43" t="s">
        <v>212</v>
      </c>
      <c r="PME43" t="s">
        <v>212</v>
      </c>
      <c r="PMF43" t="s">
        <v>212</v>
      </c>
      <c r="PMG43" t="s">
        <v>212</v>
      </c>
      <c r="PMH43" t="s">
        <v>212</v>
      </c>
      <c r="PMI43" t="s">
        <v>212</v>
      </c>
      <c r="PMJ43" t="s">
        <v>212</v>
      </c>
      <c r="PMK43" t="s">
        <v>212</v>
      </c>
      <c r="PML43" t="s">
        <v>212</v>
      </c>
      <c r="PMM43" t="s">
        <v>212</v>
      </c>
      <c r="PMN43" t="s">
        <v>212</v>
      </c>
      <c r="PMO43" t="s">
        <v>212</v>
      </c>
      <c r="PMP43" t="s">
        <v>212</v>
      </c>
      <c r="PMQ43" t="s">
        <v>212</v>
      </c>
      <c r="PMR43" t="s">
        <v>212</v>
      </c>
      <c r="PMS43" t="s">
        <v>212</v>
      </c>
      <c r="PMT43" t="s">
        <v>212</v>
      </c>
      <c r="PMU43" t="s">
        <v>212</v>
      </c>
      <c r="PMV43" t="s">
        <v>212</v>
      </c>
      <c r="PMW43" t="s">
        <v>212</v>
      </c>
      <c r="PMX43" t="s">
        <v>212</v>
      </c>
      <c r="PMY43" t="s">
        <v>212</v>
      </c>
      <c r="PMZ43" t="s">
        <v>212</v>
      </c>
      <c r="PNA43" t="s">
        <v>212</v>
      </c>
      <c r="PNB43" t="s">
        <v>212</v>
      </c>
      <c r="PNC43" t="s">
        <v>212</v>
      </c>
      <c r="PND43" t="s">
        <v>212</v>
      </c>
      <c r="PNE43" t="s">
        <v>212</v>
      </c>
      <c r="PNF43" t="s">
        <v>212</v>
      </c>
      <c r="PNG43" t="s">
        <v>212</v>
      </c>
      <c r="PNH43" t="s">
        <v>212</v>
      </c>
      <c r="PNI43" t="s">
        <v>212</v>
      </c>
      <c r="PNJ43" t="s">
        <v>212</v>
      </c>
      <c r="PNK43" t="s">
        <v>212</v>
      </c>
      <c r="PNL43" t="s">
        <v>212</v>
      </c>
      <c r="PNM43" t="s">
        <v>212</v>
      </c>
      <c r="PNN43" t="s">
        <v>212</v>
      </c>
      <c r="PNO43" t="s">
        <v>212</v>
      </c>
      <c r="PNP43" t="s">
        <v>212</v>
      </c>
      <c r="PNQ43" t="s">
        <v>212</v>
      </c>
      <c r="PNR43" t="s">
        <v>212</v>
      </c>
      <c r="PNS43" t="s">
        <v>212</v>
      </c>
      <c r="PNT43" t="s">
        <v>212</v>
      </c>
      <c r="PNU43" t="s">
        <v>212</v>
      </c>
      <c r="PNV43" t="s">
        <v>212</v>
      </c>
      <c r="PNW43" t="s">
        <v>212</v>
      </c>
      <c r="PNX43" t="s">
        <v>212</v>
      </c>
      <c r="PNY43" t="s">
        <v>212</v>
      </c>
      <c r="PNZ43" t="s">
        <v>212</v>
      </c>
      <c r="POA43" t="s">
        <v>212</v>
      </c>
      <c r="POB43" t="s">
        <v>212</v>
      </c>
      <c r="POC43" t="s">
        <v>212</v>
      </c>
      <c r="POD43" t="s">
        <v>212</v>
      </c>
      <c r="POE43" t="s">
        <v>212</v>
      </c>
      <c r="POF43" t="s">
        <v>212</v>
      </c>
      <c r="POG43" t="s">
        <v>212</v>
      </c>
      <c r="POH43" t="s">
        <v>212</v>
      </c>
      <c r="POI43" t="s">
        <v>212</v>
      </c>
      <c r="POJ43" t="s">
        <v>212</v>
      </c>
      <c r="POK43" t="s">
        <v>212</v>
      </c>
      <c r="POL43" t="s">
        <v>212</v>
      </c>
      <c r="POM43" t="s">
        <v>212</v>
      </c>
      <c r="PON43" t="s">
        <v>212</v>
      </c>
      <c r="POO43" t="s">
        <v>212</v>
      </c>
      <c r="POP43" t="s">
        <v>212</v>
      </c>
      <c r="POQ43" t="s">
        <v>212</v>
      </c>
      <c r="POR43" t="s">
        <v>212</v>
      </c>
      <c r="POS43" t="s">
        <v>212</v>
      </c>
      <c r="POT43" t="s">
        <v>212</v>
      </c>
      <c r="POU43" t="s">
        <v>212</v>
      </c>
      <c r="POV43" t="s">
        <v>212</v>
      </c>
      <c r="POW43" t="s">
        <v>212</v>
      </c>
      <c r="POX43" t="s">
        <v>212</v>
      </c>
      <c r="POY43" t="s">
        <v>212</v>
      </c>
      <c r="POZ43" t="s">
        <v>212</v>
      </c>
      <c r="PPA43" t="s">
        <v>212</v>
      </c>
      <c r="PPB43" t="s">
        <v>212</v>
      </c>
      <c r="PPC43" t="s">
        <v>212</v>
      </c>
      <c r="PPD43" t="s">
        <v>212</v>
      </c>
      <c r="PPE43" t="s">
        <v>212</v>
      </c>
      <c r="PPF43" t="s">
        <v>212</v>
      </c>
      <c r="PPG43" t="s">
        <v>212</v>
      </c>
      <c r="PPH43" t="s">
        <v>212</v>
      </c>
      <c r="PPI43" t="s">
        <v>212</v>
      </c>
      <c r="PPJ43" t="s">
        <v>212</v>
      </c>
      <c r="PPK43" t="s">
        <v>212</v>
      </c>
      <c r="PPL43" t="s">
        <v>212</v>
      </c>
      <c r="PPM43" t="s">
        <v>212</v>
      </c>
      <c r="PPN43" t="s">
        <v>212</v>
      </c>
      <c r="PPO43" t="s">
        <v>212</v>
      </c>
      <c r="PPP43" t="s">
        <v>212</v>
      </c>
      <c r="PPQ43" t="s">
        <v>212</v>
      </c>
      <c r="PPR43" t="s">
        <v>212</v>
      </c>
      <c r="PPS43" t="s">
        <v>212</v>
      </c>
      <c r="PPT43" t="s">
        <v>212</v>
      </c>
      <c r="PPU43" t="s">
        <v>212</v>
      </c>
      <c r="PPV43" t="s">
        <v>212</v>
      </c>
      <c r="PPW43" t="s">
        <v>212</v>
      </c>
      <c r="PPX43" t="s">
        <v>212</v>
      </c>
      <c r="PPY43" t="s">
        <v>212</v>
      </c>
      <c r="PPZ43" t="s">
        <v>212</v>
      </c>
      <c r="PQA43" t="s">
        <v>212</v>
      </c>
      <c r="PQB43" t="s">
        <v>212</v>
      </c>
      <c r="PQC43" t="s">
        <v>212</v>
      </c>
      <c r="PQD43" t="s">
        <v>212</v>
      </c>
      <c r="PQE43" t="s">
        <v>212</v>
      </c>
      <c r="PQF43" t="s">
        <v>212</v>
      </c>
      <c r="PQG43" t="s">
        <v>212</v>
      </c>
      <c r="PQH43" t="s">
        <v>212</v>
      </c>
      <c r="PQI43" t="s">
        <v>212</v>
      </c>
      <c r="PQJ43" t="s">
        <v>212</v>
      </c>
      <c r="PQK43" t="s">
        <v>212</v>
      </c>
      <c r="PQL43" t="s">
        <v>212</v>
      </c>
      <c r="PQM43" t="s">
        <v>212</v>
      </c>
      <c r="PQN43" t="s">
        <v>212</v>
      </c>
      <c r="PQO43" t="s">
        <v>212</v>
      </c>
      <c r="PQP43" t="s">
        <v>212</v>
      </c>
      <c r="PQQ43" t="s">
        <v>212</v>
      </c>
      <c r="PQR43" t="s">
        <v>212</v>
      </c>
      <c r="PQS43" t="s">
        <v>212</v>
      </c>
      <c r="PQT43" t="s">
        <v>212</v>
      </c>
      <c r="PQU43" t="s">
        <v>212</v>
      </c>
      <c r="PQV43" t="s">
        <v>212</v>
      </c>
      <c r="PQW43" t="s">
        <v>212</v>
      </c>
      <c r="PQX43" t="s">
        <v>212</v>
      </c>
      <c r="PQY43" t="s">
        <v>212</v>
      </c>
      <c r="PQZ43" t="s">
        <v>212</v>
      </c>
      <c r="PRA43" t="s">
        <v>212</v>
      </c>
      <c r="PRB43" t="s">
        <v>212</v>
      </c>
      <c r="PRC43" t="s">
        <v>212</v>
      </c>
      <c r="PRD43" t="s">
        <v>212</v>
      </c>
      <c r="PRE43" t="s">
        <v>212</v>
      </c>
      <c r="PRF43" t="s">
        <v>212</v>
      </c>
      <c r="PRG43" t="s">
        <v>212</v>
      </c>
      <c r="PRH43" t="s">
        <v>212</v>
      </c>
      <c r="PRI43" t="s">
        <v>212</v>
      </c>
      <c r="PRJ43" t="s">
        <v>212</v>
      </c>
      <c r="PRK43" t="s">
        <v>212</v>
      </c>
      <c r="PRL43" t="s">
        <v>212</v>
      </c>
      <c r="PRM43" t="s">
        <v>212</v>
      </c>
      <c r="PRN43" t="s">
        <v>212</v>
      </c>
      <c r="PRO43" t="s">
        <v>212</v>
      </c>
      <c r="PRP43" t="s">
        <v>212</v>
      </c>
      <c r="PRQ43" t="s">
        <v>212</v>
      </c>
      <c r="PRR43" t="s">
        <v>212</v>
      </c>
      <c r="PRS43" t="s">
        <v>212</v>
      </c>
      <c r="PRT43" t="s">
        <v>212</v>
      </c>
      <c r="PRU43" t="s">
        <v>212</v>
      </c>
      <c r="PRV43" t="s">
        <v>212</v>
      </c>
      <c r="PRW43" t="s">
        <v>212</v>
      </c>
      <c r="PRX43" t="s">
        <v>212</v>
      </c>
      <c r="PRY43" t="s">
        <v>212</v>
      </c>
      <c r="PRZ43" t="s">
        <v>212</v>
      </c>
      <c r="PSA43" t="s">
        <v>212</v>
      </c>
      <c r="PSB43" t="s">
        <v>212</v>
      </c>
      <c r="PSC43" t="s">
        <v>212</v>
      </c>
      <c r="PSD43" t="s">
        <v>212</v>
      </c>
      <c r="PSE43" t="s">
        <v>212</v>
      </c>
      <c r="PSF43" t="s">
        <v>212</v>
      </c>
      <c r="PSG43" t="s">
        <v>212</v>
      </c>
      <c r="PSH43" t="s">
        <v>212</v>
      </c>
      <c r="PSI43" t="s">
        <v>212</v>
      </c>
      <c r="PSJ43" t="s">
        <v>212</v>
      </c>
      <c r="PSK43" t="s">
        <v>212</v>
      </c>
      <c r="PSL43" t="s">
        <v>212</v>
      </c>
      <c r="PSM43" t="s">
        <v>212</v>
      </c>
      <c r="PSN43" t="s">
        <v>212</v>
      </c>
      <c r="PSO43" t="s">
        <v>212</v>
      </c>
      <c r="PSP43" t="s">
        <v>212</v>
      </c>
      <c r="PSQ43" t="s">
        <v>212</v>
      </c>
      <c r="PSR43" t="s">
        <v>212</v>
      </c>
      <c r="PSS43" t="s">
        <v>212</v>
      </c>
      <c r="PST43" t="s">
        <v>212</v>
      </c>
      <c r="PSU43" t="s">
        <v>212</v>
      </c>
      <c r="PSV43" t="s">
        <v>212</v>
      </c>
      <c r="PSW43" t="s">
        <v>212</v>
      </c>
      <c r="PSX43" t="s">
        <v>212</v>
      </c>
      <c r="PSY43" t="s">
        <v>212</v>
      </c>
      <c r="PSZ43" t="s">
        <v>212</v>
      </c>
      <c r="PTA43" t="s">
        <v>212</v>
      </c>
      <c r="PTB43" t="s">
        <v>212</v>
      </c>
      <c r="PTC43" t="s">
        <v>212</v>
      </c>
      <c r="PTD43" t="s">
        <v>212</v>
      </c>
      <c r="PTE43" t="s">
        <v>212</v>
      </c>
      <c r="PTF43" t="s">
        <v>212</v>
      </c>
      <c r="PTG43" t="s">
        <v>212</v>
      </c>
      <c r="PTH43" t="s">
        <v>212</v>
      </c>
      <c r="PTI43" t="s">
        <v>212</v>
      </c>
      <c r="PTJ43" t="s">
        <v>212</v>
      </c>
      <c r="PTK43" t="s">
        <v>212</v>
      </c>
      <c r="PTL43" t="s">
        <v>212</v>
      </c>
      <c r="PTM43" t="s">
        <v>212</v>
      </c>
      <c r="PTN43" t="s">
        <v>212</v>
      </c>
      <c r="PTO43" t="s">
        <v>212</v>
      </c>
      <c r="PTP43" t="s">
        <v>212</v>
      </c>
      <c r="PTQ43" t="s">
        <v>212</v>
      </c>
      <c r="PTR43" t="s">
        <v>212</v>
      </c>
      <c r="PTS43" t="s">
        <v>212</v>
      </c>
      <c r="PTT43" t="s">
        <v>212</v>
      </c>
      <c r="PTU43" t="s">
        <v>212</v>
      </c>
      <c r="PTV43" t="s">
        <v>212</v>
      </c>
      <c r="PTW43" t="s">
        <v>212</v>
      </c>
      <c r="PTX43" t="s">
        <v>212</v>
      </c>
      <c r="PTY43" t="s">
        <v>212</v>
      </c>
      <c r="PTZ43" t="s">
        <v>212</v>
      </c>
      <c r="PUA43" t="s">
        <v>212</v>
      </c>
      <c r="PUB43" t="s">
        <v>212</v>
      </c>
      <c r="PUC43" t="s">
        <v>212</v>
      </c>
      <c r="PUD43" t="s">
        <v>212</v>
      </c>
      <c r="PUE43" t="s">
        <v>212</v>
      </c>
      <c r="PUF43" t="s">
        <v>212</v>
      </c>
      <c r="PUG43" t="s">
        <v>212</v>
      </c>
      <c r="PUH43" t="s">
        <v>212</v>
      </c>
      <c r="PUI43" t="s">
        <v>212</v>
      </c>
      <c r="PUJ43" t="s">
        <v>212</v>
      </c>
      <c r="PUK43" t="s">
        <v>212</v>
      </c>
      <c r="PUL43" t="s">
        <v>212</v>
      </c>
      <c r="PUM43" t="s">
        <v>212</v>
      </c>
      <c r="PUN43" t="s">
        <v>212</v>
      </c>
      <c r="PUO43" t="s">
        <v>212</v>
      </c>
      <c r="PUP43" t="s">
        <v>212</v>
      </c>
      <c r="PUQ43" t="s">
        <v>212</v>
      </c>
      <c r="PUR43" t="s">
        <v>212</v>
      </c>
      <c r="PUS43" t="s">
        <v>212</v>
      </c>
      <c r="PUT43" t="s">
        <v>212</v>
      </c>
      <c r="PUU43" t="s">
        <v>212</v>
      </c>
      <c r="PUV43" t="s">
        <v>212</v>
      </c>
      <c r="PUW43" t="s">
        <v>212</v>
      </c>
      <c r="PUX43" t="s">
        <v>212</v>
      </c>
      <c r="PUY43" t="s">
        <v>212</v>
      </c>
      <c r="PUZ43" t="s">
        <v>212</v>
      </c>
      <c r="PVA43" t="s">
        <v>212</v>
      </c>
      <c r="PVB43" t="s">
        <v>212</v>
      </c>
      <c r="PVC43" t="s">
        <v>212</v>
      </c>
      <c r="PVD43" t="s">
        <v>212</v>
      </c>
      <c r="PVE43" t="s">
        <v>212</v>
      </c>
      <c r="PVF43" t="s">
        <v>212</v>
      </c>
      <c r="PVG43" t="s">
        <v>212</v>
      </c>
      <c r="PVH43" t="s">
        <v>212</v>
      </c>
      <c r="PVI43" t="s">
        <v>212</v>
      </c>
      <c r="PVJ43" t="s">
        <v>212</v>
      </c>
      <c r="PVK43" t="s">
        <v>212</v>
      </c>
      <c r="PVL43" t="s">
        <v>212</v>
      </c>
      <c r="PVM43" t="s">
        <v>212</v>
      </c>
      <c r="PVN43" t="s">
        <v>212</v>
      </c>
      <c r="PVO43" t="s">
        <v>212</v>
      </c>
      <c r="PVP43" t="s">
        <v>212</v>
      </c>
      <c r="PVQ43" t="s">
        <v>212</v>
      </c>
      <c r="PVR43" t="s">
        <v>212</v>
      </c>
      <c r="PVS43" t="s">
        <v>212</v>
      </c>
      <c r="PVT43" t="s">
        <v>212</v>
      </c>
      <c r="PVU43" t="s">
        <v>212</v>
      </c>
      <c r="PVV43" t="s">
        <v>212</v>
      </c>
      <c r="PVW43" t="s">
        <v>212</v>
      </c>
      <c r="PVX43" t="s">
        <v>212</v>
      </c>
      <c r="PVY43" t="s">
        <v>212</v>
      </c>
      <c r="PVZ43" t="s">
        <v>212</v>
      </c>
      <c r="PWA43" t="s">
        <v>212</v>
      </c>
      <c r="PWB43" t="s">
        <v>212</v>
      </c>
      <c r="PWC43" t="s">
        <v>212</v>
      </c>
      <c r="PWD43" t="s">
        <v>212</v>
      </c>
      <c r="PWE43" t="s">
        <v>212</v>
      </c>
      <c r="PWF43" t="s">
        <v>212</v>
      </c>
      <c r="PWG43" t="s">
        <v>212</v>
      </c>
      <c r="PWH43" t="s">
        <v>212</v>
      </c>
      <c r="PWI43" t="s">
        <v>212</v>
      </c>
      <c r="PWJ43" t="s">
        <v>212</v>
      </c>
      <c r="PWK43" t="s">
        <v>212</v>
      </c>
      <c r="PWL43" t="s">
        <v>212</v>
      </c>
      <c r="PWM43" t="s">
        <v>212</v>
      </c>
      <c r="PWN43" t="s">
        <v>212</v>
      </c>
      <c r="PWO43" t="s">
        <v>212</v>
      </c>
      <c r="PWP43" t="s">
        <v>212</v>
      </c>
      <c r="PWQ43" t="s">
        <v>212</v>
      </c>
      <c r="PWR43" t="s">
        <v>212</v>
      </c>
      <c r="PWS43" t="s">
        <v>212</v>
      </c>
      <c r="PWT43" t="s">
        <v>212</v>
      </c>
      <c r="PWU43" t="s">
        <v>212</v>
      </c>
      <c r="PWV43" t="s">
        <v>212</v>
      </c>
      <c r="PWW43" t="s">
        <v>212</v>
      </c>
      <c r="PWX43" t="s">
        <v>212</v>
      </c>
      <c r="PWY43" t="s">
        <v>212</v>
      </c>
      <c r="PWZ43" t="s">
        <v>212</v>
      </c>
      <c r="PXA43" t="s">
        <v>212</v>
      </c>
      <c r="PXB43" t="s">
        <v>212</v>
      </c>
      <c r="PXC43" t="s">
        <v>212</v>
      </c>
      <c r="PXD43" t="s">
        <v>212</v>
      </c>
      <c r="PXE43" t="s">
        <v>212</v>
      </c>
      <c r="PXF43" t="s">
        <v>212</v>
      </c>
      <c r="PXG43" t="s">
        <v>212</v>
      </c>
      <c r="PXH43" t="s">
        <v>212</v>
      </c>
      <c r="PXI43" t="s">
        <v>212</v>
      </c>
      <c r="PXJ43" t="s">
        <v>212</v>
      </c>
      <c r="PXK43" t="s">
        <v>212</v>
      </c>
      <c r="PXL43" t="s">
        <v>212</v>
      </c>
      <c r="PXM43" t="s">
        <v>212</v>
      </c>
      <c r="PXN43" t="s">
        <v>212</v>
      </c>
      <c r="PXO43" t="s">
        <v>212</v>
      </c>
      <c r="PXP43" t="s">
        <v>212</v>
      </c>
      <c r="PXQ43" t="s">
        <v>212</v>
      </c>
      <c r="PXR43" t="s">
        <v>212</v>
      </c>
      <c r="PXS43" t="s">
        <v>212</v>
      </c>
      <c r="PXT43" t="s">
        <v>212</v>
      </c>
      <c r="PXU43" t="s">
        <v>212</v>
      </c>
      <c r="PXV43" t="s">
        <v>212</v>
      </c>
      <c r="PXW43" t="s">
        <v>212</v>
      </c>
      <c r="PXX43" t="s">
        <v>212</v>
      </c>
      <c r="PXY43" t="s">
        <v>212</v>
      </c>
      <c r="PXZ43" t="s">
        <v>212</v>
      </c>
      <c r="PYA43" t="s">
        <v>212</v>
      </c>
      <c r="PYB43" t="s">
        <v>212</v>
      </c>
      <c r="PYC43" t="s">
        <v>212</v>
      </c>
      <c r="PYD43" t="s">
        <v>212</v>
      </c>
      <c r="PYE43" t="s">
        <v>212</v>
      </c>
      <c r="PYF43" t="s">
        <v>212</v>
      </c>
      <c r="PYG43" t="s">
        <v>212</v>
      </c>
      <c r="PYH43" t="s">
        <v>212</v>
      </c>
      <c r="PYI43" t="s">
        <v>212</v>
      </c>
      <c r="PYJ43" t="s">
        <v>212</v>
      </c>
      <c r="PYK43" t="s">
        <v>212</v>
      </c>
      <c r="PYL43" t="s">
        <v>212</v>
      </c>
      <c r="PYM43" t="s">
        <v>212</v>
      </c>
      <c r="PYN43" t="s">
        <v>212</v>
      </c>
      <c r="PYO43" t="s">
        <v>212</v>
      </c>
      <c r="PYP43" t="s">
        <v>212</v>
      </c>
      <c r="PYQ43" t="s">
        <v>212</v>
      </c>
      <c r="PYR43" t="s">
        <v>212</v>
      </c>
      <c r="PYS43" t="s">
        <v>212</v>
      </c>
      <c r="PYT43" t="s">
        <v>212</v>
      </c>
      <c r="PYU43" t="s">
        <v>212</v>
      </c>
      <c r="PYV43" t="s">
        <v>212</v>
      </c>
      <c r="PYW43" t="s">
        <v>212</v>
      </c>
      <c r="PYX43" t="s">
        <v>212</v>
      </c>
      <c r="PYY43" t="s">
        <v>212</v>
      </c>
      <c r="PYZ43" t="s">
        <v>212</v>
      </c>
      <c r="PZA43" t="s">
        <v>212</v>
      </c>
      <c r="PZB43" t="s">
        <v>212</v>
      </c>
      <c r="PZC43" t="s">
        <v>212</v>
      </c>
      <c r="PZD43" t="s">
        <v>212</v>
      </c>
      <c r="PZE43" t="s">
        <v>212</v>
      </c>
      <c r="PZF43" t="s">
        <v>212</v>
      </c>
      <c r="PZG43" t="s">
        <v>212</v>
      </c>
      <c r="PZH43" t="s">
        <v>212</v>
      </c>
      <c r="PZI43" t="s">
        <v>212</v>
      </c>
      <c r="PZJ43" t="s">
        <v>212</v>
      </c>
      <c r="PZK43" t="s">
        <v>212</v>
      </c>
      <c r="PZL43" t="s">
        <v>212</v>
      </c>
      <c r="PZM43" t="s">
        <v>212</v>
      </c>
      <c r="PZN43" t="s">
        <v>212</v>
      </c>
      <c r="PZO43" t="s">
        <v>212</v>
      </c>
      <c r="PZP43" t="s">
        <v>212</v>
      </c>
      <c r="PZQ43" t="s">
        <v>212</v>
      </c>
      <c r="PZR43" t="s">
        <v>212</v>
      </c>
      <c r="PZS43" t="s">
        <v>212</v>
      </c>
      <c r="PZT43" t="s">
        <v>212</v>
      </c>
      <c r="PZU43" t="s">
        <v>212</v>
      </c>
      <c r="PZV43" t="s">
        <v>212</v>
      </c>
      <c r="PZW43" t="s">
        <v>212</v>
      </c>
      <c r="PZX43" t="s">
        <v>212</v>
      </c>
      <c r="PZY43" t="s">
        <v>212</v>
      </c>
      <c r="PZZ43" t="s">
        <v>212</v>
      </c>
      <c r="QAA43" t="s">
        <v>212</v>
      </c>
      <c r="QAB43" t="s">
        <v>212</v>
      </c>
      <c r="QAC43" t="s">
        <v>212</v>
      </c>
      <c r="QAD43" t="s">
        <v>212</v>
      </c>
      <c r="QAE43" t="s">
        <v>212</v>
      </c>
      <c r="QAF43" t="s">
        <v>212</v>
      </c>
      <c r="QAG43" t="s">
        <v>212</v>
      </c>
      <c r="QAH43" t="s">
        <v>212</v>
      </c>
      <c r="QAI43" t="s">
        <v>212</v>
      </c>
      <c r="QAJ43" t="s">
        <v>212</v>
      </c>
      <c r="QAK43" t="s">
        <v>212</v>
      </c>
      <c r="QAL43" t="s">
        <v>212</v>
      </c>
      <c r="QAM43" t="s">
        <v>212</v>
      </c>
      <c r="QAN43" t="s">
        <v>212</v>
      </c>
      <c r="QAO43" t="s">
        <v>212</v>
      </c>
      <c r="QAP43" t="s">
        <v>212</v>
      </c>
      <c r="QAQ43" t="s">
        <v>212</v>
      </c>
      <c r="QAR43" t="s">
        <v>212</v>
      </c>
      <c r="QAS43" t="s">
        <v>212</v>
      </c>
      <c r="QAT43" t="s">
        <v>212</v>
      </c>
      <c r="QAU43" t="s">
        <v>212</v>
      </c>
      <c r="QAV43" t="s">
        <v>212</v>
      </c>
      <c r="QAW43" t="s">
        <v>212</v>
      </c>
      <c r="QAX43" t="s">
        <v>212</v>
      </c>
      <c r="QAY43" t="s">
        <v>212</v>
      </c>
      <c r="QAZ43" t="s">
        <v>212</v>
      </c>
      <c r="QBA43" t="s">
        <v>212</v>
      </c>
      <c r="QBB43" t="s">
        <v>212</v>
      </c>
      <c r="QBC43" t="s">
        <v>212</v>
      </c>
      <c r="QBD43" t="s">
        <v>212</v>
      </c>
      <c r="QBE43" t="s">
        <v>212</v>
      </c>
      <c r="QBF43" t="s">
        <v>212</v>
      </c>
      <c r="QBG43" t="s">
        <v>212</v>
      </c>
      <c r="QBH43" t="s">
        <v>212</v>
      </c>
      <c r="QBI43" t="s">
        <v>212</v>
      </c>
      <c r="QBJ43" t="s">
        <v>212</v>
      </c>
      <c r="QBK43" t="s">
        <v>212</v>
      </c>
      <c r="QBL43" t="s">
        <v>212</v>
      </c>
      <c r="QBM43" t="s">
        <v>212</v>
      </c>
      <c r="QBN43" t="s">
        <v>212</v>
      </c>
      <c r="QBO43" t="s">
        <v>212</v>
      </c>
      <c r="QBP43" t="s">
        <v>212</v>
      </c>
      <c r="QBQ43" t="s">
        <v>212</v>
      </c>
      <c r="QBR43" t="s">
        <v>212</v>
      </c>
      <c r="QBS43" t="s">
        <v>212</v>
      </c>
      <c r="QBT43" t="s">
        <v>212</v>
      </c>
      <c r="QBU43" t="s">
        <v>212</v>
      </c>
      <c r="QBV43" t="s">
        <v>212</v>
      </c>
      <c r="QBW43" t="s">
        <v>212</v>
      </c>
      <c r="QBX43" t="s">
        <v>212</v>
      </c>
      <c r="QBY43" t="s">
        <v>212</v>
      </c>
      <c r="QBZ43" t="s">
        <v>212</v>
      </c>
      <c r="QCA43" t="s">
        <v>212</v>
      </c>
      <c r="QCB43" t="s">
        <v>212</v>
      </c>
      <c r="QCC43" t="s">
        <v>212</v>
      </c>
      <c r="QCD43" t="s">
        <v>212</v>
      </c>
      <c r="QCE43" t="s">
        <v>212</v>
      </c>
      <c r="QCF43" t="s">
        <v>212</v>
      </c>
      <c r="QCG43" t="s">
        <v>212</v>
      </c>
      <c r="QCH43" t="s">
        <v>212</v>
      </c>
      <c r="QCI43" t="s">
        <v>212</v>
      </c>
      <c r="QCJ43" t="s">
        <v>212</v>
      </c>
      <c r="QCK43" t="s">
        <v>212</v>
      </c>
      <c r="QCL43" t="s">
        <v>212</v>
      </c>
      <c r="QCM43" t="s">
        <v>212</v>
      </c>
      <c r="QCN43" t="s">
        <v>212</v>
      </c>
      <c r="QCO43" t="s">
        <v>212</v>
      </c>
      <c r="QCP43" t="s">
        <v>212</v>
      </c>
      <c r="QCQ43" t="s">
        <v>212</v>
      </c>
      <c r="QCR43" t="s">
        <v>212</v>
      </c>
      <c r="QCS43" t="s">
        <v>212</v>
      </c>
      <c r="QCT43" t="s">
        <v>212</v>
      </c>
      <c r="QCU43" t="s">
        <v>212</v>
      </c>
      <c r="QCV43" t="s">
        <v>212</v>
      </c>
      <c r="QCW43" t="s">
        <v>212</v>
      </c>
      <c r="QCX43" t="s">
        <v>212</v>
      </c>
      <c r="QCY43" t="s">
        <v>212</v>
      </c>
      <c r="QCZ43" t="s">
        <v>212</v>
      </c>
      <c r="QDA43" t="s">
        <v>212</v>
      </c>
      <c r="QDB43" t="s">
        <v>212</v>
      </c>
      <c r="QDC43" t="s">
        <v>212</v>
      </c>
      <c r="QDD43" t="s">
        <v>212</v>
      </c>
      <c r="QDE43" t="s">
        <v>212</v>
      </c>
      <c r="QDF43" t="s">
        <v>212</v>
      </c>
      <c r="QDG43" t="s">
        <v>212</v>
      </c>
      <c r="QDH43" t="s">
        <v>212</v>
      </c>
      <c r="QDI43" t="s">
        <v>212</v>
      </c>
      <c r="QDJ43" t="s">
        <v>212</v>
      </c>
      <c r="QDK43" t="s">
        <v>212</v>
      </c>
      <c r="QDL43" t="s">
        <v>212</v>
      </c>
      <c r="QDM43" t="s">
        <v>212</v>
      </c>
      <c r="QDN43" t="s">
        <v>212</v>
      </c>
      <c r="QDO43" t="s">
        <v>212</v>
      </c>
      <c r="QDP43" t="s">
        <v>212</v>
      </c>
      <c r="QDQ43" t="s">
        <v>212</v>
      </c>
      <c r="QDR43" t="s">
        <v>212</v>
      </c>
      <c r="QDS43" t="s">
        <v>212</v>
      </c>
      <c r="QDT43" t="s">
        <v>212</v>
      </c>
      <c r="QDU43" t="s">
        <v>212</v>
      </c>
      <c r="QDV43" t="s">
        <v>212</v>
      </c>
      <c r="QDW43" t="s">
        <v>212</v>
      </c>
      <c r="QDX43" t="s">
        <v>212</v>
      </c>
      <c r="QDY43" t="s">
        <v>212</v>
      </c>
      <c r="QDZ43" t="s">
        <v>212</v>
      </c>
      <c r="QEA43" t="s">
        <v>212</v>
      </c>
      <c r="QEB43" t="s">
        <v>212</v>
      </c>
      <c r="QEC43" t="s">
        <v>212</v>
      </c>
      <c r="QED43" t="s">
        <v>212</v>
      </c>
      <c r="QEE43" t="s">
        <v>212</v>
      </c>
      <c r="QEF43" t="s">
        <v>212</v>
      </c>
      <c r="QEG43" t="s">
        <v>212</v>
      </c>
      <c r="QEH43" t="s">
        <v>212</v>
      </c>
      <c r="QEI43" t="s">
        <v>212</v>
      </c>
      <c r="QEJ43" t="s">
        <v>212</v>
      </c>
      <c r="QEK43" t="s">
        <v>212</v>
      </c>
      <c r="QEL43" t="s">
        <v>212</v>
      </c>
      <c r="QEM43" t="s">
        <v>212</v>
      </c>
      <c r="QEN43" t="s">
        <v>212</v>
      </c>
      <c r="QEO43" t="s">
        <v>212</v>
      </c>
      <c r="QEP43" t="s">
        <v>212</v>
      </c>
      <c r="QEQ43" t="s">
        <v>212</v>
      </c>
      <c r="QER43" t="s">
        <v>212</v>
      </c>
      <c r="QES43" t="s">
        <v>212</v>
      </c>
      <c r="QET43" t="s">
        <v>212</v>
      </c>
      <c r="QEU43" t="s">
        <v>212</v>
      </c>
      <c r="QEV43" t="s">
        <v>212</v>
      </c>
      <c r="QEW43" t="s">
        <v>212</v>
      </c>
      <c r="QEX43" t="s">
        <v>212</v>
      </c>
      <c r="QEY43" t="s">
        <v>212</v>
      </c>
      <c r="QEZ43" t="s">
        <v>212</v>
      </c>
      <c r="QFA43" t="s">
        <v>212</v>
      </c>
      <c r="QFB43" t="s">
        <v>212</v>
      </c>
      <c r="QFC43" t="s">
        <v>212</v>
      </c>
      <c r="QFD43" t="s">
        <v>212</v>
      </c>
      <c r="QFE43" t="s">
        <v>212</v>
      </c>
      <c r="QFF43" t="s">
        <v>212</v>
      </c>
      <c r="QFG43" t="s">
        <v>212</v>
      </c>
      <c r="QFH43" t="s">
        <v>212</v>
      </c>
      <c r="QFI43" t="s">
        <v>212</v>
      </c>
      <c r="QFJ43" t="s">
        <v>212</v>
      </c>
      <c r="QFK43" t="s">
        <v>212</v>
      </c>
      <c r="QFL43" t="s">
        <v>212</v>
      </c>
      <c r="QFM43" t="s">
        <v>212</v>
      </c>
      <c r="QFN43" t="s">
        <v>212</v>
      </c>
      <c r="QFO43" t="s">
        <v>212</v>
      </c>
      <c r="QFP43" t="s">
        <v>212</v>
      </c>
      <c r="QFQ43" t="s">
        <v>212</v>
      </c>
      <c r="QFR43" t="s">
        <v>212</v>
      </c>
      <c r="QFS43" t="s">
        <v>212</v>
      </c>
      <c r="QFT43" t="s">
        <v>212</v>
      </c>
      <c r="QFU43" t="s">
        <v>212</v>
      </c>
      <c r="QFV43" t="s">
        <v>212</v>
      </c>
      <c r="QFW43" t="s">
        <v>212</v>
      </c>
      <c r="QFX43" t="s">
        <v>212</v>
      </c>
      <c r="QFY43" t="s">
        <v>212</v>
      </c>
      <c r="QFZ43" t="s">
        <v>212</v>
      </c>
      <c r="QGA43" t="s">
        <v>212</v>
      </c>
      <c r="QGB43" t="s">
        <v>212</v>
      </c>
      <c r="QGC43" t="s">
        <v>212</v>
      </c>
      <c r="QGD43" t="s">
        <v>212</v>
      </c>
      <c r="QGE43" t="s">
        <v>212</v>
      </c>
      <c r="QGF43" t="s">
        <v>212</v>
      </c>
      <c r="QGG43" t="s">
        <v>212</v>
      </c>
      <c r="QGH43" t="s">
        <v>212</v>
      </c>
      <c r="QGI43" t="s">
        <v>212</v>
      </c>
      <c r="QGJ43" t="s">
        <v>212</v>
      </c>
      <c r="QGK43" t="s">
        <v>212</v>
      </c>
      <c r="QGL43" t="s">
        <v>212</v>
      </c>
      <c r="QGM43" t="s">
        <v>212</v>
      </c>
      <c r="QGN43" t="s">
        <v>212</v>
      </c>
      <c r="QGO43" t="s">
        <v>212</v>
      </c>
      <c r="QGP43" t="s">
        <v>212</v>
      </c>
      <c r="QGQ43" t="s">
        <v>212</v>
      </c>
      <c r="QGR43" t="s">
        <v>212</v>
      </c>
      <c r="QGS43" t="s">
        <v>212</v>
      </c>
      <c r="QGT43" t="s">
        <v>212</v>
      </c>
      <c r="QGU43" t="s">
        <v>212</v>
      </c>
      <c r="QGV43" t="s">
        <v>212</v>
      </c>
      <c r="QGW43" t="s">
        <v>212</v>
      </c>
      <c r="QGX43" t="s">
        <v>212</v>
      </c>
      <c r="QGY43" t="s">
        <v>212</v>
      </c>
      <c r="QGZ43" t="s">
        <v>212</v>
      </c>
      <c r="QHA43" t="s">
        <v>212</v>
      </c>
      <c r="QHB43" t="s">
        <v>212</v>
      </c>
      <c r="QHC43" t="s">
        <v>212</v>
      </c>
      <c r="QHD43" t="s">
        <v>212</v>
      </c>
      <c r="QHE43" t="s">
        <v>212</v>
      </c>
      <c r="QHF43" t="s">
        <v>212</v>
      </c>
      <c r="QHG43" t="s">
        <v>212</v>
      </c>
      <c r="QHH43" t="s">
        <v>212</v>
      </c>
      <c r="QHI43" t="s">
        <v>212</v>
      </c>
      <c r="QHJ43" t="s">
        <v>212</v>
      </c>
      <c r="QHK43" t="s">
        <v>212</v>
      </c>
      <c r="QHL43" t="s">
        <v>212</v>
      </c>
      <c r="QHM43" t="s">
        <v>212</v>
      </c>
      <c r="QHN43" t="s">
        <v>212</v>
      </c>
      <c r="QHO43" t="s">
        <v>212</v>
      </c>
      <c r="QHP43" t="s">
        <v>212</v>
      </c>
      <c r="QHQ43" t="s">
        <v>212</v>
      </c>
      <c r="QHR43" t="s">
        <v>212</v>
      </c>
      <c r="QHS43" t="s">
        <v>212</v>
      </c>
      <c r="QHT43" t="s">
        <v>212</v>
      </c>
      <c r="QHU43" t="s">
        <v>212</v>
      </c>
      <c r="QHV43" t="s">
        <v>212</v>
      </c>
      <c r="QHW43" t="s">
        <v>212</v>
      </c>
      <c r="QHX43" t="s">
        <v>212</v>
      </c>
      <c r="QHY43" t="s">
        <v>212</v>
      </c>
      <c r="QHZ43" t="s">
        <v>212</v>
      </c>
      <c r="QIA43" t="s">
        <v>212</v>
      </c>
      <c r="QIB43" t="s">
        <v>212</v>
      </c>
      <c r="QIC43" t="s">
        <v>212</v>
      </c>
      <c r="QID43" t="s">
        <v>212</v>
      </c>
      <c r="QIE43" t="s">
        <v>212</v>
      </c>
      <c r="QIF43" t="s">
        <v>212</v>
      </c>
      <c r="QIG43" t="s">
        <v>212</v>
      </c>
      <c r="QIH43" t="s">
        <v>212</v>
      </c>
      <c r="QII43" t="s">
        <v>212</v>
      </c>
      <c r="QIJ43" t="s">
        <v>212</v>
      </c>
      <c r="QIK43" t="s">
        <v>212</v>
      </c>
      <c r="QIL43" t="s">
        <v>212</v>
      </c>
      <c r="QIM43" t="s">
        <v>212</v>
      </c>
      <c r="QIN43" t="s">
        <v>212</v>
      </c>
      <c r="QIO43" t="s">
        <v>212</v>
      </c>
      <c r="QIP43" t="s">
        <v>212</v>
      </c>
      <c r="QIQ43" t="s">
        <v>212</v>
      </c>
      <c r="QIR43" t="s">
        <v>212</v>
      </c>
      <c r="QIS43" t="s">
        <v>212</v>
      </c>
      <c r="QIT43" t="s">
        <v>212</v>
      </c>
      <c r="QIU43" t="s">
        <v>212</v>
      </c>
      <c r="QIV43" t="s">
        <v>212</v>
      </c>
      <c r="QIW43" t="s">
        <v>212</v>
      </c>
      <c r="QIX43" t="s">
        <v>212</v>
      </c>
      <c r="QIY43" t="s">
        <v>212</v>
      </c>
      <c r="QIZ43" t="s">
        <v>212</v>
      </c>
      <c r="QJA43" t="s">
        <v>212</v>
      </c>
      <c r="QJB43" t="s">
        <v>212</v>
      </c>
      <c r="QJC43" t="s">
        <v>212</v>
      </c>
      <c r="QJD43" t="s">
        <v>212</v>
      </c>
      <c r="QJE43" t="s">
        <v>212</v>
      </c>
      <c r="QJF43" t="s">
        <v>212</v>
      </c>
      <c r="QJG43" t="s">
        <v>212</v>
      </c>
      <c r="QJH43" t="s">
        <v>212</v>
      </c>
      <c r="QJI43" t="s">
        <v>212</v>
      </c>
      <c r="QJJ43" t="s">
        <v>212</v>
      </c>
      <c r="QJK43" t="s">
        <v>212</v>
      </c>
      <c r="QJL43" t="s">
        <v>212</v>
      </c>
      <c r="QJM43" t="s">
        <v>212</v>
      </c>
      <c r="QJN43" t="s">
        <v>212</v>
      </c>
      <c r="QJO43" t="s">
        <v>212</v>
      </c>
      <c r="QJP43" t="s">
        <v>212</v>
      </c>
      <c r="QJQ43" t="s">
        <v>212</v>
      </c>
      <c r="QJR43" t="s">
        <v>212</v>
      </c>
      <c r="QJS43" t="s">
        <v>212</v>
      </c>
      <c r="QJT43" t="s">
        <v>212</v>
      </c>
      <c r="QJU43" t="s">
        <v>212</v>
      </c>
      <c r="QJV43" t="s">
        <v>212</v>
      </c>
      <c r="QJW43" t="s">
        <v>212</v>
      </c>
      <c r="QJX43" t="s">
        <v>212</v>
      </c>
      <c r="QJY43" t="s">
        <v>212</v>
      </c>
      <c r="QJZ43" t="s">
        <v>212</v>
      </c>
      <c r="QKA43" t="s">
        <v>212</v>
      </c>
      <c r="QKB43" t="s">
        <v>212</v>
      </c>
      <c r="QKC43" t="s">
        <v>212</v>
      </c>
      <c r="QKD43" t="s">
        <v>212</v>
      </c>
      <c r="QKE43" t="s">
        <v>212</v>
      </c>
      <c r="QKF43" t="s">
        <v>212</v>
      </c>
      <c r="QKG43" t="s">
        <v>212</v>
      </c>
      <c r="QKH43" t="s">
        <v>212</v>
      </c>
      <c r="QKI43" t="s">
        <v>212</v>
      </c>
      <c r="QKJ43" t="s">
        <v>212</v>
      </c>
      <c r="QKK43" t="s">
        <v>212</v>
      </c>
      <c r="QKL43" t="s">
        <v>212</v>
      </c>
      <c r="QKM43" t="s">
        <v>212</v>
      </c>
      <c r="QKN43" t="s">
        <v>212</v>
      </c>
      <c r="QKO43" t="s">
        <v>212</v>
      </c>
      <c r="QKP43" t="s">
        <v>212</v>
      </c>
      <c r="QKQ43" t="s">
        <v>212</v>
      </c>
      <c r="QKR43" t="s">
        <v>212</v>
      </c>
      <c r="QKS43" t="s">
        <v>212</v>
      </c>
      <c r="QKT43" t="s">
        <v>212</v>
      </c>
      <c r="QKU43" t="s">
        <v>212</v>
      </c>
      <c r="QKV43" t="s">
        <v>212</v>
      </c>
      <c r="QKW43" t="s">
        <v>212</v>
      </c>
      <c r="QKX43" t="s">
        <v>212</v>
      </c>
      <c r="QKY43" t="s">
        <v>212</v>
      </c>
      <c r="QKZ43" t="s">
        <v>212</v>
      </c>
      <c r="QLA43" t="s">
        <v>212</v>
      </c>
      <c r="QLB43" t="s">
        <v>212</v>
      </c>
      <c r="QLC43" t="s">
        <v>212</v>
      </c>
      <c r="QLD43" t="s">
        <v>212</v>
      </c>
      <c r="QLE43" t="s">
        <v>212</v>
      </c>
      <c r="QLF43" t="s">
        <v>212</v>
      </c>
      <c r="QLG43" t="s">
        <v>212</v>
      </c>
      <c r="QLH43" t="s">
        <v>212</v>
      </c>
      <c r="QLI43" t="s">
        <v>212</v>
      </c>
      <c r="QLJ43" t="s">
        <v>212</v>
      </c>
      <c r="QLK43" t="s">
        <v>212</v>
      </c>
      <c r="QLL43" t="s">
        <v>212</v>
      </c>
      <c r="QLM43" t="s">
        <v>212</v>
      </c>
      <c r="QLN43" t="s">
        <v>212</v>
      </c>
      <c r="QLO43" t="s">
        <v>212</v>
      </c>
      <c r="QLP43" t="s">
        <v>212</v>
      </c>
      <c r="QLQ43" t="s">
        <v>212</v>
      </c>
      <c r="QLR43" t="s">
        <v>212</v>
      </c>
      <c r="QLS43" t="s">
        <v>212</v>
      </c>
      <c r="QLT43" t="s">
        <v>212</v>
      </c>
      <c r="QLU43" t="s">
        <v>212</v>
      </c>
      <c r="QLV43" t="s">
        <v>212</v>
      </c>
      <c r="QLW43" t="s">
        <v>212</v>
      </c>
      <c r="QLX43" t="s">
        <v>212</v>
      </c>
      <c r="QLY43" t="s">
        <v>212</v>
      </c>
      <c r="QLZ43" t="s">
        <v>212</v>
      </c>
      <c r="QMA43" t="s">
        <v>212</v>
      </c>
      <c r="QMB43" t="s">
        <v>212</v>
      </c>
      <c r="QMC43" t="s">
        <v>212</v>
      </c>
      <c r="QMD43" t="s">
        <v>212</v>
      </c>
      <c r="QME43" t="s">
        <v>212</v>
      </c>
      <c r="QMF43" t="s">
        <v>212</v>
      </c>
      <c r="QMG43" t="s">
        <v>212</v>
      </c>
      <c r="QMH43" t="s">
        <v>212</v>
      </c>
      <c r="QMI43" t="s">
        <v>212</v>
      </c>
      <c r="QMJ43" t="s">
        <v>212</v>
      </c>
      <c r="QMK43" t="s">
        <v>212</v>
      </c>
      <c r="QML43" t="s">
        <v>212</v>
      </c>
      <c r="QMM43" t="s">
        <v>212</v>
      </c>
      <c r="QMN43" t="s">
        <v>212</v>
      </c>
      <c r="QMO43" t="s">
        <v>212</v>
      </c>
      <c r="QMP43" t="s">
        <v>212</v>
      </c>
      <c r="QMQ43" t="s">
        <v>212</v>
      </c>
      <c r="QMR43" t="s">
        <v>212</v>
      </c>
      <c r="QMS43" t="s">
        <v>212</v>
      </c>
      <c r="QMT43" t="s">
        <v>212</v>
      </c>
      <c r="QMU43" t="s">
        <v>212</v>
      </c>
      <c r="QMV43" t="s">
        <v>212</v>
      </c>
      <c r="QMW43" t="s">
        <v>212</v>
      </c>
      <c r="QMX43" t="s">
        <v>212</v>
      </c>
      <c r="QMY43" t="s">
        <v>212</v>
      </c>
      <c r="QMZ43" t="s">
        <v>212</v>
      </c>
      <c r="QNA43" t="s">
        <v>212</v>
      </c>
      <c r="QNB43" t="s">
        <v>212</v>
      </c>
      <c r="QNC43" t="s">
        <v>212</v>
      </c>
      <c r="QND43" t="s">
        <v>212</v>
      </c>
      <c r="QNE43" t="s">
        <v>212</v>
      </c>
      <c r="QNF43" t="s">
        <v>212</v>
      </c>
      <c r="QNG43" t="s">
        <v>212</v>
      </c>
      <c r="QNH43" t="s">
        <v>212</v>
      </c>
      <c r="QNI43" t="s">
        <v>212</v>
      </c>
      <c r="QNJ43" t="s">
        <v>212</v>
      </c>
      <c r="QNK43" t="s">
        <v>212</v>
      </c>
      <c r="QNL43" t="s">
        <v>212</v>
      </c>
      <c r="QNM43" t="s">
        <v>212</v>
      </c>
      <c r="QNN43" t="s">
        <v>212</v>
      </c>
      <c r="QNO43" t="s">
        <v>212</v>
      </c>
      <c r="QNP43" t="s">
        <v>212</v>
      </c>
      <c r="QNQ43" t="s">
        <v>212</v>
      </c>
      <c r="QNR43" t="s">
        <v>212</v>
      </c>
      <c r="QNS43" t="s">
        <v>212</v>
      </c>
      <c r="QNT43" t="s">
        <v>212</v>
      </c>
      <c r="QNU43" t="s">
        <v>212</v>
      </c>
      <c r="QNV43" t="s">
        <v>212</v>
      </c>
      <c r="QNW43" t="s">
        <v>212</v>
      </c>
      <c r="QNX43" t="s">
        <v>212</v>
      </c>
      <c r="QNY43" t="s">
        <v>212</v>
      </c>
      <c r="QNZ43" t="s">
        <v>212</v>
      </c>
      <c r="QOA43" t="s">
        <v>212</v>
      </c>
      <c r="QOB43" t="s">
        <v>212</v>
      </c>
      <c r="QOC43" t="s">
        <v>212</v>
      </c>
      <c r="QOD43" t="s">
        <v>212</v>
      </c>
      <c r="QOE43" t="s">
        <v>212</v>
      </c>
      <c r="QOF43" t="s">
        <v>212</v>
      </c>
      <c r="QOG43" t="s">
        <v>212</v>
      </c>
      <c r="QOH43" t="s">
        <v>212</v>
      </c>
      <c r="QOI43" t="s">
        <v>212</v>
      </c>
      <c r="QOJ43" t="s">
        <v>212</v>
      </c>
      <c r="QOK43" t="s">
        <v>212</v>
      </c>
      <c r="QOL43" t="s">
        <v>212</v>
      </c>
      <c r="QOM43" t="s">
        <v>212</v>
      </c>
      <c r="QON43" t="s">
        <v>212</v>
      </c>
      <c r="QOO43" t="s">
        <v>212</v>
      </c>
      <c r="QOP43" t="s">
        <v>212</v>
      </c>
      <c r="QOQ43" t="s">
        <v>212</v>
      </c>
      <c r="QOR43" t="s">
        <v>212</v>
      </c>
      <c r="QOS43" t="s">
        <v>212</v>
      </c>
      <c r="QOT43" t="s">
        <v>212</v>
      </c>
      <c r="QOU43" t="s">
        <v>212</v>
      </c>
      <c r="QOV43" t="s">
        <v>212</v>
      </c>
      <c r="QOW43" t="s">
        <v>212</v>
      </c>
      <c r="QOX43" t="s">
        <v>212</v>
      </c>
      <c r="QOY43" t="s">
        <v>212</v>
      </c>
      <c r="QOZ43" t="s">
        <v>212</v>
      </c>
      <c r="QPA43" t="s">
        <v>212</v>
      </c>
      <c r="QPB43" t="s">
        <v>212</v>
      </c>
      <c r="QPC43" t="s">
        <v>212</v>
      </c>
      <c r="QPD43" t="s">
        <v>212</v>
      </c>
      <c r="QPE43" t="s">
        <v>212</v>
      </c>
      <c r="QPF43" t="s">
        <v>212</v>
      </c>
      <c r="QPG43" t="s">
        <v>212</v>
      </c>
      <c r="QPH43" t="s">
        <v>212</v>
      </c>
      <c r="QPI43" t="s">
        <v>212</v>
      </c>
      <c r="QPJ43" t="s">
        <v>212</v>
      </c>
      <c r="QPK43" t="s">
        <v>212</v>
      </c>
      <c r="QPL43" t="s">
        <v>212</v>
      </c>
      <c r="QPM43" t="s">
        <v>212</v>
      </c>
      <c r="QPN43" t="s">
        <v>212</v>
      </c>
      <c r="QPO43" t="s">
        <v>212</v>
      </c>
      <c r="QPP43" t="s">
        <v>212</v>
      </c>
      <c r="QPQ43" t="s">
        <v>212</v>
      </c>
      <c r="QPR43" t="s">
        <v>212</v>
      </c>
      <c r="QPS43" t="s">
        <v>212</v>
      </c>
      <c r="QPT43" t="s">
        <v>212</v>
      </c>
      <c r="QPU43" t="s">
        <v>212</v>
      </c>
      <c r="QPV43" t="s">
        <v>212</v>
      </c>
      <c r="QPW43" t="s">
        <v>212</v>
      </c>
      <c r="QPX43" t="s">
        <v>212</v>
      </c>
      <c r="QPY43" t="s">
        <v>212</v>
      </c>
      <c r="QPZ43" t="s">
        <v>212</v>
      </c>
      <c r="QQA43" t="s">
        <v>212</v>
      </c>
      <c r="QQB43" t="s">
        <v>212</v>
      </c>
      <c r="QQC43" t="s">
        <v>212</v>
      </c>
      <c r="QQD43" t="s">
        <v>212</v>
      </c>
      <c r="QQE43" t="s">
        <v>212</v>
      </c>
      <c r="QQF43" t="s">
        <v>212</v>
      </c>
      <c r="QQG43" t="s">
        <v>212</v>
      </c>
      <c r="QQH43" t="s">
        <v>212</v>
      </c>
      <c r="QQI43" t="s">
        <v>212</v>
      </c>
      <c r="QQJ43" t="s">
        <v>212</v>
      </c>
      <c r="QQK43" t="s">
        <v>212</v>
      </c>
      <c r="QQL43" t="s">
        <v>212</v>
      </c>
      <c r="QQM43" t="s">
        <v>212</v>
      </c>
      <c r="QQN43" t="s">
        <v>212</v>
      </c>
      <c r="QQO43" t="s">
        <v>212</v>
      </c>
      <c r="QQP43" t="s">
        <v>212</v>
      </c>
      <c r="QQQ43" t="s">
        <v>212</v>
      </c>
      <c r="QQR43" t="s">
        <v>212</v>
      </c>
      <c r="QQS43" t="s">
        <v>212</v>
      </c>
      <c r="QQT43" t="s">
        <v>212</v>
      </c>
      <c r="QQU43" t="s">
        <v>212</v>
      </c>
      <c r="QQV43" t="s">
        <v>212</v>
      </c>
      <c r="QQW43" t="s">
        <v>212</v>
      </c>
      <c r="QQX43" t="s">
        <v>212</v>
      </c>
      <c r="QQY43" t="s">
        <v>212</v>
      </c>
      <c r="QQZ43" t="s">
        <v>212</v>
      </c>
      <c r="QRA43" t="s">
        <v>212</v>
      </c>
      <c r="QRB43" t="s">
        <v>212</v>
      </c>
      <c r="QRC43" t="s">
        <v>212</v>
      </c>
      <c r="QRD43" t="s">
        <v>212</v>
      </c>
      <c r="QRE43" t="s">
        <v>212</v>
      </c>
      <c r="QRF43" t="s">
        <v>212</v>
      </c>
      <c r="QRG43" t="s">
        <v>212</v>
      </c>
      <c r="QRH43" t="s">
        <v>212</v>
      </c>
      <c r="QRI43" t="s">
        <v>212</v>
      </c>
      <c r="QRJ43" t="s">
        <v>212</v>
      </c>
      <c r="QRK43" t="s">
        <v>212</v>
      </c>
      <c r="QRL43" t="s">
        <v>212</v>
      </c>
      <c r="QRM43" t="s">
        <v>212</v>
      </c>
      <c r="QRN43" t="s">
        <v>212</v>
      </c>
      <c r="QRO43" t="s">
        <v>212</v>
      </c>
      <c r="QRP43" t="s">
        <v>212</v>
      </c>
      <c r="QRQ43" t="s">
        <v>212</v>
      </c>
      <c r="QRR43" t="s">
        <v>212</v>
      </c>
      <c r="QRS43" t="s">
        <v>212</v>
      </c>
      <c r="QRT43" t="s">
        <v>212</v>
      </c>
      <c r="QRU43" t="s">
        <v>212</v>
      </c>
      <c r="QRV43" t="s">
        <v>212</v>
      </c>
      <c r="QRW43" t="s">
        <v>212</v>
      </c>
      <c r="QRX43" t="s">
        <v>212</v>
      </c>
      <c r="QRY43" t="s">
        <v>212</v>
      </c>
      <c r="QRZ43" t="s">
        <v>212</v>
      </c>
      <c r="QSA43" t="s">
        <v>212</v>
      </c>
      <c r="QSB43" t="s">
        <v>212</v>
      </c>
      <c r="QSC43" t="s">
        <v>212</v>
      </c>
      <c r="QSD43" t="s">
        <v>212</v>
      </c>
      <c r="QSE43" t="s">
        <v>212</v>
      </c>
      <c r="QSF43" t="s">
        <v>212</v>
      </c>
      <c r="QSG43" t="s">
        <v>212</v>
      </c>
      <c r="QSH43" t="s">
        <v>212</v>
      </c>
      <c r="QSI43" t="s">
        <v>212</v>
      </c>
      <c r="QSJ43" t="s">
        <v>212</v>
      </c>
      <c r="QSK43" t="s">
        <v>212</v>
      </c>
      <c r="QSL43" t="s">
        <v>212</v>
      </c>
      <c r="QSM43" t="s">
        <v>212</v>
      </c>
      <c r="QSN43" t="s">
        <v>212</v>
      </c>
      <c r="QSO43" t="s">
        <v>212</v>
      </c>
      <c r="QSP43" t="s">
        <v>212</v>
      </c>
      <c r="QSQ43" t="s">
        <v>212</v>
      </c>
      <c r="QSR43" t="s">
        <v>212</v>
      </c>
      <c r="QSS43" t="s">
        <v>212</v>
      </c>
      <c r="QST43" t="s">
        <v>212</v>
      </c>
      <c r="QSU43" t="s">
        <v>212</v>
      </c>
      <c r="QSV43" t="s">
        <v>212</v>
      </c>
      <c r="QSW43" t="s">
        <v>212</v>
      </c>
      <c r="QSX43" t="s">
        <v>212</v>
      </c>
      <c r="QSY43" t="s">
        <v>212</v>
      </c>
      <c r="QSZ43" t="s">
        <v>212</v>
      </c>
      <c r="QTA43" t="s">
        <v>212</v>
      </c>
      <c r="QTB43" t="s">
        <v>212</v>
      </c>
      <c r="QTC43" t="s">
        <v>212</v>
      </c>
      <c r="QTD43" t="s">
        <v>212</v>
      </c>
      <c r="QTE43" t="s">
        <v>212</v>
      </c>
      <c r="QTF43" t="s">
        <v>212</v>
      </c>
      <c r="QTG43" t="s">
        <v>212</v>
      </c>
      <c r="QTH43" t="s">
        <v>212</v>
      </c>
      <c r="QTI43" t="s">
        <v>212</v>
      </c>
      <c r="QTJ43" t="s">
        <v>212</v>
      </c>
      <c r="QTK43" t="s">
        <v>212</v>
      </c>
      <c r="QTL43" t="s">
        <v>212</v>
      </c>
      <c r="QTM43" t="s">
        <v>212</v>
      </c>
      <c r="QTN43" t="s">
        <v>212</v>
      </c>
      <c r="QTO43" t="s">
        <v>212</v>
      </c>
      <c r="QTP43" t="s">
        <v>212</v>
      </c>
      <c r="QTQ43" t="s">
        <v>212</v>
      </c>
      <c r="QTR43" t="s">
        <v>212</v>
      </c>
      <c r="QTS43" t="s">
        <v>212</v>
      </c>
      <c r="QTT43" t="s">
        <v>212</v>
      </c>
      <c r="QTU43" t="s">
        <v>212</v>
      </c>
      <c r="QTV43" t="s">
        <v>212</v>
      </c>
      <c r="QTW43" t="s">
        <v>212</v>
      </c>
      <c r="QTX43" t="s">
        <v>212</v>
      </c>
      <c r="QTY43" t="s">
        <v>212</v>
      </c>
      <c r="QTZ43" t="s">
        <v>212</v>
      </c>
      <c r="QUA43" t="s">
        <v>212</v>
      </c>
      <c r="QUB43" t="s">
        <v>212</v>
      </c>
      <c r="QUC43" t="s">
        <v>212</v>
      </c>
      <c r="QUD43" t="s">
        <v>212</v>
      </c>
      <c r="QUE43" t="s">
        <v>212</v>
      </c>
      <c r="QUF43" t="s">
        <v>212</v>
      </c>
      <c r="QUG43" t="s">
        <v>212</v>
      </c>
      <c r="QUH43" t="s">
        <v>212</v>
      </c>
      <c r="QUI43" t="s">
        <v>212</v>
      </c>
      <c r="QUJ43" t="s">
        <v>212</v>
      </c>
      <c r="QUK43" t="s">
        <v>212</v>
      </c>
      <c r="QUL43" t="s">
        <v>212</v>
      </c>
      <c r="QUM43" t="s">
        <v>212</v>
      </c>
      <c r="QUN43" t="s">
        <v>212</v>
      </c>
      <c r="QUO43" t="s">
        <v>212</v>
      </c>
      <c r="QUP43" t="s">
        <v>212</v>
      </c>
      <c r="QUQ43" t="s">
        <v>212</v>
      </c>
      <c r="QUR43" t="s">
        <v>212</v>
      </c>
      <c r="QUS43" t="s">
        <v>212</v>
      </c>
      <c r="QUT43" t="s">
        <v>212</v>
      </c>
      <c r="QUU43" t="s">
        <v>212</v>
      </c>
      <c r="QUV43" t="s">
        <v>212</v>
      </c>
      <c r="QUW43" t="s">
        <v>212</v>
      </c>
      <c r="QUX43" t="s">
        <v>212</v>
      </c>
      <c r="QUY43" t="s">
        <v>212</v>
      </c>
      <c r="QUZ43" t="s">
        <v>212</v>
      </c>
      <c r="QVA43" t="s">
        <v>212</v>
      </c>
      <c r="QVB43" t="s">
        <v>212</v>
      </c>
      <c r="QVC43" t="s">
        <v>212</v>
      </c>
      <c r="QVD43" t="s">
        <v>212</v>
      </c>
      <c r="QVE43" t="s">
        <v>212</v>
      </c>
      <c r="QVF43" t="s">
        <v>212</v>
      </c>
      <c r="QVG43" t="s">
        <v>212</v>
      </c>
      <c r="QVH43" t="s">
        <v>212</v>
      </c>
      <c r="QVI43" t="s">
        <v>212</v>
      </c>
      <c r="QVJ43" t="s">
        <v>212</v>
      </c>
      <c r="QVK43" t="s">
        <v>212</v>
      </c>
      <c r="QVL43" t="s">
        <v>212</v>
      </c>
      <c r="QVM43" t="s">
        <v>212</v>
      </c>
      <c r="QVN43" t="s">
        <v>212</v>
      </c>
      <c r="QVO43" t="s">
        <v>212</v>
      </c>
      <c r="QVP43" t="s">
        <v>212</v>
      </c>
      <c r="QVQ43" t="s">
        <v>212</v>
      </c>
      <c r="QVR43" t="s">
        <v>212</v>
      </c>
      <c r="QVS43" t="s">
        <v>212</v>
      </c>
      <c r="QVT43" t="s">
        <v>212</v>
      </c>
      <c r="QVU43" t="s">
        <v>212</v>
      </c>
      <c r="QVV43" t="s">
        <v>212</v>
      </c>
      <c r="QVW43" t="s">
        <v>212</v>
      </c>
      <c r="QVX43" t="s">
        <v>212</v>
      </c>
      <c r="QVY43" t="s">
        <v>212</v>
      </c>
      <c r="QVZ43" t="s">
        <v>212</v>
      </c>
      <c r="QWA43" t="s">
        <v>212</v>
      </c>
      <c r="QWB43" t="s">
        <v>212</v>
      </c>
      <c r="QWC43" t="s">
        <v>212</v>
      </c>
      <c r="QWD43" t="s">
        <v>212</v>
      </c>
      <c r="QWE43" t="s">
        <v>212</v>
      </c>
      <c r="QWF43" t="s">
        <v>212</v>
      </c>
      <c r="QWG43" t="s">
        <v>212</v>
      </c>
      <c r="QWH43" t="s">
        <v>212</v>
      </c>
      <c r="QWI43" t="s">
        <v>212</v>
      </c>
      <c r="QWJ43" t="s">
        <v>212</v>
      </c>
      <c r="QWK43" t="s">
        <v>212</v>
      </c>
      <c r="QWL43" t="s">
        <v>212</v>
      </c>
      <c r="QWM43" t="s">
        <v>212</v>
      </c>
      <c r="QWN43" t="s">
        <v>212</v>
      </c>
      <c r="QWO43" t="s">
        <v>212</v>
      </c>
      <c r="QWP43" t="s">
        <v>212</v>
      </c>
      <c r="QWQ43" t="s">
        <v>212</v>
      </c>
      <c r="QWR43" t="s">
        <v>212</v>
      </c>
      <c r="QWS43" t="s">
        <v>212</v>
      </c>
      <c r="QWT43" t="s">
        <v>212</v>
      </c>
      <c r="QWU43" t="s">
        <v>212</v>
      </c>
      <c r="QWV43" t="s">
        <v>212</v>
      </c>
      <c r="QWW43" t="s">
        <v>212</v>
      </c>
      <c r="QWX43" t="s">
        <v>212</v>
      </c>
      <c r="QWY43" t="s">
        <v>212</v>
      </c>
      <c r="QWZ43" t="s">
        <v>212</v>
      </c>
      <c r="QXA43" t="s">
        <v>212</v>
      </c>
      <c r="QXB43" t="s">
        <v>212</v>
      </c>
      <c r="QXC43" t="s">
        <v>212</v>
      </c>
      <c r="QXD43" t="s">
        <v>212</v>
      </c>
      <c r="QXE43" t="s">
        <v>212</v>
      </c>
      <c r="QXF43" t="s">
        <v>212</v>
      </c>
      <c r="QXG43" t="s">
        <v>212</v>
      </c>
      <c r="QXH43" t="s">
        <v>212</v>
      </c>
      <c r="QXI43" t="s">
        <v>212</v>
      </c>
      <c r="QXJ43" t="s">
        <v>212</v>
      </c>
      <c r="QXK43" t="s">
        <v>212</v>
      </c>
      <c r="QXL43" t="s">
        <v>212</v>
      </c>
      <c r="QXM43" t="s">
        <v>212</v>
      </c>
      <c r="QXN43" t="s">
        <v>212</v>
      </c>
      <c r="QXO43" t="s">
        <v>212</v>
      </c>
      <c r="QXP43" t="s">
        <v>212</v>
      </c>
      <c r="QXQ43" t="s">
        <v>212</v>
      </c>
      <c r="QXR43" t="s">
        <v>212</v>
      </c>
      <c r="QXS43" t="s">
        <v>212</v>
      </c>
      <c r="QXT43" t="s">
        <v>212</v>
      </c>
      <c r="QXU43" t="s">
        <v>212</v>
      </c>
      <c r="QXV43" t="s">
        <v>212</v>
      </c>
      <c r="QXW43" t="s">
        <v>212</v>
      </c>
      <c r="QXX43" t="s">
        <v>212</v>
      </c>
      <c r="QXY43" t="s">
        <v>212</v>
      </c>
      <c r="QXZ43" t="s">
        <v>212</v>
      </c>
      <c r="QYA43" t="s">
        <v>212</v>
      </c>
      <c r="QYB43" t="s">
        <v>212</v>
      </c>
      <c r="QYC43" t="s">
        <v>212</v>
      </c>
      <c r="QYD43" t="s">
        <v>212</v>
      </c>
      <c r="QYE43" t="s">
        <v>212</v>
      </c>
      <c r="QYF43" t="s">
        <v>212</v>
      </c>
      <c r="QYG43" t="s">
        <v>212</v>
      </c>
      <c r="QYH43" t="s">
        <v>212</v>
      </c>
      <c r="QYI43" t="s">
        <v>212</v>
      </c>
      <c r="QYJ43" t="s">
        <v>212</v>
      </c>
      <c r="QYK43" t="s">
        <v>212</v>
      </c>
      <c r="QYL43" t="s">
        <v>212</v>
      </c>
      <c r="QYM43" t="s">
        <v>212</v>
      </c>
      <c r="QYN43" t="s">
        <v>212</v>
      </c>
      <c r="QYO43" t="s">
        <v>212</v>
      </c>
      <c r="QYP43" t="s">
        <v>212</v>
      </c>
      <c r="QYQ43" t="s">
        <v>212</v>
      </c>
      <c r="QYR43" t="s">
        <v>212</v>
      </c>
      <c r="QYS43" t="s">
        <v>212</v>
      </c>
      <c r="QYT43" t="s">
        <v>212</v>
      </c>
      <c r="QYU43" t="s">
        <v>212</v>
      </c>
      <c r="QYV43" t="s">
        <v>212</v>
      </c>
      <c r="QYW43" t="s">
        <v>212</v>
      </c>
      <c r="QYX43" t="s">
        <v>212</v>
      </c>
      <c r="QYY43" t="s">
        <v>212</v>
      </c>
      <c r="QYZ43" t="s">
        <v>212</v>
      </c>
      <c r="QZA43" t="s">
        <v>212</v>
      </c>
      <c r="QZB43" t="s">
        <v>212</v>
      </c>
      <c r="QZC43" t="s">
        <v>212</v>
      </c>
      <c r="QZD43" t="s">
        <v>212</v>
      </c>
      <c r="QZE43" t="s">
        <v>212</v>
      </c>
      <c r="QZF43" t="s">
        <v>212</v>
      </c>
      <c r="QZG43" t="s">
        <v>212</v>
      </c>
      <c r="QZH43" t="s">
        <v>212</v>
      </c>
      <c r="QZI43" t="s">
        <v>212</v>
      </c>
      <c r="QZJ43" t="s">
        <v>212</v>
      </c>
      <c r="QZK43" t="s">
        <v>212</v>
      </c>
      <c r="QZL43" t="s">
        <v>212</v>
      </c>
      <c r="QZM43" t="s">
        <v>212</v>
      </c>
      <c r="QZN43" t="s">
        <v>212</v>
      </c>
      <c r="QZO43" t="s">
        <v>212</v>
      </c>
      <c r="QZP43" t="s">
        <v>212</v>
      </c>
      <c r="QZQ43" t="s">
        <v>212</v>
      </c>
      <c r="QZR43" t="s">
        <v>212</v>
      </c>
      <c r="QZS43" t="s">
        <v>212</v>
      </c>
      <c r="QZT43" t="s">
        <v>212</v>
      </c>
      <c r="QZU43" t="s">
        <v>212</v>
      </c>
      <c r="QZV43" t="s">
        <v>212</v>
      </c>
      <c r="QZW43" t="s">
        <v>212</v>
      </c>
      <c r="QZX43" t="s">
        <v>212</v>
      </c>
      <c r="QZY43" t="s">
        <v>212</v>
      </c>
      <c r="QZZ43" t="s">
        <v>212</v>
      </c>
      <c r="RAA43" t="s">
        <v>212</v>
      </c>
      <c r="RAB43" t="s">
        <v>212</v>
      </c>
      <c r="RAC43" t="s">
        <v>212</v>
      </c>
      <c r="RAD43" t="s">
        <v>212</v>
      </c>
      <c r="RAE43" t="s">
        <v>212</v>
      </c>
      <c r="RAF43" t="s">
        <v>212</v>
      </c>
      <c r="RAG43" t="s">
        <v>212</v>
      </c>
      <c r="RAH43" t="s">
        <v>212</v>
      </c>
      <c r="RAI43" t="s">
        <v>212</v>
      </c>
      <c r="RAJ43" t="s">
        <v>212</v>
      </c>
      <c r="RAK43" t="s">
        <v>212</v>
      </c>
      <c r="RAL43" t="s">
        <v>212</v>
      </c>
      <c r="RAM43" t="s">
        <v>212</v>
      </c>
      <c r="RAN43" t="s">
        <v>212</v>
      </c>
      <c r="RAO43" t="s">
        <v>212</v>
      </c>
      <c r="RAP43" t="s">
        <v>212</v>
      </c>
      <c r="RAQ43" t="s">
        <v>212</v>
      </c>
      <c r="RAR43" t="s">
        <v>212</v>
      </c>
      <c r="RAS43" t="s">
        <v>212</v>
      </c>
      <c r="RAT43" t="s">
        <v>212</v>
      </c>
      <c r="RAU43" t="s">
        <v>212</v>
      </c>
      <c r="RAV43" t="s">
        <v>212</v>
      </c>
      <c r="RAW43" t="s">
        <v>212</v>
      </c>
      <c r="RAX43" t="s">
        <v>212</v>
      </c>
      <c r="RAY43" t="s">
        <v>212</v>
      </c>
      <c r="RAZ43" t="s">
        <v>212</v>
      </c>
      <c r="RBA43" t="s">
        <v>212</v>
      </c>
      <c r="RBB43" t="s">
        <v>212</v>
      </c>
      <c r="RBC43" t="s">
        <v>212</v>
      </c>
      <c r="RBD43" t="s">
        <v>212</v>
      </c>
      <c r="RBE43" t="s">
        <v>212</v>
      </c>
      <c r="RBF43" t="s">
        <v>212</v>
      </c>
      <c r="RBG43" t="s">
        <v>212</v>
      </c>
      <c r="RBH43" t="s">
        <v>212</v>
      </c>
      <c r="RBI43" t="s">
        <v>212</v>
      </c>
      <c r="RBJ43" t="s">
        <v>212</v>
      </c>
      <c r="RBK43" t="s">
        <v>212</v>
      </c>
      <c r="RBL43" t="s">
        <v>212</v>
      </c>
      <c r="RBM43" t="s">
        <v>212</v>
      </c>
      <c r="RBN43" t="s">
        <v>212</v>
      </c>
      <c r="RBO43" t="s">
        <v>212</v>
      </c>
      <c r="RBP43" t="s">
        <v>212</v>
      </c>
      <c r="RBQ43" t="s">
        <v>212</v>
      </c>
      <c r="RBR43" t="s">
        <v>212</v>
      </c>
      <c r="RBS43" t="s">
        <v>212</v>
      </c>
      <c r="RBT43" t="s">
        <v>212</v>
      </c>
      <c r="RBU43" t="s">
        <v>212</v>
      </c>
      <c r="RBV43" t="s">
        <v>212</v>
      </c>
      <c r="RBW43" t="s">
        <v>212</v>
      </c>
      <c r="RBX43" t="s">
        <v>212</v>
      </c>
      <c r="RBY43" t="s">
        <v>212</v>
      </c>
      <c r="RBZ43" t="s">
        <v>212</v>
      </c>
      <c r="RCA43" t="s">
        <v>212</v>
      </c>
      <c r="RCB43" t="s">
        <v>212</v>
      </c>
      <c r="RCC43" t="s">
        <v>212</v>
      </c>
      <c r="RCD43" t="s">
        <v>212</v>
      </c>
      <c r="RCE43" t="s">
        <v>212</v>
      </c>
      <c r="RCF43" t="s">
        <v>212</v>
      </c>
      <c r="RCG43" t="s">
        <v>212</v>
      </c>
      <c r="RCH43" t="s">
        <v>212</v>
      </c>
      <c r="RCI43" t="s">
        <v>212</v>
      </c>
      <c r="RCJ43" t="s">
        <v>212</v>
      </c>
      <c r="RCK43" t="s">
        <v>212</v>
      </c>
      <c r="RCL43" t="s">
        <v>212</v>
      </c>
      <c r="RCM43" t="s">
        <v>212</v>
      </c>
      <c r="RCN43" t="s">
        <v>212</v>
      </c>
      <c r="RCO43" t="s">
        <v>212</v>
      </c>
      <c r="RCP43" t="s">
        <v>212</v>
      </c>
      <c r="RCQ43" t="s">
        <v>212</v>
      </c>
      <c r="RCR43" t="s">
        <v>212</v>
      </c>
      <c r="RCS43" t="s">
        <v>212</v>
      </c>
      <c r="RCT43" t="s">
        <v>212</v>
      </c>
      <c r="RCU43" t="s">
        <v>212</v>
      </c>
      <c r="RCV43" t="s">
        <v>212</v>
      </c>
      <c r="RCW43" t="s">
        <v>212</v>
      </c>
      <c r="RCX43" t="s">
        <v>212</v>
      </c>
      <c r="RCY43" t="s">
        <v>212</v>
      </c>
      <c r="RCZ43" t="s">
        <v>212</v>
      </c>
      <c r="RDA43" t="s">
        <v>212</v>
      </c>
      <c r="RDB43" t="s">
        <v>212</v>
      </c>
      <c r="RDC43" t="s">
        <v>212</v>
      </c>
      <c r="RDD43" t="s">
        <v>212</v>
      </c>
      <c r="RDE43" t="s">
        <v>212</v>
      </c>
      <c r="RDF43" t="s">
        <v>212</v>
      </c>
      <c r="RDG43" t="s">
        <v>212</v>
      </c>
      <c r="RDH43" t="s">
        <v>212</v>
      </c>
      <c r="RDI43" t="s">
        <v>212</v>
      </c>
      <c r="RDJ43" t="s">
        <v>212</v>
      </c>
      <c r="RDK43" t="s">
        <v>212</v>
      </c>
      <c r="RDL43" t="s">
        <v>212</v>
      </c>
      <c r="RDM43" t="s">
        <v>212</v>
      </c>
      <c r="RDN43" t="s">
        <v>212</v>
      </c>
      <c r="RDO43" t="s">
        <v>212</v>
      </c>
      <c r="RDP43" t="s">
        <v>212</v>
      </c>
      <c r="RDQ43" t="s">
        <v>212</v>
      </c>
      <c r="RDR43" t="s">
        <v>212</v>
      </c>
      <c r="RDS43" t="s">
        <v>212</v>
      </c>
      <c r="RDT43" t="s">
        <v>212</v>
      </c>
      <c r="RDU43" t="s">
        <v>212</v>
      </c>
      <c r="RDV43" t="s">
        <v>212</v>
      </c>
      <c r="RDW43" t="s">
        <v>212</v>
      </c>
      <c r="RDX43" t="s">
        <v>212</v>
      </c>
      <c r="RDY43" t="s">
        <v>212</v>
      </c>
      <c r="RDZ43" t="s">
        <v>212</v>
      </c>
      <c r="REA43" t="s">
        <v>212</v>
      </c>
      <c r="REB43" t="s">
        <v>212</v>
      </c>
      <c r="REC43" t="s">
        <v>212</v>
      </c>
      <c r="RED43" t="s">
        <v>212</v>
      </c>
      <c r="REE43" t="s">
        <v>212</v>
      </c>
      <c r="REF43" t="s">
        <v>212</v>
      </c>
      <c r="REG43" t="s">
        <v>212</v>
      </c>
      <c r="REH43" t="s">
        <v>212</v>
      </c>
      <c r="REI43" t="s">
        <v>212</v>
      </c>
      <c r="REJ43" t="s">
        <v>212</v>
      </c>
      <c r="REK43" t="s">
        <v>212</v>
      </c>
      <c r="REL43" t="s">
        <v>212</v>
      </c>
      <c r="REM43" t="s">
        <v>212</v>
      </c>
      <c r="REN43" t="s">
        <v>212</v>
      </c>
      <c r="REO43" t="s">
        <v>212</v>
      </c>
      <c r="REP43" t="s">
        <v>212</v>
      </c>
      <c r="REQ43" t="s">
        <v>212</v>
      </c>
      <c r="RER43" t="s">
        <v>212</v>
      </c>
      <c r="RES43" t="s">
        <v>212</v>
      </c>
      <c r="RET43" t="s">
        <v>212</v>
      </c>
      <c r="REU43" t="s">
        <v>212</v>
      </c>
      <c r="REV43" t="s">
        <v>212</v>
      </c>
      <c r="REW43" t="s">
        <v>212</v>
      </c>
      <c r="REX43" t="s">
        <v>212</v>
      </c>
      <c r="REY43" t="s">
        <v>212</v>
      </c>
      <c r="REZ43" t="s">
        <v>212</v>
      </c>
      <c r="RFA43" t="s">
        <v>212</v>
      </c>
      <c r="RFB43" t="s">
        <v>212</v>
      </c>
      <c r="RFC43" t="s">
        <v>212</v>
      </c>
      <c r="RFD43" t="s">
        <v>212</v>
      </c>
      <c r="RFE43" t="s">
        <v>212</v>
      </c>
      <c r="RFF43" t="s">
        <v>212</v>
      </c>
      <c r="RFG43" t="s">
        <v>212</v>
      </c>
      <c r="RFH43" t="s">
        <v>212</v>
      </c>
      <c r="RFI43" t="s">
        <v>212</v>
      </c>
      <c r="RFJ43" t="s">
        <v>212</v>
      </c>
      <c r="RFK43" t="s">
        <v>212</v>
      </c>
      <c r="RFL43" t="s">
        <v>212</v>
      </c>
      <c r="RFM43" t="s">
        <v>212</v>
      </c>
      <c r="RFN43" t="s">
        <v>212</v>
      </c>
      <c r="RFO43" t="s">
        <v>212</v>
      </c>
      <c r="RFP43" t="s">
        <v>212</v>
      </c>
      <c r="RFQ43" t="s">
        <v>212</v>
      </c>
      <c r="RFR43" t="s">
        <v>212</v>
      </c>
      <c r="RFS43" t="s">
        <v>212</v>
      </c>
      <c r="RFT43" t="s">
        <v>212</v>
      </c>
      <c r="RFU43" t="s">
        <v>212</v>
      </c>
      <c r="RFV43" t="s">
        <v>212</v>
      </c>
      <c r="RFW43" t="s">
        <v>212</v>
      </c>
      <c r="RFX43" t="s">
        <v>212</v>
      </c>
      <c r="RFY43" t="s">
        <v>212</v>
      </c>
      <c r="RFZ43" t="s">
        <v>212</v>
      </c>
      <c r="RGA43" t="s">
        <v>212</v>
      </c>
      <c r="RGB43" t="s">
        <v>212</v>
      </c>
      <c r="RGC43" t="s">
        <v>212</v>
      </c>
      <c r="RGD43" t="s">
        <v>212</v>
      </c>
      <c r="RGE43" t="s">
        <v>212</v>
      </c>
      <c r="RGF43" t="s">
        <v>212</v>
      </c>
      <c r="RGG43" t="s">
        <v>212</v>
      </c>
      <c r="RGH43" t="s">
        <v>212</v>
      </c>
      <c r="RGI43" t="s">
        <v>212</v>
      </c>
      <c r="RGJ43" t="s">
        <v>212</v>
      </c>
      <c r="RGK43" t="s">
        <v>212</v>
      </c>
      <c r="RGL43" t="s">
        <v>212</v>
      </c>
      <c r="RGM43" t="s">
        <v>212</v>
      </c>
      <c r="RGN43" t="s">
        <v>212</v>
      </c>
      <c r="RGO43" t="s">
        <v>212</v>
      </c>
      <c r="RGP43" t="s">
        <v>212</v>
      </c>
      <c r="RGQ43" t="s">
        <v>212</v>
      </c>
      <c r="RGR43" t="s">
        <v>212</v>
      </c>
      <c r="RGS43" t="s">
        <v>212</v>
      </c>
      <c r="RGT43" t="s">
        <v>212</v>
      </c>
      <c r="RGU43" t="s">
        <v>212</v>
      </c>
      <c r="RGV43" t="s">
        <v>212</v>
      </c>
      <c r="RGW43" t="s">
        <v>212</v>
      </c>
      <c r="RGX43" t="s">
        <v>212</v>
      </c>
      <c r="RGY43" t="s">
        <v>212</v>
      </c>
      <c r="RGZ43" t="s">
        <v>212</v>
      </c>
      <c r="RHA43" t="s">
        <v>212</v>
      </c>
      <c r="RHB43" t="s">
        <v>212</v>
      </c>
      <c r="RHC43" t="s">
        <v>212</v>
      </c>
      <c r="RHD43" t="s">
        <v>212</v>
      </c>
      <c r="RHE43" t="s">
        <v>212</v>
      </c>
      <c r="RHF43" t="s">
        <v>212</v>
      </c>
      <c r="RHG43" t="s">
        <v>212</v>
      </c>
      <c r="RHH43" t="s">
        <v>212</v>
      </c>
      <c r="RHI43" t="s">
        <v>212</v>
      </c>
      <c r="RHJ43" t="s">
        <v>212</v>
      </c>
      <c r="RHK43" t="s">
        <v>212</v>
      </c>
      <c r="RHL43" t="s">
        <v>212</v>
      </c>
      <c r="RHM43" t="s">
        <v>212</v>
      </c>
      <c r="RHN43" t="s">
        <v>212</v>
      </c>
      <c r="RHO43" t="s">
        <v>212</v>
      </c>
      <c r="RHP43" t="s">
        <v>212</v>
      </c>
      <c r="RHQ43" t="s">
        <v>212</v>
      </c>
      <c r="RHR43" t="s">
        <v>212</v>
      </c>
      <c r="RHS43" t="s">
        <v>212</v>
      </c>
      <c r="RHT43" t="s">
        <v>212</v>
      </c>
      <c r="RHU43" t="s">
        <v>212</v>
      </c>
      <c r="RHV43" t="s">
        <v>212</v>
      </c>
      <c r="RHW43" t="s">
        <v>212</v>
      </c>
      <c r="RHX43" t="s">
        <v>212</v>
      </c>
      <c r="RHY43" t="s">
        <v>212</v>
      </c>
      <c r="RHZ43" t="s">
        <v>212</v>
      </c>
      <c r="RIA43" t="s">
        <v>212</v>
      </c>
      <c r="RIB43" t="s">
        <v>212</v>
      </c>
      <c r="RIC43" t="s">
        <v>212</v>
      </c>
      <c r="RID43" t="s">
        <v>212</v>
      </c>
      <c r="RIE43" t="s">
        <v>212</v>
      </c>
      <c r="RIF43" t="s">
        <v>212</v>
      </c>
      <c r="RIG43" t="s">
        <v>212</v>
      </c>
      <c r="RIH43" t="s">
        <v>212</v>
      </c>
      <c r="RII43" t="s">
        <v>212</v>
      </c>
      <c r="RIJ43" t="s">
        <v>212</v>
      </c>
      <c r="RIK43" t="s">
        <v>212</v>
      </c>
      <c r="RIL43" t="s">
        <v>212</v>
      </c>
      <c r="RIM43" t="s">
        <v>212</v>
      </c>
      <c r="RIN43" t="s">
        <v>212</v>
      </c>
      <c r="RIO43" t="s">
        <v>212</v>
      </c>
      <c r="RIP43" t="s">
        <v>212</v>
      </c>
      <c r="RIQ43" t="s">
        <v>212</v>
      </c>
      <c r="RIR43" t="s">
        <v>212</v>
      </c>
      <c r="RIS43" t="s">
        <v>212</v>
      </c>
      <c r="RIT43" t="s">
        <v>212</v>
      </c>
      <c r="RIU43" t="s">
        <v>212</v>
      </c>
      <c r="RIV43" t="s">
        <v>212</v>
      </c>
      <c r="RIW43" t="s">
        <v>212</v>
      </c>
      <c r="RIX43" t="s">
        <v>212</v>
      </c>
      <c r="RIY43" t="s">
        <v>212</v>
      </c>
      <c r="RIZ43" t="s">
        <v>212</v>
      </c>
      <c r="RJA43" t="s">
        <v>212</v>
      </c>
      <c r="RJB43" t="s">
        <v>212</v>
      </c>
      <c r="RJC43" t="s">
        <v>212</v>
      </c>
      <c r="RJD43" t="s">
        <v>212</v>
      </c>
      <c r="RJE43" t="s">
        <v>212</v>
      </c>
      <c r="RJF43" t="s">
        <v>212</v>
      </c>
      <c r="RJG43" t="s">
        <v>212</v>
      </c>
      <c r="RJH43" t="s">
        <v>212</v>
      </c>
      <c r="RJI43" t="s">
        <v>212</v>
      </c>
      <c r="RJJ43" t="s">
        <v>212</v>
      </c>
      <c r="RJK43" t="s">
        <v>212</v>
      </c>
      <c r="RJL43" t="s">
        <v>212</v>
      </c>
      <c r="RJM43" t="s">
        <v>212</v>
      </c>
      <c r="RJN43" t="s">
        <v>212</v>
      </c>
      <c r="RJO43" t="s">
        <v>212</v>
      </c>
      <c r="RJP43" t="s">
        <v>212</v>
      </c>
      <c r="RJQ43" t="s">
        <v>212</v>
      </c>
      <c r="RJR43" t="s">
        <v>212</v>
      </c>
      <c r="RJS43" t="s">
        <v>212</v>
      </c>
      <c r="RJT43" t="s">
        <v>212</v>
      </c>
      <c r="RJU43" t="s">
        <v>212</v>
      </c>
      <c r="RJV43" t="s">
        <v>212</v>
      </c>
      <c r="RJW43" t="s">
        <v>212</v>
      </c>
      <c r="RJX43" t="s">
        <v>212</v>
      </c>
      <c r="RJY43" t="s">
        <v>212</v>
      </c>
      <c r="RJZ43" t="s">
        <v>212</v>
      </c>
      <c r="RKA43" t="s">
        <v>212</v>
      </c>
      <c r="RKB43" t="s">
        <v>212</v>
      </c>
      <c r="RKC43" t="s">
        <v>212</v>
      </c>
      <c r="RKD43" t="s">
        <v>212</v>
      </c>
      <c r="RKE43" t="s">
        <v>212</v>
      </c>
      <c r="RKF43" t="s">
        <v>212</v>
      </c>
      <c r="RKG43" t="s">
        <v>212</v>
      </c>
      <c r="RKH43" t="s">
        <v>212</v>
      </c>
      <c r="RKI43" t="s">
        <v>212</v>
      </c>
      <c r="RKJ43" t="s">
        <v>212</v>
      </c>
      <c r="RKK43" t="s">
        <v>212</v>
      </c>
      <c r="RKL43" t="s">
        <v>212</v>
      </c>
      <c r="RKM43" t="s">
        <v>212</v>
      </c>
      <c r="RKN43" t="s">
        <v>212</v>
      </c>
      <c r="RKO43" t="s">
        <v>212</v>
      </c>
      <c r="RKP43" t="s">
        <v>212</v>
      </c>
      <c r="RKQ43" t="s">
        <v>212</v>
      </c>
      <c r="RKR43" t="s">
        <v>212</v>
      </c>
      <c r="RKS43" t="s">
        <v>212</v>
      </c>
      <c r="RKT43" t="s">
        <v>212</v>
      </c>
      <c r="RKU43" t="s">
        <v>212</v>
      </c>
      <c r="RKV43" t="s">
        <v>212</v>
      </c>
      <c r="RKW43" t="s">
        <v>212</v>
      </c>
      <c r="RKX43" t="s">
        <v>212</v>
      </c>
      <c r="RKY43" t="s">
        <v>212</v>
      </c>
      <c r="RKZ43" t="s">
        <v>212</v>
      </c>
      <c r="RLA43" t="s">
        <v>212</v>
      </c>
      <c r="RLB43" t="s">
        <v>212</v>
      </c>
      <c r="RLC43" t="s">
        <v>212</v>
      </c>
      <c r="RLD43" t="s">
        <v>212</v>
      </c>
      <c r="RLE43" t="s">
        <v>212</v>
      </c>
      <c r="RLF43" t="s">
        <v>212</v>
      </c>
      <c r="RLG43" t="s">
        <v>212</v>
      </c>
      <c r="RLH43" t="s">
        <v>212</v>
      </c>
      <c r="RLI43" t="s">
        <v>212</v>
      </c>
      <c r="RLJ43" t="s">
        <v>212</v>
      </c>
      <c r="RLK43" t="s">
        <v>212</v>
      </c>
      <c r="RLL43" t="s">
        <v>212</v>
      </c>
      <c r="RLM43" t="s">
        <v>212</v>
      </c>
      <c r="RLN43" t="s">
        <v>212</v>
      </c>
      <c r="RLO43" t="s">
        <v>212</v>
      </c>
      <c r="RLP43" t="s">
        <v>212</v>
      </c>
      <c r="RLQ43" t="s">
        <v>212</v>
      </c>
      <c r="RLR43" t="s">
        <v>212</v>
      </c>
      <c r="RLS43" t="s">
        <v>212</v>
      </c>
      <c r="RLT43" t="s">
        <v>212</v>
      </c>
      <c r="RLU43" t="s">
        <v>212</v>
      </c>
      <c r="RLV43" t="s">
        <v>212</v>
      </c>
      <c r="RLW43" t="s">
        <v>212</v>
      </c>
      <c r="RLX43" t="s">
        <v>212</v>
      </c>
      <c r="RLY43" t="s">
        <v>212</v>
      </c>
      <c r="RLZ43" t="s">
        <v>212</v>
      </c>
      <c r="RMA43" t="s">
        <v>212</v>
      </c>
      <c r="RMB43" t="s">
        <v>212</v>
      </c>
      <c r="RMC43" t="s">
        <v>212</v>
      </c>
      <c r="RMD43" t="s">
        <v>212</v>
      </c>
      <c r="RME43" t="s">
        <v>212</v>
      </c>
      <c r="RMF43" t="s">
        <v>212</v>
      </c>
      <c r="RMG43" t="s">
        <v>212</v>
      </c>
      <c r="RMH43" t="s">
        <v>212</v>
      </c>
      <c r="RMI43" t="s">
        <v>212</v>
      </c>
      <c r="RMJ43" t="s">
        <v>212</v>
      </c>
      <c r="RMK43" t="s">
        <v>212</v>
      </c>
      <c r="RML43" t="s">
        <v>212</v>
      </c>
      <c r="RMM43" t="s">
        <v>212</v>
      </c>
      <c r="RMN43" t="s">
        <v>212</v>
      </c>
      <c r="RMO43" t="s">
        <v>212</v>
      </c>
      <c r="RMP43" t="s">
        <v>212</v>
      </c>
      <c r="RMQ43" t="s">
        <v>212</v>
      </c>
      <c r="RMR43" t="s">
        <v>212</v>
      </c>
      <c r="RMS43" t="s">
        <v>212</v>
      </c>
      <c r="RMT43" t="s">
        <v>212</v>
      </c>
      <c r="RMU43" t="s">
        <v>212</v>
      </c>
      <c r="RMV43" t="s">
        <v>212</v>
      </c>
      <c r="RMW43" t="s">
        <v>212</v>
      </c>
      <c r="RMX43" t="s">
        <v>212</v>
      </c>
      <c r="RMY43" t="s">
        <v>212</v>
      </c>
      <c r="RMZ43" t="s">
        <v>212</v>
      </c>
      <c r="RNA43" t="s">
        <v>212</v>
      </c>
      <c r="RNB43" t="s">
        <v>212</v>
      </c>
      <c r="RNC43" t="s">
        <v>212</v>
      </c>
      <c r="RND43" t="s">
        <v>212</v>
      </c>
      <c r="RNE43" t="s">
        <v>212</v>
      </c>
      <c r="RNF43" t="s">
        <v>212</v>
      </c>
      <c r="RNG43" t="s">
        <v>212</v>
      </c>
      <c r="RNH43" t="s">
        <v>212</v>
      </c>
      <c r="RNI43" t="s">
        <v>212</v>
      </c>
      <c r="RNJ43" t="s">
        <v>212</v>
      </c>
      <c r="RNK43" t="s">
        <v>212</v>
      </c>
      <c r="RNL43" t="s">
        <v>212</v>
      </c>
      <c r="RNM43" t="s">
        <v>212</v>
      </c>
      <c r="RNN43" t="s">
        <v>212</v>
      </c>
      <c r="RNO43" t="s">
        <v>212</v>
      </c>
      <c r="RNP43" t="s">
        <v>212</v>
      </c>
      <c r="RNQ43" t="s">
        <v>212</v>
      </c>
      <c r="RNR43" t="s">
        <v>212</v>
      </c>
      <c r="RNS43" t="s">
        <v>212</v>
      </c>
      <c r="RNT43" t="s">
        <v>212</v>
      </c>
      <c r="RNU43" t="s">
        <v>212</v>
      </c>
      <c r="RNV43" t="s">
        <v>212</v>
      </c>
      <c r="RNW43" t="s">
        <v>212</v>
      </c>
      <c r="RNX43" t="s">
        <v>212</v>
      </c>
      <c r="RNY43" t="s">
        <v>212</v>
      </c>
      <c r="RNZ43" t="s">
        <v>212</v>
      </c>
      <c r="ROA43" t="s">
        <v>212</v>
      </c>
      <c r="ROB43" t="s">
        <v>212</v>
      </c>
      <c r="ROC43" t="s">
        <v>212</v>
      </c>
      <c r="ROD43" t="s">
        <v>212</v>
      </c>
      <c r="ROE43" t="s">
        <v>212</v>
      </c>
      <c r="ROF43" t="s">
        <v>212</v>
      </c>
      <c r="ROG43" t="s">
        <v>212</v>
      </c>
      <c r="ROH43" t="s">
        <v>212</v>
      </c>
      <c r="ROI43" t="s">
        <v>212</v>
      </c>
      <c r="ROJ43" t="s">
        <v>212</v>
      </c>
      <c r="ROK43" t="s">
        <v>212</v>
      </c>
      <c r="ROL43" t="s">
        <v>212</v>
      </c>
      <c r="ROM43" t="s">
        <v>212</v>
      </c>
      <c r="RON43" t="s">
        <v>212</v>
      </c>
      <c r="ROO43" t="s">
        <v>212</v>
      </c>
      <c r="ROP43" t="s">
        <v>212</v>
      </c>
      <c r="ROQ43" t="s">
        <v>212</v>
      </c>
      <c r="ROR43" t="s">
        <v>212</v>
      </c>
      <c r="ROS43" t="s">
        <v>212</v>
      </c>
      <c r="ROT43" t="s">
        <v>212</v>
      </c>
      <c r="ROU43" t="s">
        <v>212</v>
      </c>
      <c r="ROV43" t="s">
        <v>212</v>
      </c>
      <c r="ROW43" t="s">
        <v>212</v>
      </c>
      <c r="ROX43" t="s">
        <v>212</v>
      </c>
      <c r="ROY43" t="s">
        <v>212</v>
      </c>
      <c r="ROZ43" t="s">
        <v>212</v>
      </c>
      <c r="RPA43" t="s">
        <v>212</v>
      </c>
      <c r="RPB43" t="s">
        <v>212</v>
      </c>
      <c r="RPC43" t="s">
        <v>212</v>
      </c>
      <c r="RPD43" t="s">
        <v>212</v>
      </c>
      <c r="RPE43" t="s">
        <v>212</v>
      </c>
      <c r="RPF43" t="s">
        <v>212</v>
      </c>
      <c r="RPG43" t="s">
        <v>212</v>
      </c>
      <c r="RPH43" t="s">
        <v>212</v>
      </c>
      <c r="RPI43" t="s">
        <v>212</v>
      </c>
      <c r="RPJ43" t="s">
        <v>212</v>
      </c>
      <c r="RPK43" t="s">
        <v>212</v>
      </c>
      <c r="RPL43" t="s">
        <v>212</v>
      </c>
      <c r="RPM43" t="s">
        <v>212</v>
      </c>
      <c r="RPN43" t="s">
        <v>212</v>
      </c>
      <c r="RPO43" t="s">
        <v>212</v>
      </c>
      <c r="RPP43" t="s">
        <v>212</v>
      </c>
      <c r="RPQ43" t="s">
        <v>212</v>
      </c>
      <c r="RPR43" t="s">
        <v>212</v>
      </c>
      <c r="RPS43" t="s">
        <v>212</v>
      </c>
      <c r="RPT43" t="s">
        <v>212</v>
      </c>
      <c r="RPU43" t="s">
        <v>212</v>
      </c>
      <c r="RPV43" t="s">
        <v>212</v>
      </c>
      <c r="RPW43" t="s">
        <v>212</v>
      </c>
      <c r="RPX43" t="s">
        <v>212</v>
      </c>
      <c r="RPY43" t="s">
        <v>212</v>
      </c>
      <c r="RPZ43" t="s">
        <v>212</v>
      </c>
      <c r="RQA43" t="s">
        <v>212</v>
      </c>
      <c r="RQB43" t="s">
        <v>212</v>
      </c>
      <c r="RQC43" t="s">
        <v>212</v>
      </c>
      <c r="RQD43" t="s">
        <v>212</v>
      </c>
      <c r="RQE43" t="s">
        <v>212</v>
      </c>
      <c r="RQF43" t="s">
        <v>212</v>
      </c>
      <c r="RQG43" t="s">
        <v>212</v>
      </c>
      <c r="RQH43" t="s">
        <v>212</v>
      </c>
      <c r="RQI43" t="s">
        <v>212</v>
      </c>
      <c r="RQJ43" t="s">
        <v>212</v>
      </c>
      <c r="RQK43" t="s">
        <v>212</v>
      </c>
      <c r="RQL43" t="s">
        <v>212</v>
      </c>
      <c r="RQM43" t="s">
        <v>212</v>
      </c>
      <c r="RQN43" t="s">
        <v>212</v>
      </c>
      <c r="RQO43" t="s">
        <v>212</v>
      </c>
      <c r="RQP43" t="s">
        <v>212</v>
      </c>
      <c r="RQQ43" t="s">
        <v>212</v>
      </c>
      <c r="RQR43" t="s">
        <v>212</v>
      </c>
      <c r="RQS43" t="s">
        <v>212</v>
      </c>
      <c r="RQT43" t="s">
        <v>212</v>
      </c>
      <c r="RQU43" t="s">
        <v>212</v>
      </c>
      <c r="RQV43" t="s">
        <v>212</v>
      </c>
      <c r="RQW43" t="s">
        <v>212</v>
      </c>
      <c r="RQX43" t="s">
        <v>212</v>
      </c>
      <c r="RQY43" t="s">
        <v>212</v>
      </c>
      <c r="RQZ43" t="s">
        <v>212</v>
      </c>
      <c r="RRA43" t="s">
        <v>212</v>
      </c>
      <c r="RRB43" t="s">
        <v>212</v>
      </c>
      <c r="RRC43" t="s">
        <v>212</v>
      </c>
      <c r="RRD43" t="s">
        <v>212</v>
      </c>
      <c r="RRE43" t="s">
        <v>212</v>
      </c>
      <c r="RRF43" t="s">
        <v>212</v>
      </c>
      <c r="RRG43" t="s">
        <v>212</v>
      </c>
      <c r="RRH43" t="s">
        <v>212</v>
      </c>
      <c r="RRI43" t="s">
        <v>212</v>
      </c>
      <c r="RRJ43" t="s">
        <v>212</v>
      </c>
      <c r="RRK43" t="s">
        <v>212</v>
      </c>
      <c r="RRL43" t="s">
        <v>212</v>
      </c>
      <c r="RRM43" t="s">
        <v>212</v>
      </c>
      <c r="RRN43" t="s">
        <v>212</v>
      </c>
      <c r="RRO43" t="s">
        <v>212</v>
      </c>
      <c r="RRP43" t="s">
        <v>212</v>
      </c>
      <c r="RRQ43" t="s">
        <v>212</v>
      </c>
      <c r="RRR43" t="s">
        <v>212</v>
      </c>
      <c r="RRS43" t="s">
        <v>212</v>
      </c>
      <c r="RRT43" t="s">
        <v>212</v>
      </c>
      <c r="RRU43" t="s">
        <v>212</v>
      </c>
      <c r="RRV43" t="s">
        <v>212</v>
      </c>
      <c r="RRW43" t="s">
        <v>212</v>
      </c>
      <c r="RRX43" t="s">
        <v>212</v>
      </c>
      <c r="RRY43" t="s">
        <v>212</v>
      </c>
      <c r="RRZ43" t="s">
        <v>212</v>
      </c>
      <c r="RSA43" t="s">
        <v>212</v>
      </c>
      <c r="RSB43" t="s">
        <v>212</v>
      </c>
      <c r="RSC43" t="s">
        <v>212</v>
      </c>
      <c r="RSD43" t="s">
        <v>212</v>
      </c>
      <c r="RSE43" t="s">
        <v>212</v>
      </c>
      <c r="RSF43" t="s">
        <v>212</v>
      </c>
      <c r="RSG43" t="s">
        <v>212</v>
      </c>
      <c r="RSH43" t="s">
        <v>212</v>
      </c>
      <c r="RSI43" t="s">
        <v>212</v>
      </c>
      <c r="RSJ43" t="s">
        <v>212</v>
      </c>
      <c r="RSK43" t="s">
        <v>212</v>
      </c>
      <c r="RSL43" t="s">
        <v>212</v>
      </c>
      <c r="RSM43" t="s">
        <v>212</v>
      </c>
      <c r="RSN43" t="s">
        <v>212</v>
      </c>
      <c r="RSO43" t="s">
        <v>212</v>
      </c>
      <c r="RSP43" t="s">
        <v>212</v>
      </c>
      <c r="RSQ43" t="s">
        <v>212</v>
      </c>
      <c r="RSR43" t="s">
        <v>212</v>
      </c>
      <c r="RSS43" t="s">
        <v>212</v>
      </c>
      <c r="RST43" t="s">
        <v>212</v>
      </c>
      <c r="RSU43" t="s">
        <v>212</v>
      </c>
      <c r="RSV43" t="s">
        <v>212</v>
      </c>
      <c r="RSW43" t="s">
        <v>212</v>
      </c>
      <c r="RSX43" t="s">
        <v>212</v>
      </c>
      <c r="RSY43" t="s">
        <v>212</v>
      </c>
      <c r="RSZ43" t="s">
        <v>212</v>
      </c>
      <c r="RTA43" t="s">
        <v>212</v>
      </c>
      <c r="RTB43" t="s">
        <v>212</v>
      </c>
      <c r="RTC43" t="s">
        <v>212</v>
      </c>
      <c r="RTD43" t="s">
        <v>212</v>
      </c>
      <c r="RTE43" t="s">
        <v>212</v>
      </c>
      <c r="RTF43" t="s">
        <v>212</v>
      </c>
      <c r="RTG43" t="s">
        <v>212</v>
      </c>
      <c r="RTH43" t="s">
        <v>212</v>
      </c>
      <c r="RTI43" t="s">
        <v>212</v>
      </c>
      <c r="RTJ43" t="s">
        <v>212</v>
      </c>
      <c r="RTK43" t="s">
        <v>212</v>
      </c>
      <c r="RTL43" t="s">
        <v>212</v>
      </c>
      <c r="RTM43" t="s">
        <v>212</v>
      </c>
      <c r="RTN43" t="s">
        <v>212</v>
      </c>
      <c r="RTO43" t="s">
        <v>212</v>
      </c>
      <c r="RTP43" t="s">
        <v>212</v>
      </c>
      <c r="RTQ43" t="s">
        <v>212</v>
      </c>
      <c r="RTR43" t="s">
        <v>212</v>
      </c>
      <c r="RTS43" t="s">
        <v>212</v>
      </c>
      <c r="RTT43" t="s">
        <v>212</v>
      </c>
      <c r="RTU43" t="s">
        <v>212</v>
      </c>
      <c r="RTV43" t="s">
        <v>212</v>
      </c>
      <c r="RTW43" t="s">
        <v>212</v>
      </c>
      <c r="RTX43" t="s">
        <v>212</v>
      </c>
      <c r="RTY43" t="s">
        <v>212</v>
      </c>
      <c r="RTZ43" t="s">
        <v>212</v>
      </c>
      <c r="RUA43" t="s">
        <v>212</v>
      </c>
      <c r="RUB43" t="s">
        <v>212</v>
      </c>
      <c r="RUC43" t="s">
        <v>212</v>
      </c>
      <c r="RUD43" t="s">
        <v>212</v>
      </c>
      <c r="RUE43" t="s">
        <v>212</v>
      </c>
      <c r="RUF43" t="s">
        <v>212</v>
      </c>
      <c r="RUG43" t="s">
        <v>212</v>
      </c>
      <c r="RUH43" t="s">
        <v>212</v>
      </c>
      <c r="RUI43" t="s">
        <v>212</v>
      </c>
      <c r="RUJ43" t="s">
        <v>212</v>
      </c>
      <c r="RUK43" t="s">
        <v>212</v>
      </c>
      <c r="RUL43" t="s">
        <v>212</v>
      </c>
      <c r="RUM43" t="s">
        <v>212</v>
      </c>
      <c r="RUN43" t="s">
        <v>212</v>
      </c>
      <c r="RUO43" t="s">
        <v>212</v>
      </c>
      <c r="RUP43" t="s">
        <v>212</v>
      </c>
      <c r="RUQ43" t="s">
        <v>212</v>
      </c>
      <c r="RUR43" t="s">
        <v>212</v>
      </c>
      <c r="RUS43" t="s">
        <v>212</v>
      </c>
      <c r="RUT43" t="s">
        <v>212</v>
      </c>
      <c r="RUU43" t="s">
        <v>212</v>
      </c>
      <c r="RUV43" t="s">
        <v>212</v>
      </c>
      <c r="RUW43" t="s">
        <v>212</v>
      </c>
      <c r="RUX43" t="s">
        <v>212</v>
      </c>
      <c r="RUY43" t="s">
        <v>212</v>
      </c>
      <c r="RUZ43" t="s">
        <v>212</v>
      </c>
      <c r="RVA43" t="s">
        <v>212</v>
      </c>
      <c r="RVB43" t="s">
        <v>212</v>
      </c>
      <c r="RVC43" t="s">
        <v>212</v>
      </c>
      <c r="RVD43" t="s">
        <v>212</v>
      </c>
      <c r="RVE43" t="s">
        <v>212</v>
      </c>
      <c r="RVF43" t="s">
        <v>212</v>
      </c>
      <c r="RVG43" t="s">
        <v>212</v>
      </c>
      <c r="RVH43" t="s">
        <v>212</v>
      </c>
      <c r="RVI43" t="s">
        <v>212</v>
      </c>
      <c r="RVJ43" t="s">
        <v>212</v>
      </c>
      <c r="RVK43" t="s">
        <v>212</v>
      </c>
      <c r="RVL43" t="s">
        <v>212</v>
      </c>
      <c r="RVM43" t="s">
        <v>212</v>
      </c>
      <c r="RVN43" t="s">
        <v>212</v>
      </c>
      <c r="RVO43" t="s">
        <v>212</v>
      </c>
      <c r="RVP43" t="s">
        <v>212</v>
      </c>
      <c r="RVQ43" t="s">
        <v>212</v>
      </c>
      <c r="RVR43" t="s">
        <v>212</v>
      </c>
      <c r="RVS43" t="s">
        <v>212</v>
      </c>
      <c r="RVT43" t="s">
        <v>212</v>
      </c>
      <c r="RVU43" t="s">
        <v>212</v>
      </c>
      <c r="RVV43" t="s">
        <v>212</v>
      </c>
      <c r="RVW43" t="s">
        <v>212</v>
      </c>
      <c r="RVX43" t="s">
        <v>212</v>
      </c>
      <c r="RVY43" t="s">
        <v>212</v>
      </c>
      <c r="RVZ43" t="s">
        <v>212</v>
      </c>
      <c r="RWA43" t="s">
        <v>212</v>
      </c>
      <c r="RWB43" t="s">
        <v>212</v>
      </c>
      <c r="RWC43" t="s">
        <v>212</v>
      </c>
      <c r="RWD43" t="s">
        <v>212</v>
      </c>
      <c r="RWE43" t="s">
        <v>212</v>
      </c>
      <c r="RWF43" t="s">
        <v>212</v>
      </c>
      <c r="RWG43" t="s">
        <v>212</v>
      </c>
      <c r="RWH43" t="s">
        <v>212</v>
      </c>
      <c r="RWI43" t="s">
        <v>212</v>
      </c>
      <c r="RWJ43" t="s">
        <v>212</v>
      </c>
      <c r="RWK43" t="s">
        <v>212</v>
      </c>
      <c r="RWL43" t="s">
        <v>212</v>
      </c>
      <c r="RWM43" t="s">
        <v>212</v>
      </c>
      <c r="RWN43" t="s">
        <v>212</v>
      </c>
      <c r="RWO43" t="s">
        <v>212</v>
      </c>
      <c r="RWP43" t="s">
        <v>212</v>
      </c>
      <c r="RWQ43" t="s">
        <v>212</v>
      </c>
      <c r="RWR43" t="s">
        <v>212</v>
      </c>
      <c r="RWS43" t="s">
        <v>212</v>
      </c>
      <c r="RWT43" t="s">
        <v>212</v>
      </c>
      <c r="RWU43" t="s">
        <v>212</v>
      </c>
      <c r="RWV43" t="s">
        <v>212</v>
      </c>
      <c r="RWW43" t="s">
        <v>212</v>
      </c>
      <c r="RWX43" t="s">
        <v>212</v>
      </c>
      <c r="RWY43" t="s">
        <v>212</v>
      </c>
      <c r="RWZ43" t="s">
        <v>212</v>
      </c>
      <c r="RXA43" t="s">
        <v>212</v>
      </c>
      <c r="RXB43" t="s">
        <v>212</v>
      </c>
      <c r="RXC43" t="s">
        <v>212</v>
      </c>
      <c r="RXD43" t="s">
        <v>212</v>
      </c>
      <c r="RXE43" t="s">
        <v>212</v>
      </c>
      <c r="RXF43" t="s">
        <v>212</v>
      </c>
      <c r="RXG43" t="s">
        <v>212</v>
      </c>
      <c r="RXH43" t="s">
        <v>212</v>
      </c>
      <c r="RXI43" t="s">
        <v>212</v>
      </c>
      <c r="RXJ43" t="s">
        <v>212</v>
      </c>
      <c r="RXK43" t="s">
        <v>212</v>
      </c>
      <c r="RXL43" t="s">
        <v>212</v>
      </c>
      <c r="RXM43" t="s">
        <v>212</v>
      </c>
      <c r="RXN43" t="s">
        <v>212</v>
      </c>
      <c r="RXO43" t="s">
        <v>212</v>
      </c>
      <c r="RXP43" t="s">
        <v>212</v>
      </c>
      <c r="RXQ43" t="s">
        <v>212</v>
      </c>
      <c r="RXR43" t="s">
        <v>212</v>
      </c>
      <c r="RXS43" t="s">
        <v>212</v>
      </c>
      <c r="RXT43" t="s">
        <v>212</v>
      </c>
      <c r="RXU43" t="s">
        <v>212</v>
      </c>
      <c r="RXV43" t="s">
        <v>212</v>
      </c>
      <c r="RXW43" t="s">
        <v>212</v>
      </c>
      <c r="RXX43" t="s">
        <v>212</v>
      </c>
      <c r="RXY43" t="s">
        <v>212</v>
      </c>
      <c r="RXZ43" t="s">
        <v>212</v>
      </c>
      <c r="RYA43" t="s">
        <v>212</v>
      </c>
      <c r="RYB43" t="s">
        <v>212</v>
      </c>
      <c r="RYC43" t="s">
        <v>212</v>
      </c>
      <c r="RYD43" t="s">
        <v>212</v>
      </c>
      <c r="RYE43" t="s">
        <v>212</v>
      </c>
      <c r="RYF43" t="s">
        <v>212</v>
      </c>
      <c r="RYG43" t="s">
        <v>212</v>
      </c>
      <c r="RYH43" t="s">
        <v>212</v>
      </c>
      <c r="RYI43" t="s">
        <v>212</v>
      </c>
      <c r="RYJ43" t="s">
        <v>212</v>
      </c>
      <c r="RYK43" t="s">
        <v>212</v>
      </c>
      <c r="RYL43" t="s">
        <v>212</v>
      </c>
      <c r="RYM43" t="s">
        <v>212</v>
      </c>
      <c r="RYN43" t="s">
        <v>212</v>
      </c>
      <c r="RYO43" t="s">
        <v>212</v>
      </c>
      <c r="RYP43" t="s">
        <v>212</v>
      </c>
      <c r="RYQ43" t="s">
        <v>212</v>
      </c>
      <c r="RYR43" t="s">
        <v>212</v>
      </c>
      <c r="RYS43" t="s">
        <v>212</v>
      </c>
      <c r="RYT43" t="s">
        <v>212</v>
      </c>
      <c r="RYU43" t="s">
        <v>212</v>
      </c>
      <c r="RYV43" t="s">
        <v>212</v>
      </c>
      <c r="RYW43" t="s">
        <v>212</v>
      </c>
      <c r="RYX43" t="s">
        <v>212</v>
      </c>
      <c r="RYY43" t="s">
        <v>212</v>
      </c>
      <c r="RYZ43" t="s">
        <v>212</v>
      </c>
      <c r="RZA43" t="s">
        <v>212</v>
      </c>
      <c r="RZB43" t="s">
        <v>212</v>
      </c>
      <c r="RZC43" t="s">
        <v>212</v>
      </c>
      <c r="RZD43" t="s">
        <v>212</v>
      </c>
      <c r="RZE43" t="s">
        <v>212</v>
      </c>
      <c r="RZF43" t="s">
        <v>212</v>
      </c>
      <c r="RZG43" t="s">
        <v>212</v>
      </c>
      <c r="RZH43" t="s">
        <v>212</v>
      </c>
      <c r="RZI43" t="s">
        <v>212</v>
      </c>
      <c r="RZJ43" t="s">
        <v>212</v>
      </c>
      <c r="RZK43" t="s">
        <v>212</v>
      </c>
      <c r="RZL43" t="s">
        <v>212</v>
      </c>
      <c r="RZM43" t="s">
        <v>212</v>
      </c>
      <c r="RZN43" t="s">
        <v>212</v>
      </c>
      <c r="RZO43" t="s">
        <v>212</v>
      </c>
      <c r="RZP43" t="s">
        <v>212</v>
      </c>
      <c r="RZQ43" t="s">
        <v>212</v>
      </c>
      <c r="RZR43" t="s">
        <v>212</v>
      </c>
      <c r="RZS43" t="s">
        <v>212</v>
      </c>
      <c r="RZT43" t="s">
        <v>212</v>
      </c>
      <c r="RZU43" t="s">
        <v>212</v>
      </c>
      <c r="RZV43" t="s">
        <v>212</v>
      </c>
      <c r="RZW43" t="s">
        <v>212</v>
      </c>
      <c r="RZX43" t="s">
        <v>212</v>
      </c>
      <c r="RZY43" t="s">
        <v>212</v>
      </c>
      <c r="RZZ43" t="s">
        <v>212</v>
      </c>
      <c r="SAA43" t="s">
        <v>212</v>
      </c>
      <c r="SAB43" t="s">
        <v>212</v>
      </c>
      <c r="SAC43" t="s">
        <v>212</v>
      </c>
      <c r="SAD43" t="s">
        <v>212</v>
      </c>
      <c r="SAE43" t="s">
        <v>212</v>
      </c>
      <c r="SAF43" t="s">
        <v>212</v>
      </c>
      <c r="SAG43" t="s">
        <v>212</v>
      </c>
      <c r="SAH43" t="s">
        <v>212</v>
      </c>
      <c r="SAI43" t="s">
        <v>212</v>
      </c>
      <c r="SAJ43" t="s">
        <v>212</v>
      </c>
      <c r="SAK43" t="s">
        <v>212</v>
      </c>
      <c r="SAL43" t="s">
        <v>212</v>
      </c>
      <c r="SAM43" t="s">
        <v>212</v>
      </c>
      <c r="SAN43" t="s">
        <v>212</v>
      </c>
      <c r="SAO43" t="s">
        <v>212</v>
      </c>
      <c r="SAP43" t="s">
        <v>212</v>
      </c>
      <c r="SAQ43" t="s">
        <v>212</v>
      </c>
      <c r="SAR43" t="s">
        <v>212</v>
      </c>
      <c r="SAS43" t="s">
        <v>212</v>
      </c>
      <c r="SAT43" t="s">
        <v>212</v>
      </c>
      <c r="SAU43" t="s">
        <v>212</v>
      </c>
      <c r="SAV43" t="s">
        <v>212</v>
      </c>
      <c r="SAW43" t="s">
        <v>212</v>
      </c>
      <c r="SAX43" t="s">
        <v>212</v>
      </c>
      <c r="SAY43" t="s">
        <v>212</v>
      </c>
      <c r="SAZ43" t="s">
        <v>212</v>
      </c>
      <c r="SBA43" t="s">
        <v>212</v>
      </c>
      <c r="SBB43" t="s">
        <v>212</v>
      </c>
      <c r="SBC43" t="s">
        <v>212</v>
      </c>
      <c r="SBD43" t="s">
        <v>212</v>
      </c>
      <c r="SBE43" t="s">
        <v>212</v>
      </c>
      <c r="SBF43" t="s">
        <v>212</v>
      </c>
      <c r="SBG43" t="s">
        <v>212</v>
      </c>
      <c r="SBH43" t="s">
        <v>212</v>
      </c>
      <c r="SBI43" t="s">
        <v>212</v>
      </c>
      <c r="SBJ43" t="s">
        <v>212</v>
      </c>
      <c r="SBK43" t="s">
        <v>212</v>
      </c>
      <c r="SBL43" t="s">
        <v>212</v>
      </c>
      <c r="SBM43" t="s">
        <v>212</v>
      </c>
      <c r="SBN43" t="s">
        <v>212</v>
      </c>
      <c r="SBO43" t="s">
        <v>212</v>
      </c>
      <c r="SBP43" t="s">
        <v>212</v>
      </c>
      <c r="SBQ43" t="s">
        <v>212</v>
      </c>
      <c r="SBR43" t="s">
        <v>212</v>
      </c>
      <c r="SBS43" t="s">
        <v>212</v>
      </c>
      <c r="SBT43" t="s">
        <v>212</v>
      </c>
      <c r="SBU43" t="s">
        <v>212</v>
      </c>
      <c r="SBV43" t="s">
        <v>212</v>
      </c>
      <c r="SBW43" t="s">
        <v>212</v>
      </c>
      <c r="SBX43" t="s">
        <v>212</v>
      </c>
      <c r="SBY43" t="s">
        <v>212</v>
      </c>
      <c r="SBZ43" t="s">
        <v>212</v>
      </c>
      <c r="SCA43" t="s">
        <v>212</v>
      </c>
      <c r="SCB43" t="s">
        <v>212</v>
      </c>
      <c r="SCC43" t="s">
        <v>212</v>
      </c>
      <c r="SCD43" t="s">
        <v>212</v>
      </c>
      <c r="SCE43" t="s">
        <v>212</v>
      </c>
      <c r="SCF43" t="s">
        <v>212</v>
      </c>
      <c r="SCG43" t="s">
        <v>212</v>
      </c>
      <c r="SCH43" t="s">
        <v>212</v>
      </c>
      <c r="SCI43" t="s">
        <v>212</v>
      </c>
      <c r="SCJ43" t="s">
        <v>212</v>
      </c>
      <c r="SCK43" t="s">
        <v>212</v>
      </c>
      <c r="SCL43" t="s">
        <v>212</v>
      </c>
      <c r="SCM43" t="s">
        <v>212</v>
      </c>
      <c r="SCN43" t="s">
        <v>212</v>
      </c>
      <c r="SCO43" t="s">
        <v>212</v>
      </c>
      <c r="SCP43" t="s">
        <v>212</v>
      </c>
      <c r="SCQ43" t="s">
        <v>212</v>
      </c>
      <c r="SCR43" t="s">
        <v>212</v>
      </c>
      <c r="SCS43" t="s">
        <v>212</v>
      </c>
      <c r="SCT43" t="s">
        <v>212</v>
      </c>
      <c r="SCU43" t="s">
        <v>212</v>
      </c>
      <c r="SCV43" t="s">
        <v>212</v>
      </c>
      <c r="SCW43" t="s">
        <v>212</v>
      </c>
      <c r="SCX43" t="s">
        <v>212</v>
      </c>
      <c r="SCY43" t="s">
        <v>212</v>
      </c>
      <c r="SCZ43" t="s">
        <v>212</v>
      </c>
      <c r="SDA43" t="s">
        <v>212</v>
      </c>
      <c r="SDB43" t="s">
        <v>212</v>
      </c>
      <c r="SDC43" t="s">
        <v>212</v>
      </c>
      <c r="SDD43" t="s">
        <v>212</v>
      </c>
      <c r="SDE43" t="s">
        <v>212</v>
      </c>
      <c r="SDF43" t="s">
        <v>212</v>
      </c>
      <c r="SDG43" t="s">
        <v>212</v>
      </c>
      <c r="SDH43" t="s">
        <v>212</v>
      </c>
      <c r="SDI43" t="s">
        <v>212</v>
      </c>
      <c r="SDJ43" t="s">
        <v>212</v>
      </c>
      <c r="SDK43" t="s">
        <v>212</v>
      </c>
      <c r="SDL43" t="s">
        <v>212</v>
      </c>
      <c r="SDM43" t="s">
        <v>212</v>
      </c>
      <c r="SDN43" t="s">
        <v>212</v>
      </c>
      <c r="SDO43" t="s">
        <v>212</v>
      </c>
      <c r="SDP43" t="s">
        <v>212</v>
      </c>
      <c r="SDQ43" t="s">
        <v>212</v>
      </c>
      <c r="SDR43" t="s">
        <v>212</v>
      </c>
      <c r="SDS43" t="s">
        <v>212</v>
      </c>
      <c r="SDT43" t="s">
        <v>212</v>
      </c>
      <c r="SDU43" t="s">
        <v>212</v>
      </c>
      <c r="SDV43" t="s">
        <v>212</v>
      </c>
      <c r="SDW43" t="s">
        <v>212</v>
      </c>
      <c r="SDX43" t="s">
        <v>212</v>
      </c>
      <c r="SDY43" t="s">
        <v>212</v>
      </c>
      <c r="SDZ43" t="s">
        <v>212</v>
      </c>
      <c r="SEA43" t="s">
        <v>212</v>
      </c>
      <c r="SEB43" t="s">
        <v>212</v>
      </c>
      <c r="SEC43" t="s">
        <v>212</v>
      </c>
      <c r="SED43" t="s">
        <v>212</v>
      </c>
      <c r="SEE43" t="s">
        <v>212</v>
      </c>
      <c r="SEF43" t="s">
        <v>212</v>
      </c>
      <c r="SEG43" t="s">
        <v>212</v>
      </c>
      <c r="SEH43" t="s">
        <v>212</v>
      </c>
      <c r="SEI43" t="s">
        <v>212</v>
      </c>
      <c r="SEJ43" t="s">
        <v>212</v>
      </c>
      <c r="SEK43" t="s">
        <v>212</v>
      </c>
      <c r="SEL43" t="s">
        <v>212</v>
      </c>
      <c r="SEM43" t="s">
        <v>212</v>
      </c>
      <c r="SEN43" t="s">
        <v>212</v>
      </c>
      <c r="SEO43" t="s">
        <v>212</v>
      </c>
      <c r="SEP43" t="s">
        <v>212</v>
      </c>
      <c r="SEQ43" t="s">
        <v>212</v>
      </c>
      <c r="SER43" t="s">
        <v>212</v>
      </c>
      <c r="SES43" t="s">
        <v>212</v>
      </c>
      <c r="SET43" t="s">
        <v>212</v>
      </c>
      <c r="SEU43" t="s">
        <v>212</v>
      </c>
      <c r="SEV43" t="s">
        <v>212</v>
      </c>
      <c r="SEW43" t="s">
        <v>212</v>
      </c>
      <c r="SEX43" t="s">
        <v>212</v>
      </c>
      <c r="SEY43" t="s">
        <v>212</v>
      </c>
      <c r="SEZ43" t="s">
        <v>212</v>
      </c>
      <c r="SFA43" t="s">
        <v>212</v>
      </c>
      <c r="SFB43" t="s">
        <v>212</v>
      </c>
      <c r="SFC43" t="s">
        <v>212</v>
      </c>
      <c r="SFD43" t="s">
        <v>212</v>
      </c>
      <c r="SFE43" t="s">
        <v>212</v>
      </c>
      <c r="SFF43" t="s">
        <v>212</v>
      </c>
      <c r="SFG43" t="s">
        <v>212</v>
      </c>
      <c r="SFH43" t="s">
        <v>212</v>
      </c>
      <c r="SFI43" t="s">
        <v>212</v>
      </c>
      <c r="SFJ43" t="s">
        <v>212</v>
      </c>
      <c r="SFK43" t="s">
        <v>212</v>
      </c>
      <c r="SFL43" t="s">
        <v>212</v>
      </c>
      <c r="SFM43" t="s">
        <v>212</v>
      </c>
      <c r="SFN43" t="s">
        <v>212</v>
      </c>
      <c r="SFO43" t="s">
        <v>212</v>
      </c>
      <c r="SFP43" t="s">
        <v>212</v>
      </c>
      <c r="SFQ43" t="s">
        <v>212</v>
      </c>
      <c r="SFR43" t="s">
        <v>212</v>
      </c>
      <c r="SFS43" t="s">
        <v>212</v>
      </c>
      <c r="SFT43" t="s">
        <v>212</v>
      </c>
      <c r="SFU43" t="s">
        <v>212</v>
      </c>
      <c r="SFV43" t="s">
        <v>212</v>
      </c>
      <c r="SFW43" t="s">
        <v>212</v>
      </c>
      <c r="SFX43" t="s">
        <v>212</v>
      </c>
      <c r="SFY43" t="s">
        <v>212</v>
      </c>
      <c r="SFZ43" t="s">
        <v>212</v>
      </c>
      <c r="SGA43" t="s">
        <v>212</v>
      </c>
      <c r="SGB43" t="s">
        <v>212</v>
      </c>
      <c r="SGC43" t="s">
        <v>212</v>
      </c>
      <c r="SGD43" t="s">
        <v>212</v>
      </c>
      <c r="SGE43" t="s">
        <v>212</v>
      </c>
      <c r="SGF43" t="s">
        <v>212</v>
      </c>
      <c r="SGG43" t="s">
        <v>212</v>
      </c>
      <c r="SGH43" t="s">
        <v>212</v>
      </c>
      <c r="SGI43" t="s">
        <v>212</v>
      </c>
      <c r="SGJ43" t="s">
        <v>212</v>
      </c>
      <c r="SGK43" t="s">
        <v>212</v>
      </c>
      <c r="SGL43" t="s">
        <v>212</v>
      </c>
      <c r="SGM43" t="s">
        <v>212</v>
      </c>
      <c r="SGN43" t="s">
        <v>212</v>
      </c>
      <c r="SGO43" t="s">
        <v>212</v>
      </c>
      <c r="SGP43" t="s">
        <v>212</v>
      </c>
      <c r="SGQ43" t="s">
        <v>212</v>
      </c>
      <c r="SGR43" t="s">
        <v>212</v>
      </c>
      <c r="SGS43" t="s">
        <v>212</v>
      </c>
      <c r="SGT43" t="s">
        <v>212</v>
      </c>
      <c r="SGU43" t="s">
        <v>212</v>
      </c>
      <c r="SGV43" t="s">
        <v>212</v>
      </c>
      <c r="SGW43" t="s">
        <v>212</v>
      </c>
      <c r="SGX43" t="s">
        <v>212</v>
      </c>
      <c r="SGY43" t="s">
        <v>212</v>
      </c>
      <c r="SGZ43" t="s">
        <v>212</v>
      </c>
      <c r="SHA43" t="s">
        <v>212</v>
      </c>
      <c r="SHB43" t="s">
        <v>212</v>
      </c>
      <c r="SHC43" t="s">
        <v>212</v>
      </c>
      <c r="SHD43" t="s">
        <v>212</v>
      </c>
      <c r="SHE43" t="s">
        <v>212</v>
      </c>
      <c r="SHF43" t="s">
        <v>212</v>
      </c>
      <c r="SHG43" t="s">
        <v>212</v>
      </c>
      <c r="SHH43" t="s">
        <v>212</v>
      </c>
      <c r="SHI43" t="s">
        <v>212</v>
      </c>
      <c r="SHJ43" t="s">
        <v>212</v>
      </c>
      <c r="SHK43" t="s">
        <v>212</v>
      </c>
      <c r="SHL43" t="s">
        <v>212</v>
      </c>
      <c r="SHM43" t="s">
        <v>212</v>
      </c>
      <c r="SHN43" t="s">
        <v>212</v>
      </c>
      <c r="SHO43" t="s">
        <v>212</v>
      </c>
      <c r="SHP43" t="s">
        <v>212</v>
      </c>
      <c r="SHQ43" t="s">
        <v>212</v>
      </c>
      <c r="SHR43" t="s">
        <v>212</v>
      </c>
      <c r="SHS43" t="s">
        <v>212</v>
      </c>
      <c r="SHT43" t="s">
        <v>212</v>
      </c>
      <c r="SHU43" t="s">
        <v>212</v>
      </c>
      <c r="SHV43" t="s">
        <v>212</v>
      </c>
      <c r="SHW43" t="s">
        <v>212</v>
      </c>
      <c r="SHX43" t="s">
        <v>212</v>
      </c>
      <c r="SHY43" t="s">
        <v>212</v>
      </c>
      <c r="SHZ43" t="s">
        <v>212</v>
      </c>
      <c r="SIA43" t="s">
        <v>212</v>
      </c>
      <c r="SIB43" t="s">
        <v>212</v>
      </c>
      <c r="SIC43" t="s">
        <v>212</v>
      </c>
      <c r="SID43" t="s">
        <v>212</v>
      </c>
      <c r="SIE43" t="s">
        <v>212</v>
      </c>
      <c r="SIF43" t="s">
        <v>212</v>
      </c>
      <c r="SIG43" t="s">
        <v>212</v>
      </c>
      <c r="SIH43" t="s">
        <v>212</v>
      </c>
      <c r="SII43" t="s">
        <v>212</v>
      </c>
      <c r="SIJ43" t="s">
        <v>212</v>
      </c>
      <c r="SIK43" t="s">
        <v>212</v>
      </c>
      <c r="SIL43" t="s">
        <v>212</v>
      </c>
      <c r="SIM43" t="s">
        <v>212</v>
      </c>
      <c r="SIN43" t="s">
        <v>212</v>
      </c>
      <c r="SIO43" t="s">
        <v>212</v>
      </c>
      <c r="SIP43" t="s">
        <v>212</v>
      </c>
      <c r="SIQ43" t="s">
        <v>212</v>
      </c>
      <c r="SIR43" t="s">
        <v>212</v>
      </c>
      <c r="SIS43" t="s">
        <v>212</v>
      </c>
      <c r="SIT43" t="s">
        <v>212</v>
      </c>
      <c r="SIU43" t="s">
        <v>212</v>
      </c>
      <c r="SIV43" t="s">
        <v>212</v>
      </c>
      <c r="SIW43" t="s">
        <v>212</v>
      </c>
      <c r="SIX43" t="s">
        <v>212</v>
      </c>
      <c r="SIY43" t="s">
        <v>212</v>
      </c>
      <c r="SIZ43" t="s">
        <v>212</v>
      </c>
      <c r="SJA43" t="s">
        <v>212</v>
      </c>
      <c r="SJB43" t="s">
        <v>212</v>
      </c>
      <c r="SJC43" t="s">
        <v>212</v>
      </c>
      <c r="SJD43" t="s">
        <v>212</v>
      </c>
      <c r="SJE43" t="s">
        <v>212</v>
      </c>
      <c r="SJF43" t="s">
        <v>212</v>
      </c>
      <c r="SJG43" t="s">
        <v>212</v>
      </c>
      <c r="SJH43" t="s">
        <v>212</v>
      </c>
      <c r="SJI43" t="s">
        <v>212</v>
      </c>
      <c r="SJJ43" t="s">
        <v>212</v>
      </c>
      <c r="SJK43" t="s">
        <v>212</v>
      </c>
      <c r="SJL43" t="s">
        <v>212</v>
      </c>
      <c r="SJM43" t="s">
        <v>212</v>
      </c>
      <c r="SJN43" t="s">
        <v>212</v>
      </c>
      <c r="SJO43" t="s">
        <v>212</v>
      </c>
      <c r="SJP43" t="s">
        <v>212</v>
      </c>
      <c r="SJQ43" t="s">
        <v>212</v>
      </c>
      <c r="SJR43" t="s">
        <v>212</v>
      </c>
      <c r="SJS43" t="s">
        <v>212</v>
      </c>
      <c r="SJT43" t="s">
        <v>212</v>
      </c>
      <c r="SJU43" t="s">
        <v>212</v>
      </c>
      <c r="SJV43" t="s">
        <v>212</v>
      </c>
      <c r="SJW43" t="s">
        <v>212</v>
      </c>
      <c r="SJX43" t="s">
        <v>212</v>
      </c>
      <c r="SJY43" t="s">
        <v>212</v>
      </c>
      <c r="SJZ43" t="s">
        <v>212</v>
      </c>
      <c r="SKA43" t="s">
        <v>212</v>
      </c>
      <c r="SKB43" t="s">
        <v>212</v>
      </c>
      <c r="SKC43" t="s">
        <v>212</v>
      </c>
      <c r="SKD43" t="s">
        <v>212</v>
      </c>
      <c r="SKE43" t="s">
        <v>212</v>
      </c>
      <c r="SKF43" t="s">
        <v>212</v>
      </c>
      <c r="SKG43" t="s">
        <v>212</v>
      </c>
      <c r="SKH43" t="s">
        <v>212</v>
      </c>
      <c r="SKI43" t="s">
        <v>212</v>
      </c>
      <c r="SKJ43" t="s">
        <v>212</v>
      </c>
      <c r="SKK43" t="s">
        <v>212</v>
      </c>
      <c r="SKL43" t="s">
        <v>212</v>
      </c>
      <c r="SKM43" t="s">
        <v>212</v>
      </c>
      <c r="SKN43" t="s">
        <v>212</v>
      </c>
      <c r="SKO43" t="s">
        <v>212</v>
      </c>
      <c r="SKP43" t="s">
        <v>212</v>
      </c>
      <c r="SKQ43" t="s">
        <v>212</v>
      </c>
      <c r="SKR43" t="s">
        <v>212</v>
      </c>
      <c r="SKS43" t="s">
        <v>212</v>
      </c>
      <c r="SKT43" t="s">
        <v>212</v>
      </c>
      <c r="SKU43" t="s">
        <v>212</v>
      </c>
      <c r="SKV43" t="s">
        <v>212</v>
      </c>
      <c r="SKW43" t="s">
        <v>212</v>
      </c>
      <c r="SKX43" t="s">
        <v>212</v>
      </c>
      <c r="SKY43" t="s">
        <v>212</v>
      </c>
      <c r="SKZ43" t="s">
        <v>212</v>
      </c>
      <c r="SLA43" t="s">
        <v>212</v>
      </c>
      <c r="SLB43" t="s">
        <v>212</v>
      </c>
      <c r="SLC43" t="s">
        <v>212</v>
      </c>
      <c r="SLD43" t="s">
        <v>212</v>
      </c>
      <c r="SLE43" t="s">
        <v>212</v>
      </c>
      <c r="SLF43" t="s">
        <v>212</v>
      </c>
      <c r="SLG43" t="s">
        <v>212</v>
      </c>
      <c r="SLH43" t="s">
        <v>212</v>
      </c>
      <c r="SLI43" t="s">
        <v>212</v>
      </c>
      <c r="SLJ43" t="s">
        <v>212</v>
      </c>
      <c r="SLK43" t="s">
        <v>212</v>
      </c>
      <c r="SLL43" t="s">
        <v>212</v>
      </c>
      <c r="SLM43" t="s">
        <v>212</v>
      </c>
      <c r="SLN43" t="s">
        <v>212</v>
      </c>
      <c r="SLO43" t="s">
        <v>212</v>
      </c>
      <c r="SLP43" t="s">
        <v>212</v>
      </c>
      <c r="SLQ43" t="s">
        <v>212</v>
      </c>
      <c r="SLR43" t="s">
        <v>212</v>
      </c>
      <c r="SLS43" t="s">
        <v>212</v>
      </c>
      <c r="SLT43" t="s">
        <v>212</v>
      </c>
      <c r="SLU43" t="s">
        <v>212</v>
      </c>
      <c r="SLV43" t="s">
        <v>212</v>
      </c>
      <c r="SLW43" t="s">
        <v>212</v>
      </c>
      <c r="SLX43" t="s">
        <v>212</v>
      </c>
      <c r="SLY43" t="s">
        <v>212</v>
      </c>
      <c r="SLZ43" t="s">
        <v>212</v>
      </c>
      <c r="SMA43" t="s">
        <v>212</v>
      </c>
      <c r="SMB43" t="s">
        <v>212</v>
      </c>
      <c r="SMC43" t="s">
        <v>212</v>
      </c>
      <c r="SMD43" t="s">
        <v>212</v>
      </c>
      <c r="SME43" t="s">
        <v>212</v>
      </c>
      <c r="SMF43" t="s">
        <v>212</v>
      </c>
      <c r="SMG43" t="s">
        <v>212</v>
      </c>
      <c r="SMH43" t="s">
        <v>212</v>
      </c>
      <c r="SMI43" t="s">
        <v>212</v>
      </c>
      <c r="SMJ43" t="s">
        <v>212</v>
      </c>
      <c r="SMK43" t="s">
        <v>212</v>
      </c>
      <c r="SML43" t="s">
        <v>212</v>
      </c>
      <c r="SMM43" t="s">
        <v>212</v>
      </c>
      <c r="SMN43" t="s">
        <v>212</v>
      </c>
      <c r="SMO43" t="s">
        <v>212</v>
      </c>
      <c r="SMP43" t="s">
        <v>212</v>
      </c>
      <c r="SMQ43" t="s">
        <v>212</v>
      </c>
      <c r="SMR43" t="s">
        <v>212</v>
      </c>
      <c r="SMS43" t="s">
        <v>212</v>
      </c>
      <c r="SMT43" t="s">
        <v>212</v>
      </c>
      <c r="SMU43" t="s">
        <v>212</v>
      </c>
      <c r="SMV43" t="s">
        <v>212</v>
      </c>
      <c r="SMW43" t="s">
        <v>212</v>
      </c>
      <c r="SMX43" t="s">
        <v>212</v>
      </c>
      <c r="SMY43" t="s">
        <v>212</v>
      </c>
      <c r="SMZ43" t="s">
        <v>212</v>
      </c>
      <c r="SNA43" t="s">
        <v>212</v>
      </c>
      <c r="SNB43" t="s">
        <v>212</v>
      </c>
      <c r="SNC43" t="s">
        <v>212</v>
      </c>
      <c r="SND43" t="s">
        <v>212</v>
      </c>
      <c r="SNE43" t="s">
        <v>212</v>
      </c>
      <c r="SNF43" t="s">
        <v>212</v>
      </c>
      <c r="SNG43" t="s">
        <v>212</v>
      </c>
      <c r="SNH43" t="s">
        <v>212</v>
      </c>
      <c r="SNI43" t="s">
        <v>212</v>
      </c>
      <c r="SNJ43" t="s">
        <v>212</v>
      </c>
      <c r="SNK43" t="s">
        <v>212</v>
      </c>
      <c r="SNL43" t="s">
        <v>212</v>
      </c>
      <c r="SNM43" t="s">
        <v>212</v>
      </c>
      <c r="SNN43" t="s">
        <v>212</v>
      </c>
      <c r="SNO43" t="s">
        <v>212</v>
      </c>
      <c r="SNP43" t="s">
        <v>212</v>
      </c>
      <c r="SNQ43" t="s">
        <v>212</v>
      </c>
      <c r="SNR43" t="s">
        <v>212</v>
      </c>
      <c r="SNS43" t="s">
        <v>212</v>
      </c>
      <c r="SNT43" t="s">
        <v>212</v>
      </c>
      <c r="SNU43" t="s">
        <v>212</v>
      </c>
      <c r="SNV43" t="s">
        <v>212</v>
      </c>
      <c r="SNW43" t="s">
        <v>212</v>
      </c>
      <c r="SNX43" t="s">
        <v>212</v>
      </c>
      <c r="SNY43" t="s">
        <v>212</v>
      </c>
      <c r="SNZ43" t="s">
        <v>212</v>
      </c>
      <c r="SOA43" t="s">
        <v>212</v>
      </c>
      <c r="SOB43" t="s">
        <v>212</v>
      </c>
      <c r="SOC43" t="s">
        <v>212</v>
      </c>
      <c r="SOD43" t="s">
        <v>212</v>
      </c>
      <c r="SOE43" t="s">
        <v>212</v>
      </c>
      <c r="SOF43" t="s">
        <v>212</v>
      </c>
      <c r="SOG43" t="s">
        <v>212</v>
      </c>
      <c r="SOH43" t="s">
        <v>212</v>
      </c>
      <c r="SOI43" t="s">
        <v>212</v>
      </c>
      <c r="SOJ43" t="s">
        <v>212</v>
      </c>
      <c r="SOK43" t="s">
        <v>212</v>
      </c>
      <c r="SOL43" t="s">
        <v>212</v>
      </c>
      <c r="SOM43" t="s">
        <v>212</v>
      </c>
      <c r="SON43" t="s">
        <v>212</v>
      </c>
      <c r="SOO43" t="s">
        <v>212</v>
      </c>
      <c r="SOP43" t="s">
        <v>212</v>
      </c>
      <c r="SOQ43" t="s">
        <v>212</v>
      </c>
      <c r="SOR43" t="s">
        <v>212</v>
      </c>
      <c r="SOS43" t="s">
        <v>212</v>
      </c>
      <c r="SOT43" t="s">
        <v>212</v>
      </c>
      <c r="SOU43" t="s">
        <v>212</v>
      </c>
      <c r="SOV43" t="s">
        <v>212</v>
      </c>
      <c r="SOW43" t="s">
        <v>212</v>
      </c>
      <c r="SOX43" t="s">
        <v>212</v>
      </c>
      <c r="SOY43" t="s">
        <v>212</v>
      </c>
      <c r="SOZ43" t="s">
        <v>212</v>
      </c>
      <c r="SPA43" t="s">
        <v>212</v>
      </c>
      <c r="SPB43" t="s">
        <v>212</v>
      </c>
      <c r="SPC43" t="s">
        <v>212</v>
      </c>
      <c r="SPD43" t="s">
        <v>212</v>
      </c>
      <c r="SPE43" t="s">
        <v>212</v>
      </c>
      <c r="SPF43" t="s">
        <v>212</v>
      </c>
      <c r="SPG43" t="s">
        <v>212</v>
      </c>
      <c r="SPH43" t="s">
        <v>212</v>
      </c>
      <c r="SPI43" t="s">
        <v>212</v>
      </c>
      <c r="SPJ43" t="s">
        <v>212</v>
      </c>
      <c r="SPK43" t="s">
        <v>212</v>
      </c>
      <c r="SPL43" t="s">
        <v>212</v>
      </c>
      <c r="SPM43" t="s">
        <v>212</v>
      </c>
      <c r="SPN43" t="s">
        <v>212</v>
      </c>
      <c r="SPO43" t="s">
        <v>212</v>
      </c>
      <c r="SPP43" t="s">
        <v>212</v>
      </c>
      <c r="SPQ43" t="s">
        <v>212</v>
      </c>
      <c r="SPR43" t="s">
        <v>212</v>
      </c>
      <c r="SPS43" t="s">
        <v>212</v>
      </c>
      <c r="SPT43" t="s">
        <v>212</v>
      </c>
      <c r="SPU43" t="s">
        <v>212</v>
      </c>
      <c r="SPV43" t="s">
        <v>212</v>
      </c>
      <c r="SPW43" t="s">
        <v>212</v>
      </c>
      <c r="SPX43" t="s">
        <v>212</v>
      </c>
      <c r="SPY43" t="s">
        <v>212</v>
      </c>
      <c r="SPZ43" t="s">
        <v>212</v>
      </c>
      <c r="SQA43" t="s">
        <v>212</v>
      </c>
      <c r="SQB43" t="s">
        <v>212</v>
      </c>
      <c r="SQC43" t="s">
        <v>212</v>
      </c>
      <c r="SQD43" t="s">
        <v>212</v>
      </c>
      <c r="SQE43" t="s">
        <v>212</v>
      </c>
      <c r="SQF43" t="s">
        <v>212</v>
      </c>
      <c r="SQG43" t="s">
        <v>212</v>
      </c>
      <c r="SQH43" t="s">
        <v>212</v>
      </c>
      <c r="SQI43" t="s">
        <v>212</v>
      </c>
      <c r="SQJ43" t="s">
        <v>212</v>
      </c>
      <c r="SQK43" t="s">
        <v>212</v>
      </c>
      <c r="SQL43" t="s">
        <v>212</v>
      </c>
      <c r="SQM43" t="s">
        <v>212</v>
      </c>
      <c r="SQN43" t="s">
        <v>212</v>
      </c>
      <c r="SQO43" t="s">
        <v>212</v>
      </c>
      <c r="SQP43" t="s">
        <v>212</v>
      </c>
      <c r="SQQ43" t="s">
        <v>212</v>
      </c>
      <c r="SQR43" t="s">
        <v>212</v>
      </c>
      <c r="SQS43" t="s">
        <v>212</v>
      </c>
      <c r="SQT43" t="s">
        <v>212</v>
      </c>
      <c r="SQU43" t="s">
        <v>212</v>
      </c>
      <c r="SQV43" t="s">
        <v>212</v>
      </c>
      <c r="SQW43" t="s">
        <v>212</v>
      </c>
      <c r="SQX43" t="s">
        <v>212</v>
      </c>
      <c r="SQY43" t="s">
        <v>212</v>
      </c>
      <c r="SQZ43" t="s">
        <v>212</v>
      </c>
      <c r="SRA43" t="s">
        <v>212</v>
      </c>
      <c r="SRB43" t="s">
        <v>212</v>
      </c>
      <c r="SRC43" t="s">
        <v>212</v>
      </c>
      <c r="SRD43" t="s">
        <v>212</v>
      </c>
      <c r="SRE43" t="s">
        <v>212</v>
      </c>
      <c r="SRF43" t="s">
        <v>212</v>
      </c>
      <c r="SRG43" t="s">
        <v>212</v>
      </c>
      <c r="SRH43" t="s">
        <v>212</v>
      </c>
      <c r="SRI43" t="s">
        <v>212</v>
      </c>
      <c r="SRJ43" t="s">
        <v>212</v>
      </c>
      <c r="SRK43" t="s">
        <v>212</v>
      </c>
      <c r="SRL43" t="s">
        <v>212</v>
      </c>
      <c r="SRM43" t="s">
        <v>212</v>
      </c>
      <c r="SRN43" t="s">
        <v>212</v>
      </c>
      <c r="SRO43" t="s">
        <v>212</v>
      </c>
      <c r="SRP43" t="s">
        <v>212</v>
      </c>
      <c r="SRQ43" t="s">
        <v>212</v>
      </c>
      <c r="SRR43" t="s">
        <v>212</v>
      </c>
      <c r="SRS43" t="s">
        <v>212</v>
      </c>
      <c r="SRT43" t="s">
        <v>212</v>
      </c>
      <c r="SRU43" t="s">
        <v>212</v>
      </c>
      <c r="SRV43" t="s">
        <v>212</v>
      </c>
      <c r="SRW43" t="s">
        <v>212</v>
      </c>
      <c r="SRX43" t="s">
        <v>212</v>
      </c>
      <c r="SRY43" t="s">
        <v>212</v>
      </c>
      <c r="SRZ43" t="s">
        <v>212</v>
      </c>
      <c r="SSA43" t="s">
        <v>212</v>
      </c>
      <c r="SSB43" t="s">
        <v>212</v>
      </c>
      <c r="SSC43" t="s">
        <v>212</v>
      </c>
      <c r="SSD43" t="s">
        <v>212</v>
      </c>
      <c r="SSE43" t="s">
        <v>212</v>
      </c>
      <c r="SSF43" t="s">
        <v>212</v>
      </c>
      <c r="SSG43" t="s">
        <v>212</v>
      </c>
      <c r="SSH43" t="s">
        <v>212</v>
      </c>
      <c r="SSI43" t="s">
        <v>212</v>
      </c>
      <c r="SSJ43" t="s">
        <v>212</v>
      </c>
      <c r="SSK43" t="s">
        <v>212</v>
      </c>
      <c r="SSL43" t="s">
        <v>212</v>
      </c>
      <c r="SSM43" t="s">
        <v>212</v>
      </c>
      <c r="SSN43" t="s">
        <v>212</v>
      </c>
      <c r="SSO43" t="s">
        <v>212</v>
      </c>
      <c r="SSP43" t="s">
        <v>212</v>
      </c>
      <c r="SSQ43" t="s">
        <v>212</v>
      </c>
      <c r="SSR43" t="s">
        <v>212</v>
      </c>
      <c r="SSS43" t="s">
        <v>212</v>
      </c>
      <c r="SST43" t="s">
        <v>212</v>
      </c>
      <c r="SSU43" t="s">
        <v>212</v>
      </c>
      <c r="SSV43" t="s">
        <v>212</v>
      </c>
      <c r="SSW43" t="s">
        <v>212</v>
      </c>
      <c r="SSX43" t="s">
        <v>212</v>
      </c>
      <c r="SSY43" t="s">
        <v>212</v>
      </c>
      <c r="SSZ43" t="s">
        <v>212</v>
      </c>
      <c r="STA43" t="s">
        <v>212</v>
      </c>
      <c r="STB43" t="s">
        <v>212</v>
      </c>
      <c r="STC43" t="s">
        <v>212</v>
      </c>
      <c r="STD43" t="s">
        <v>212</v>
      </c>
      <c r="STE43" t="s">
        <v>212</v>
      </c>
      <c r="STF43" t="s">
        <v>212</v>
      </c>
      <c r="STG43" t="s">
        <v>212</v>
      </c>
      <c r="STH43" t="s">
        <v>212</v>
      </c>
      <c r="STI43" t="s">
        <v>212</v>
      </c>
      <c r="STJ43" t="s">
        <v>212</v>
      </c>
      <c r="STK43" t="s">
        <v>212</v>
      </c>
      <c r="STL43" t="s">
        <v>212</v>
      </c>
      <c r="STM43" t="s">
        <v>212</v>
      </c>
      <c r="STN43" t="s">
        <v>212</v>
      </c>
      <c r="STO43" t="s">
        <v>212</v>
      </c>
      <c r="STP43" t="s">
        <v>212</v>
      </c>
      <c r="STQ43" t="s">
        <v>212</v>
      </c>
      <c r="STR43" t="s">
        <v>212</v>
      </c>
      <c r="STS43" t="s">
        <v>212</v>
      </c>
      <c r="STT43" t="s">
        <v>212</v>
      </c>
      <c r="STU43" t="s">
        <v>212</v>
      </c>
      <c r="STV43" t="s">
        <v>212</v>
      </c>
      <c r="STW43" t="s">
        <v>212</v>
      </c>
      <c r="STX43" t="s">
        <v>212</v>
      </c>
      <c r="STY43" t="s">
        <v>212</v>
      </c>
      <c r="STZ43" t="s">
        <v>212</v>
      </c>
      <c r="SUA43" t="s">
        <v>212</v>
      </c>
      <c r="SUB43" t="s">
        <v>212</v>
      </c>
      <c r="SUC43" t="s">
        <v>212</v>
      </c>
      <c r="SUD43" t="s">
        <v>212</v>
      </c>
      <c r="SUE43" t="s">
        <v>212</v>
      </c>
      <c r="SUF43" t="s">
        <v>212</v>
      </c>
      <c r="SUG43" t="s">
        <v>212</v>
      </c>
      <c r="SUH43" t="s">
        <v>212</v>
      </c>
      <c r="SUI43" t="s">
        <v>212</v>
      </c>
      <c r="SUJ43" t="s">
        <v>212</v>
      </c>
      <c r="SUK43" t="s">
        <v>212</v>
      </c>
      <c r="SUL43" t="s">
        <v>212</v>
      </c>
      <c r="SUM43" t="s">
        <v>212</v>
      </c>
      <c r="SUN43" t="s">
        <v>212</v>
      </c>
      <c r="SUO43" t="s">
        <v>212</v>
      </c>
      <c r="SUP43" t="s">
        <v>212</v>
      </c>
      <c r="SUQ43" t="s">
        <v>212</v>
      </c>
      <c r="SUR43" t="s">
        <v>212</v>
      </c>
      <c r="SUS43" t="s">
        <v>212</v>
      </c>
      <c r="SUT43" t="s">
        <v>212</v>
      </c>
      <c r="SUU43" t="s">
        <v>212</v>
      </c>
      <c r="SUV43" t="s">
        <v>212</v>
      </c>
      <c r="SUW43" t="s">
        <v>212</v>
      </c>
      <c r="SUX43" t="s">
        <v>212</v>
      </c>
      <c r="SUY43" t="s">
        <v>212</v>
      </c>
      <c r="SUZ43" t="s">
        <v>212</v>
      </c>
      <c r="SVA43" t="s">
        <v>212</v>
      </c>
      <c r="SVB43" t="s">
        <v>212</v>
      </c>
      <c r="SVC43" t="s">
        <v>212</v>
      </c>
      <c r="SVD43" t="s">
        <v>212</v>
      </c>
      <c r="SVE43" t="s">
        <v>212</v>
      </c>
      <c r="SVF43" t="s">
        <v>212</v>
      </c>
      <c r="SVG43" t="s">
        <v>212</v>
      </c>
      <c r="SVH43" t="s">
        <v>212</v>
      </c>
      <c r="SVI43" t="s">
        <v>212</v>
      </c>
      <c r="SVJ43" t="s">
        <v>212</v>
      </c>
      <c r="SVK43" t="s">
        <v>212</v>
      </c>
      <c r="SVL43" t="s">
        <v>212</v>
      </c>
      <c r="SVM43" t="s">
        <v>212</v>
      </c>
      <c r="SVN43" t="s">
        <v>212</v>
      </c>
      <c r="SVO43" t="s">
        <v>212</v>
      </c>
      <c r="SVP43" t="s">
        <v>212</v>
      </c>
      <c r="SVQ43" t="s">
        <v>212</v>
      </c>
      <c r="SVR43" t="s">
        <v>212</v>
      </c>
      <c r="SVS43" t="s">
        <v>212</v>
      </c>
      <c r="SVT43" t="s">
        <v>212</v>
      </c>
      <c r="SVU43" t="s">
        <v>212</v>
      </c>
      <c r="SVV43" t="s">
        <v>212</v>
      </c>
      <c r="SVW43" t="s">
        <v>212</v>
      </c>
      <c r="SVX43" t="s">
        <v>212</v>
      </c>
      <c r="SVY43" t="s">
        <v>212</v>
      </c>
      <c r="SVZ43" t="s">
        <v>212</v>
      </c>
      <c r="SWA43" t="s">
        <v>212</v>
      </c>
      <c r="SWB43" t="s">
        <v>212</v>
      </c>
      <c r="SWC43" t="s">
        <v>212</v>
      </c>
      <c r="SWD43" t="s">
        <v>212</v>
      </c>
      <c r="SWE43" t="s">
        <v>212</v>
      </c>
      <c r="SWF43" t="s">
        <v>212</v>
      </c>
      <c r="SWG43" t="s">
        <v>212</v>
      </c>
      <c r="SWH43" t="s">
        <v>212</v>
      </c>
      <c r="SWI43" t="s">
        <v>212</v>
      </c>
      <c r="SWJ43" t="s">
        <v>212</v>
      </c>
      <c r="SWK43" t="s">
        <v>212</v>
      </c>
      <c r="SWL43" t="s">
        <v>212</v>
      </c>
      <c r="SWM43" t="s">
        <v>212</v>
      </c>
      <c r="SWN43" t="s">
        <v>212</v>
      </c>
      <c r="SWO43" t="s">
        <v>212</v>
      </c>
      <c r="SWP43" t="s">
        <v>212</v>
      </c>
      <c r="SWQ43" t="s">
        <v>212</v>
      </c>
      <c r="SWR43" t="s">
        <v>212</v>
      </c>
      <c r="SWS43" t="s">
        <v>212</v>
      </c>
      <c r="SWT43" t="s">
        <v>212</v>
      </c>
      <c r="SWU43" t="s">
        <v>212</v>
      </c>
      <c r="SWV43" t="s">
        <v>212</v>
      </c>
      <c r="SWW43" t="s">
        <v>212</v>
      </c>
      <c r="SWX43" t="s">
        <v>212</v>
      </c>
      <c r="SWY43" t="s">
        <v>212</v>
      </c>
      <c r="SWZ43" t="s">
        <v>212</v>
      </c>
      <c r="SXA43" t="s">
        <v>212</v>
      </c>
      <c r="SXB43" t="s">
        <v>212</v>
      </c>
      <c r="SXC43" t="s">
        <v>212</v>
      </c>
      <c r="SXD43" t="s">
        <v>212</v>
      </c>
      <c r="SXE43" t="s">
        <v>212</v>
      </c>
      <c r="SXF43" t="s">
        <v>212</v>
      </c>
      <c r="SXG43" t="s">
        <v>212</v>
      </c>
      <c r="SXH43" t="s">
        <v>212</v>
      </c>
      <c r="SXI43" t="s">
        <v>212</v>
      </c>
      <c r="SXJ43" t="s">
        <v>212</v>
      </c>
      <c r="SXK43" t="s">
        <v>212</v>
      </c>
      <c r="SXL43" t="s">
        <v>212</v>
      </c>
      <c r="SXM43" t="s">
        <v>212</v>
      </c>
      <c r="SXN43" t="s">
        <v>212</v>
      </c>
      <c r="SXO43" t="s">
        <v>212</v>
      </c>
      <c r="SXP43" t="s">
        <v>212</v>
      </c>
      <c r="SXQ43" t="s">
        <v>212</v>
      </c>
      <c r="SXR43" t="s">
        <v>212</v>
      </c>
      <c r="SXS43" t="s">
        <v>212</v>
      </c>
      <c r="SXT43" t="s">
        <v>212</v>
      </c>
      <c r="SXU43" t="s">
        <v>212</v>
      </c>
      <c r="SXV43" t="s">
        <v>212</v>
      </c>
      <c r="SXW43" t="s">
        <v>212</v>
      </c>
      <c r="SXX43" t="s">
        <v>212</v>
      </c>
      <c r="SXY43" t="s">
        <v>212</v>
      </c>
      <c r="SXZ43" t="s">
        <v>212</v>
      </c>
      <c r="SYA43" t="s">
        <v>212</v>
      </c>
      <c r="SYB43" t="s">
        <v>212</v>
      </c>
      <c r="SYC43" t="s">
        <v>212</v>
      </c>
      <c r="SYD43" t="s">
        <v>212</v>
      </c>
      <c r="SYE43" t="s">
        <v>212</v>
      </c>
      <c r="SYF43" t="s">
        <v>212</v>
      </c>
      <c r="SYG43" t="s">
        <v>212</v>
      </c>
      <c r="SYH43" t="s">
        <v>212</v>
      </c>
      <c r="SYI43" t="s">
        <v>212</v>
      </c>
      <c r="SYJ43" t="s">
        <v>212</v>
      </c>
      <c r="SYK43" t="s">
        <v>212</v>
      </c>
      <c r="SYL43" t="s">
        <v>212</v>
      </c>
      <c r="SYM43" t="s">
        <v>212</v>
      </c>
      <c r="SYN43" t="s">
        <v>212</v>
      </c>
      <c r="SYO43" t="s">
        <v>212</v>
      </c>
      <c r="SYP43" t="s">
        <v>212</v>
      </c>
      <c r="SYQ43" t="s">
        <v>212</v>
      </c>
      <c r="SYR43" t="s">
        <v>212</v>
      </c>
      <c r="SYS43" t="s">
        <v>212</v>
      </c>
      <c r="SYT43" t="s">
        <v>212</v>
      </c>
      <c r="SYU43" t="s">
        <v>212</v>
      </c>
      <c r="SYV43" t="s">
        <v>212</v>
      </c>
      <c r="SYW43" t="s">
        <v>212</v>
      </c>
      <c r="SYX43" t="s">
        <v>212</v>
      </c>
      <c r="SYY43" t="s">
        <v>212</v>
      </c>
      <c r="SYZ43" t="s">
        <v>212</v>
      </c>
      <c r="SZA43" t="s">
        <v>212</v>
      </c>
      <c r="SZB43" t="s">
        <v>212</v>
      </c>
      <c r="SZC43" t="s">
        <v>212</v>
      </c>
      <c r="SZD43" t="s">
        <v>212</v>
      </c>
      <c r="SZE43" t="s">
        <v>212</v>
      </c>
      <c r="SZF43" t="s">
        <v>212</v>
      </c>
      <c r="SZG43" t="s">
        <v>212</v>
      </c>
      <c r="SZH43" t="s">
        <v>212</v>
      </c>
      <c r="SZI43" t="s">
        <v>212</v>
      </c>
      <c r="SZJ43" t="s">
        <v>212</v>
      </c>
      <c r="SZK43" t="s">
        <v>212</v>
      </c>
      <c r="SZL43" t="s">
        <v>212</v>
      </c>
      <c r="SZM43" t="s">
        <v>212</v>
      </c>
      <c r="SZN43" t="s">
        <v>212</v>
      </c>
      <c r="SZO43" t="s">
        <v>212</v>
      </c>
      <c r="SZP43" t="s">
        <v>212</v>
      </c>
      <c r="SZQ43" t="s">
        <v>212</v>
      </c>
      <c r="SZR43" t="s">
        <v>212</v>
      </c>
      <c r="SZS43" t="s">
        <v>212</v>
      </c>
      <c r="SZT43" t="s">
        <v>212</v>
      </c>
      <c r="SZU43" t="s">
        <v>212</v>
      </c>
      <c r="SZV43" t="s">
        <v>212</v>
      </c>
      <c r="SZW43" t="s">
        <v>212</v>
      </c>
      <c r="SZX43" t="s">
        <v>212</v>
      </c>
      <c r="SZY43" t="s">
        <v>212</v>
      </c>
      <c r="SZZ43" t="s">
        <v>212</v>
      </c>
      <c r="TAA43" t="s">
        <v>212</v>
      </c>
      <c r="TAB43" t="s">
        <v>212</v>
      </c>
      <c r="TAC43" t="s">
        <v>212</v>
      </c>
      <c r="TAD43" t="s">
        <v>212</v>
      </c>
      <c r="TAE43" t="s">
        <v>212</v>
      </c>
      <c r="TAF43" t="s">
        <v>212</v>
      </c>
      <c r="TAG43" t="s">
        <v>212</v>
      </c>
      <c r="TAH43" t="s">
        <v>212</v>
      </c>
      <c r="TAI43" t="s">
        <v>212</v>
      </c>
      <c r="TAJ43" t="s">
        <v>212</v>
      </c>
      <c r="TAK43" t="s">
        <v>212</v>
      </c>
      <c r="TAL43" t="s">
        <v>212</v>
      </c>
      <c r="TAM43" t="s">
        <v>212</v>
      </c>
      <c r="TAN43" t="s">
        <v>212</v>
      </c>
      <c r="TAO43" t="s">
        <v>212</v>
      </c>
      <c r="TAP43" t="s">
        <v>212</v>
      </c>
      <c r="TAQ43" t="s">
        <v>212</v>
      </c>
      <c r="TAR43" t="s">
        <v>212</v>
      </c>
      <c r="TAS43" t="s">
        <v>212</v>
      </c>
      <c r="TAT43" t="s">
        <v>212</v>
      </c>
      <c r="TAU43" t="s">
        <v>212</v>
      </c>
      <c r="TAV43" t="s">
        <v>212</v>
      </c>
      <c r="TAW43" t="s">
        <v>212</v>
      </c>
      <c r="TAX43" t="s">
        <v>212</v>
      </c>
      <c r="TAY43" t="s">
        <v>212</v>
      </c>
      <c r="TAZ43" t="s">
        <v>212</v>
      </c>
      <c r="TBA43" t="s">
        <v>212</v>
      </c>
      <c r="TBB43" t="s">
        <v>212</v>
      </c>
      <c r="TBC43" t="s">
        <v>212</v>
      </c>
      <c r="TBD43" t="s">
        <v>212</v>
      </c>
      <c r="TBE43" t="s">
        <v>212</v>
      </c>
      <c r="TBF43" t="s">
        <v>212</v>
      </c>
      <c r="TBG43" t="s">
        <v>212</v>
      </c>
      <c r="TBH43" t="s">
        <v>212</v>
      </c>
      <c r="TBI43" t="s">
        <v>212</v>
      </c>
      <c r="TBJ43" t="s">
        <v>212</v>
      </c>
      <c r="TBK43" t="s">
        <v>212</v>
      </c>
      <c r="TBL43" t="s">
        <v>212</v>
      </c>
      <c r="TBM43" t="s">
        <v>212</v>
      </c>
      <c r="TBN43" t="s">
        <v>212</v>
      </c>
      <c r="TBO43" t="s">
        <v>212</v>
      </c>
      <c r="TBP43" t="s">
        <v>212</v>
      </c>
      <c r="TBQ43" t="s">
        <v>212</v>
      </c>
      <c r="TBR43" t="s">
        <v>212</v>
      </c>
      <c r="TBS43" t="s">
        <v>212</v>
      </c>
      <c r="TBT43" t="s">
        <v>212</v>
      </c>
      <c r="TBU43" t="s">
        <v>212</v>
      </c>
      <c r="TBV43" t="s">
        <v>212</v>
      </c>
      <c r="TBW43" t="s">
        <v>212</v>
      </c>
      <c r="TBX43" t="s">
        <v>212</v>
      </c>
      <c r="TBY43" t="s">
        <v>212</v>
      </c>
      <c r="TBZ43" t="s">
        <v>212</v>
      </c>
      <c r="TCA43" t="s">
        <v>212</v>
      </c>
      <c r="TCB43" t="s">
        <v>212</v>
      </c>
      <c r="TCC43" t="s">
        <v>212</v>
      </c>
      <c r="TCD43" t="s">
        <v>212</v>
      </c>
      <c r="TCE43" t="s">
        <v>212</v>
      </c>
      <c r="TCF43" t="s">
        <v>212</v>
      </c>
      <c r="TCG43" t="s">
        <v>212</v>
      </c>
      <c r="TCH43" t="s">
        <v>212</v>
      </c>
      <c r="TCI43" t="s">
        <v>212</v>
      </c>
      <c r="TCJ43" t="s">
        <v>212</v>
      </c>
      <c r="TCK43" t="s">
        <v>212</v>
      </c>
      <c r="TCL43" t="s">
        <v>212</v>
      </c>
      <c r="TCM43" t="s">
        <v>212</v>
      </c>
      <c r="TCN43" t="s">
        <v>212</v>
      </c>
      <c r="TCO43" t="s">
        <v>212</v>
      </c>
      <c r="TCP43" t="s">
        <v>212</v>
      </c>
      <c r="TCQ43" t="s">
        <v>212</v>
      </c>
      <c r="TCR43" t="s">
        <v>212</v>
      </c>
      <c r="TCS43" t="s">
        <v>212</v>
      </c>
      <c r="TCT43" t="s">
        <v>212</v>
      </c>
      <c r="TCU43" t="s">
        <v>212</v>
      </c>
      <c r="TCV43" t="s">
        <v>212</v>
      </c>
      <c r="TCW43" t="s">
        <v>212</v>
      </c>
      <c r="TCX43" t="s">
        <v>212</v>
      </c>
      <c r="TCY43" t="s">
        <v>212</v>
      </c>
      <c r="TCZ43" t="s">
        <v>212</v>
      </c>
      <c r="TDA43" t="s">
        <v>212</v>
      </c>
      <c r="TDB43" t="s">
        <v>212</v>
      </c>
      <c r="TDC43" t="s">
        <v>212</v>
      </c>
      <c r="TDD43" t="s">
        <v>212</v>
      </c>
      <c r="TDE43" t="s">
        <v>212</v>
      </c>
      <c r="TDF43" t="s">
        <v>212</v>
      </c>
      <c r="TDG43" t="s">
        <v>212</v>
      </c>
      <c r="TDH43" t="s">
        <v>212</v>
      </c>
      <c r="TDI43" t="s">
        <v>212</v>
      </c>
      <c r="TDJ43" t="s">
        <v>212</v>
      </c>
      <c r="TDK43" t="s">
        <v>212</v>
      </c>
      <c r="TDL43" t="s">
        <v>212</v>
      </c>
      <c r="TDM43" t="s">
        <v>212</v>
      </c>
      <c r="TDN43" t="s">
        <v>212</v>
      </c>
      <c r="TDO43" t="s">
        <v>212</v>
      </c>
      <c r="TDP43" t="s">
        <v>212</v>
      </c>
      <c r="TDQ43" t="s">
        <v>212</v>
      </c>
      <c r="TDR43" t="s">
        <v>212</v>
      </c>
      <c r="TDS43" t="s">
        <v>212</v>
      </c>
      <c r="TDT43" t="s">
        <v>212</v>
      </c>
      <c r="TDU43" t="s">
        <v>212</v>
      </c>
      <c r="TDV43" t="s">
        <v>212</v>
      </c>
      <c r="TDW43" t="s">
        <v>212</v>
      </c>
      <c r="TDX43" t="s">
        <v>212</v>
      </c>
      <c r="TDY43" t="s">
        <v>212</v>
      </c>
      <c r="TDZ43" t="s">
        <v>212</v>
      </c>
      <c r="TEA43" t="s">
        <v>212</v>
      </c>
      <c r="TEB43" t="s">
        <v>212</v>
      </c>
      <c r="TEC43" t="s">
        <v>212</v>
      </c>
      <c r="TED43" t="s">
        <v>212</v>
      </c>
      <c r="TEE43" t="s">
        <v>212</v>
      </c>
      <c r="TEF43" t="s">
        <v>212</v>
      </c>
      <c r="TEG43" t="s">
        <v>212</v>
      </c>
      <c r="TEH43" t="s">
        <v>212</v>
      </c>
      <c r="TEI43" t="s">
        <v>212</v>
      </c>
      <c r="TEJ43" t="s">
        <v>212</v>
      </c>
      <c r="TEK43" t="s">
        <v>212</v>
      </c>
      <c r="TEL43" t="s">
        <v>212</v>
      </c>
      <c r="TEM43" t="s">
        <v>212</v>
      </c>
      <c r="TEN43" t="s">
        <v>212</v>
      </c>
      <c r="TEO43" t="s">
        <v>212</v>
      </c>
      <c r="TEP43" t="s">
        <v>212</v>
      </c>
      <c r="TEQ43" t="s">
        <v>212</v>
      </c>
      <c r="TER43" t="s">
        <v>212</v>
      </c>
      <c r="TES43" t="s">
        <v>212</v>
      </c>
      <c r="TET43" t="s">
        <v>212</v>
      </c>
      <c r="TEU43" t="s">
        <v>212</v>
      </c>
      <c r="TEV43" t="s">
        <v>212</v>
      </c>
      <c r="TEW43" t="s">
        <v>212</v>
      </c>
      <c r="TEX43" t="s">
        <v>212</v>
      </c>
      <c r="TEY43" t="s">
        <v>212</v>
      </c>
      <c r="TEZ43" t="s">
        <v>212</v>
      </c>
      <c r="TFA43" t="s">
        <v>212</v>
      </c>
      <c r="TFB43" t="s">
        <v>212</v>
      </c>
      <c r="TFC43" t="s">
        <v>212</v>
      </c>
      <c r="TFD43" t="s">
        <v>212</v>
      </c>
      <c r="TFE43" t="s">
        <v>212</v>
      </c>
      <c r="TFF43" t="s">
        <v>212</v>
      </c>
      <c r="TFG43" t="s">
        <v>212</v>
      </c>
      <c r="TFH43" t="s">
        <v>212</v>
      </c>
      <c r="TFI43" t="s">
        <v>212</v>
      </c>
      <c r="TFJ43" t="s">
        <v>212</v>
      </c>
      <c r="TFK43" t="s">
        <v>212</v>
      </c>
      <c r="TFL43" t="s">
        <v>212</v>
      </c>
      <c r="TFM43" t="s">
        <v>212</v>
      </c>
      <c r="TFN43" t="s">
        <v>212</v>
      </c>
      <c r="TFO43" t="s">
        <v>212</v>
      </c>
      <c r="TFP43" t="s">
        <v>212</v>
      </c>
      <c r="TFQ43" t="s">
        <v>212</v>
      </c>
      <c r="TFR43" t="s">
        <v>212</v>
      </c>
      <c r="TFS43" t="s">
        <v>212</v>
      </c>
      <c r="TFT43" t="s">
        <v>212</v>
      </c>
      <c r="TFU43" t="s">
        <v>212</v>
      </c>
      <c r="TFV43" t="s">
        <v>212</v>
      </c>
      <c r="TFW43" t="s">
        <v>212</v>
      </c>
      <c r="TFX43" t="s">
        <v>212</v>
      </c>
      <c r="TFY43" t="s">
        <v>212</v>
      </c>
      <c r="TFZ43" t="s">
        <v>212</v>
      </c>
      <c r="TGA43" t="s">
        <v>212</v>
      </c>
      <c r="TGB43" t="s">
        <v>212</v>
      </c>
      <c r="TGC43" t="s">
        <v>212</v>
      </c>
      <c r="TGD43" t="s">
        <v>212</v>
      </c>
      <c r="TGE43" t="s">
        <v>212</v>
      </c>
      <c r="TGF43" t="s">
        <v>212</v>
      </c>
      <c r="TGG43" t="s">
        <v>212</v>
      </c>
      <c r="TGH43" t="s">
        <v>212</v>
      </c>
      <c r="TGI43" t="s">
        <v>212</v>
      </c>
      <c r="TGJ43" t="s">
        <v>212</v>
      </c>
      <c r="TGK43" t="s">
        <v>212</v>
      </c>
      <c r="TGL43" t="s">
        <v>212</v>
      </c>
      <c r="TGM43" t="s">
        <v>212</v>
      </c>
      <c r="TGN43" t="s">
        <v>212</v>
      </c>
      <c r="TGO43" t="s">
        <v>212</v>
      </c>
      <c r="TGP43" t="s">
        <v>212</v>
      </c>
      <c r="TGQ43" t="s">
        <v>212</v>
      </c>
      <c r="TGR43" t="s">
        <v>212</v>
      </c>
      <c r="TGS43" t="s">
        <v>212</v>
      </c>
      <c r="TGT43" t="s">
        <v>212</v>
      </c>
      <c r="TGU43" t="s">
        <v>212</v>
      </c>
      <c r="TGV43" t="s">
        <v>212</v>
      </c>
      <c r="TGW43" t="s">
        <v>212</v>
      </c>
      <c r="TGX43" t="s">
        <v>212</v>
      </c>
      <c r="TGY43" t="s">
        <v>212</v>
      </c>
      <c r="TGZ43" t="s">
        <v>212</v>
      </c>
      <c r="THA43" t="s">
        <v>212</v>
      </c>
      <c r="THB43" t="s">
        <v>212</v>
      </c>
      <c r="THC43" t="s">
        <v>212</v>
      </c>
      <c r="THD43" t="s">
        <v>212</v>
      </c>
      <c r="THE43" t="s">
        <v>212</v>
      </c>
      <c r="THF43" t="s">
        <v>212</v>
      </c>
      <c r="THG43" t="s">
        <v>212</v>
      </c>
      <c r="THH43" t="s">
        <v>212</v>
      </c>
      <c r="THI43" t="s">
        <v>212</v>
      </c>
      <c r="THJ43" t="s">
        <v>212</v>
      </c>
      <c r="THK43" t="s">
        <v>212</v>
      </c>
      <c r="THL43" t="s">
        <v>212</v>
      </c>
      <c r="THM43" t="s">
        <v>212</v>
      </c>
      <c r="THN43" t="s">
        <v>212</v>
      </c>
      <c r="THO43" t="s">
        <v>212</v>
      </c>
      <c r="THP43" t="s">
        <v>212</v>
      </c>
      <c r="THQ43" t="s">
        <v>212</v>
      </c>
      <c r="THR43" t="s">
        <v>212</v>
      </c>
      <c r="THS43" t="s">
        <v>212</v>
      </c>
      <c r="THT43" t="s">
        <v>212</v>
      </c>
      <c r="THU43" t="s">
        <v>212</v>
      </c>
      <c r="THV43" t="s">
        <v>212</v>
      </c>
      <c r="THW43" t="s">
        <v>212</v>
      </c>
      <c r="THX43" t="s">
        <v>212</v>
      </c>
      <c r="THY43" t="s">
        <v>212</v>
      </c>
      <c r="THZ43" t="s">
        <v>212</v>
      </c>
      <c r="TIA43" t="s">
        <v>212</v>
      </c>
      <c r="TIB43" t="s">
        <v>212</v>
      </c>
      <c r="TIC43" t="s">
        <v>212</v>
      </c>
      <c r="TID43" t="s">
        <v>212</v>
      </c>
      <c r="TIE43" t="s">
        <v>212</v>
      </c>
      <c r="TIF43" t="s">
        <v>212</v>
      </c>
      <c r="TIG43" t="s">
        <v>212</v>
      </c>
      <c r="TIH43" t="s">
        <v>212</v>
      </c>
      <c r="TII43" t="s">
        <v>212</v>
      </c>
      <c r="TIJ43" t="s">
        <v>212</v>
      </c>
      <c r="TIK43" t="s">
        <v>212</v>
      </c>
      <c r="TIL43" t="s">
        <v>212</v>
      </c>
      <c r="TIM43" t="s">
        <v>212</v>
      </c>
      <c r="TIN43" t="s">
        <v>212</v>
      </c>
      <c r="TIO43" t="s">
        <v>212</v>
      </c>
      <c r="TIP43" t="s">
        <v>212</v>
      </c>
      <c r="TIQ43" t="s">
        <v>212</v>
      </c>
      <c r="TIR43" t="s">
        <v>212</v>
      </c>
      <c r="TIS43" t="s">
        <v>212</v>
      </c>
      <c r="TIT43" t="s">
        <v>212</v>
      </c>
      <c r="TIU43" t="s">
        <v>212</v>
      </c>
      <c r="TIV43" t="s">
        <v>212</v>
      </c>
      <c r="TIW43" t="s">
        <v>212</v>
      </c>
      <c r="TIX43" t="s">
        <v>212</v>
      </c>
      <c r="TIY43" t="s">
        <v>212</v>
      </c>
      <c r="TIZ43" t="s">
        <v>212</v>
      </c>
      <c r="TJA43" t="s">
        <v>212</v>
      </c>
      <c r="TJB43" t="s">
        <v>212</v>
      </c>
      <c r="TJC43" t="s">
        <v>212</v>
      </c>
      <c r="TJD43" t="s">
        <v>212</v>
      </c>
      <c r="TJE43" t="s">
        <v>212</v>
      </c>
      <c r="TJF43" t="s">
        <v>212</v>
      </c>
      <c r="TJG43" t="s">
        <v>212</v>
      </c>
      <c r="TJH43" t="s">
        <v>212</v>
      </c>
      <c r="TJI43" t="s">
        <v>212</v>
      </c>
      <c r="TJJ43" t="s">
        <v>212</v>
      </c>
      <c r="TJK43" t="s">
        <v>212</v>
      </c>
      <c r="TJL43" t="s">
        <v>212</v>
      </c>
      <c r="TJM43" t="s">
        <v>212</v>
      </c>
      <c r="TJN43" t="s">
        <v>212</v>
      </c>
      <c r="TJO43" t="s">
        <v>212</v>
      </c>
      <c r="TJP43" t="s">
        <v>212</v>
      </c>
      <c r="TJQ43" t="s">
        <v>212</v>
      </c>
      <c r="TJR43" t="s">
        <v>212</v>
      </c>
      <c r="TJS43" t="s">
        <v>212</v>
      </c>
      <c r="TJT43" t="s">
        <v>212</v>
      </c>
      <c r="TJU43" t="s">
        <v>212</v>
      </c>
      <c r="TJV43" t="s">
        <v>212</v>
      </c>
      <c r="TJW43" t="s">
        <v>212</v>
      </c>
      <c r="TJX43" t="s">
        <v>212</v>
      </c>
      <c r="TJY43" t="s">
        <v>212</v>
      </c>
      <c r="TJZ43" t="s">
        <v>212</v>
      </c>
      <c r="TKA43" t="s">
        <v>212</v>
      </c>
      <c r="TKB43" t="s">
        <v>212</v>
      </c>
      <c r="TKC43" t="s">
        <v>212</v>
      </c>
      <c r="TKD43" t="s">
        <v>212</v>
      </c>
      <c r="TKE43" t="s">
        <v>212</v>
      </c>
      <c r="TKF43" t="s">
        <v>212</v>
      </c>
      <c r="TKG43" t="s">
        <v>212</v>
      </c>
      <c r="TKH43" t="s">
        <v>212</v>
      </c>
      <c r="TKI43" t="s">
        <v>212</v>
      </c>
      <c r="TKJ43" t="s">
        <v>212</v>
      </c>
      <c r="TKK43" t="s">
        <v>212</v>
      </c>
      <c r="TKL43" t="s">
        <v>212</v>
      </c>
      <c r="TKM43" t="s">
        <v>212</v>
      </c>
      <c r="TKN43" t="s">
        <v>212</v>
      </c>
      <c r="TKO43" t="s">
        <v>212</v>
      </c>
      <c r="TKP43" t="s">
        <v>212</v>
      </c>
      <c r="TKQ43" t="s">
        <v>212</v>
      </c>
      <c r="TKR43" t="s">
        <v>212</v>
      </c>
      <c r="TKS43" t="s">
        <v>212</v>
      </c>
      <c r="TKT43" t="s">
        <v>212</v>
      </c>
      <c r="TKU43" t="s">
        <v>212</v>
      </c>
      <c r="TKV43" t="s">
        <v>212</v>
      </c>
      <c r="TKW43" t="s">
        <v>212</v>
      </c>
      <c r="TKX43" t="s">
        <v>212</v>
      </c>
      <c r="TKY43" t="s">
        <v>212</v>
      </c>
      <c r="TKZ43" t="s">
        <v>212</v>
      </c>
      <c r="TLA43" t="s">
        <v>212</v>
      </c>
      <c r="TLB43" t="s">
        <v>212</v>
      </c>
      <c r="TLC43" t="s">
        <v>212</v>
      </c>
      <c r="TLD43" t="s">
        <v>212</v>
      </c>
      <c r="TLE43" t="s">
        <v>212</v>
      </c>
      <c r="TLF43" t="s">
        <v>212</v>
      </c>
      <c r="TLG43" t="s">
        <v>212</v>
      </c>
      <c r="TLH43" t="s">
        <v>212</v>
      </c>
      <c r="TLI43" t="s">
        <v>212</v>
      </c>
      <c r="TLJ43" t="s">
        <v>212</v>
      </c>
      <c r="TLK43" t="s">
        <v>212</v>
      </c>
      <c r="TLL43" t="s">
        <v>212</v>
      </c>
      <c r="TLM43" t="s">
        <v>212</v>
      </c>
      <c r="TLN43" t="s">
        <v>212</v>
      </c>
      <c r="TLO43" t="s">
        <v>212</v>
      </c>
      <c r="TLP43" t="s">
        <v>212</v>
      </c>
      <c r="TLQ43" t="s">
        <v>212</v>
      </c>
      <c r="TLR43" t="s">
        <v>212</v>
      </c>
      <c r="TLS43" t="s">
        <v>212</v>
      </c>
      <c r="TLT43" t="s">
        <v>212</v>
      </c>
      <c r="TLU43" t="s">
        <v>212</v>
      </c>
      <c r="TLV43" t="s">
        <v>212</v>
      </c>
      <c r="TLW43" t="s">
        <v>212</v>
      </c>
      <c r="TLX43" t="s">
        <v>212</v>
      </c>
      <c r="TLY43" t="s">
        <v>212</v>
      </c>
      <c r="TLZ43" t="s">
        <v>212</v>
      </c>
      <c r="TMA43" t="s">
        <v>212</v>
      </c>
      <c r="TMB43" t="s">
        <v>212</v>
      </c>
      <c r="TMC43" t="s">
        <v>212</v>
      </c>
      <c r="TMD43" t="s">
        <v>212</v>
      </c>
      <c r="TME43" t="s">
        <v>212</v>
      </c>
      <c r="TMF43" t="s">
        <v>212</v>
      </c>
      <c r="TMG43" t="s">
        <v>212</v>
      </c>
      <c r="TMH43" t="s">
        <v>212</v>
      </c>
      <c r="TMI43" t="s">
        <v>212</v>
      </c>
      <c r="TMJ43" t="s">
        <v>212</v>
      </c>
      <c r="TMK43" t="s">
        <v>212</v>
      </c>
      <c r="TML43" t="s">
        <v>212</v>
      </c>
      <c r="TMM43" t="s">
        <v>212</v>
      </c>
      <c r="TMN43" t="s">
        <v>212</v>
      </c>
      <c r="TMO43" t="s">
        <v>212</v>
      </c>
      <c r="TMP43" t="s">
        <v>212</v>
      </c>
      <c r="TMQ43" t="s">
        <v>212</v>
      </c>
      <c r="TMR43" t="s">
        <v>212</v>
      </c>
      <c r="TMS43" t="s">
        <v>212</v>
      </c>
      <c r="TMT43" t="s">
        <v>212</v>
      </c>
      <c r="TMU43" t="s">
        <v>212</v>
      </c>
      <c r="TMV43" t="s">
        <v>212</v>
      </c>
      <c r="TMW43" t="s">
        <v>212</v>
      </c>
      <c r="TMX43" t="s">
        <v>212</v>
      </c>
      <c r="TMY43" t="s">
        <v>212</v>
      </c>
      <c r="TMZ43" t="s">
        <v>212</v>
      </c>
      <c r="TNA43" t="s">
        <v>212</v>
      </c>
      <c r="TNB43" t="s">
        <v>212</v>
      </c>
      <c r="TNC43" t="s">
        <v>212</v>
      </c>
      <c r="TND43" t="s">
        <v>212</v>
      </c>
      <c r="TNE43" t="s">
        <v>212</v>
      </c>
      <c r="TNF43" t="s">
        <v>212</v>
      </c>
      <c r="TNG43" t="s">
        <v>212</v>
      </c>
      <c r="TNH43" t="s">
        <v>212</v>
      </c>
      <c r="TNI43" t="s">
        <v>212</v>
      </c>
      <c r="TNJ43" t="s">
        <v>212</v>
      </c>
      <c r="TNK43" t="s">
        <v>212</v>
      </c>
      <c r="TNL43" t="s">
        <v>212</v>
      </c>
      <c r="TNM43" t="s">
        <v>212</v>
      </c>
      <c r="TNN43" t="s">
        <v>212</v>
      </c>
      <c r="TNO43" t="s">
        <v>212</v>
      </c>
      <c r="TNP43" t="s">
        <v>212</v>
      </c>
      <c r="TNQ43" t="s">
        <v>212</v>
      </c>
      <c r="TNR43" t="s">
        <v>212</v>
      </c>
      <c r="TNS43" t="s">
        <v>212</v>
      </c>
      <c r="TNT43" t="s">
        <v>212</v>
      </c>
      <c r="TNU43" t="s">
        <v>212</v>
      </c>
      <c r="TNV43" t="s">
        <v>212</v>
      </c>
      <c r="TNW43" t="s">
        <v>212</v>
      </c>
      <c r="TNX43" t="s">
        <v>212</v>
      </c>
      <c r="TNY43" t="s">
        <v>212</v>
      </c>
      <c r="TNZ43" t="s">
        <v>212</v>
      </c>
      <c r="TOA43" t="s">
        <v>212</v>
      </c>
      <c r="TOB43" t="s">
        <v>212</v>
      </c>
      <c r="TOC43" t="s">
        <v>212</v>
      </c>
      <c r="TOD43" t="s">
        <v>212</v>
      </c>
      <c r="TOE43" t="s">
        <v>212</v>
      </c>
      <c r="TOF43" t="s">
        <v>212</v>
      </c>
      <c r="TOG43" t="s">
        <v>212</v>
      </c>
      <c r="TOH43" t="s">
        <v>212</v>
      </c>
      <c r="TOI43" t="s">
        <v>212</v>
      </c>
      <c r="TOJ43" t="s">
        <v>212</v>
      </c>
      <c r="TOK43" t="s">
        <v>212</v>
      </c>
      <c r="TOL43" t="s">
        <v>212</v>
      </c>
      <c r="TOM43" t="s">
        <v>212</v>
      </c>
      <c r="TON43" t="s">
        <v>212</v>
      </c>
      <c r="TOO43" t="s">
        <v>212</v>
      </c>
      <c r="TOP43" t="s">
        <v>212</v>
      </c>
      <c r="TOQ43" t="s">
        <v>212</v>
      </c>
      <c r="TOR43" t="s">
        <v>212</v>
      </c>
      <c r="TOS43" t="s">
        <v>212</v>
      </c>
      <c r="TOT43" t="s">
        <v>212</v>
      </c>
      <c r="TOU43" t="s">
        <v>212</v>
      </c>
      <c r="TOV43" t="s">
        <v>212</v>
      </c>
      <c r="TOW43" t="s">
        <v>212</v>
      </c>
      <c r="TOX43" t="s">
        <v>212</v>
      </c>
      <c r="TOY43" t="s">
        <v>212</v>
      </c>
      <c r="TOZ43" t="s">
        <v>212</v>
      </c>
      <c r="TPA43" t="s">
        <v>212</v>
      </c>
      <c r="TPB43" t="s">
        <v>212</v>
      </c>
      <c r="TPC43" t="s">
        <v>212</v>
      </c>
      <c r="TPD43" t="s">
        <v>212</v>
      </c>
      <c r="TPE43" t="s">
        <v>212</v>
      </c>
      <c r="TPF43" t="s">
        <v>212</v>
      </c>
      <c r="TPG43" t="s">
        <v>212</v>
      </c>
      <c r="TPH43" t="s">
        <v>212</v>
      </c>
      <c r="TPI43" t="s">
        <v>212</v>
      </c>
      <c r="TPJ43" t="s">
        <v>212</v>
      </c>
      <c r="TPK43" t="s">
        <v>212</v>
      </c>
      <c r="TPL43" t="s">
        <v>212</v>
      </c>
      <c r="TPM43" t="s">
        <v>212</v>
      </c>
      <c r="TPN43" t="s">
        <v>212</v>
      </c>
      <c r="TPO43" t="s">
        <v>212</v>
      </c>
      <c r="TPP43" t="s">
        <v>212</v>
      </c>
      <c r="TPQ43" t="s">
        <v>212</v>
      </c>
      <c r="TPR43" t="s">
        <v>212</v>
      </c>
      <c r="TPS43" t="s">
        <v>212</v>
      </c>
      <c r="TPT43" t="s">
        <v>212</v>
      </c>
      <c r="TPU43" t="s">
        <v>212</v>
      </c>
      <c r="TPV43" t="s">
        <v>212</v>
      </c>
      <c r="TPW43" t="s">
        <v>212</v>
      </c>
      <c r="TPX43" t="s">
        <v>212</v>
      </c>
      <c r="TPY43" t="s">
        <v>212</v>
      </c>
      <c r="TPZ43" t="s">
        <v>212</v>
      </c>
      <c r="TQA43" t="s">
        <v>212</v>
      </c>
      <c r="TQB43" t="s">
        <v>212</v>
      </c>
      <c r="TQC43" t="s">
        <v>212</v>
      </c>
      <c r="TQD43" t="s">
        <v>212</v>
      </c>
      <c r="TQE43" t="s">
        <v>212</v>
      </c>
      <c r="TQF43" t="s">
        <v>212</v>
      </c>
      <c r="TQG43" t="s">
        <v>212</v>
      </c>
      <c r="TQH43" t="s">
        <v>212</v>
      </c>
      <c r="TQI43" t="s">
        <v>212</v>
      </c>
      <c r="TQJ43" t="s">
        <v>212</v>
      </c>
      <c r="TQK43" t="s">
        <v>212</v>
      </c>
      <c r="TQL43" t="s">
        <v>212</v>
      </c>
      <c r="TQM43" t="s">
        <v>212</v>
      </c>
      <c r="TQN43" t="s">
        <v>212</v>
      </c>
      <c r="TQO43" t="s">
        <v>212</v>
      </c>
      <c r="TQP43" t="s">
        <v>212</v>
      </c>
      <c r="TQQ43" t="s">
        <v>212</v>
      </c>
      <c r="TQR43" t="s">
        <v>212</v>
      </c>
      <c r="TQS43" t="s">
        <v>212</v>
      </c>
      <c r="TQT43" t="s">
        <v>212</v>
      </c>
      <c r="TQU43" t="s">
        <v>212</v>
      </c>
      <c r="TQV43" t="s">
        <v>212</v>
      </c>
      <c r="TQW43" t="s">
        <v>212</v>
      </c>
      <c r="TQX43" t="s">
        <v>212</v>
      </c>
      <c r="TQY43" t="s">
        <v>212</v>
      </c>
      <c r="TQZ43" t="s">
        <v>212</v>
      </c>
      <c r="TRA43" t="s">
        <v>212</v>
      </c>
      <c r="TRB43" t="s">
        <v>212</v>
      </c>
      <c r="TRC43" t="s">
        <v>212</v>
      </c>
      <c r="TRD43" t="s">
        <v>212</v>
      </c>
      <c r="TRE43" t="s">
        <v>212</v>
      </c>
      <c r="TRF43" t="s">
        <v>212</v>
      </c>
      <c r="TRG43" t="s">
        <v>212</v>
      </c>
      <c r="TRH43" t="s">
        <v>212</v>
      </c>
      <c r="TRI43" t="s">
        <v>212</v>
      </c>
      <c r="TRJ43" t="s">
        <v>212</v>
      </c>
      <c r="TRK43" t="s">
        <v>212</v>
      </c>
      <c r="TRL43" t="s">
        <v>212</v>
      </c>
      <c r="TRM43" t="s">
        <v>212</v>
      </c>
      <c r="TRN43" t="s">
        <v>212</v>
      </c>
      <c r="TRO43" t="s">
        <v>212</v>
      </c>
      <c r="TRP43" t="s">
        <v>212</v>
      </c>
      <c r="TRQ43" t="s">
        <v>212</v>
      </c>
      <c r="TRR43" t="s">
        <v>212</v>
      </c>
      <c r="TRS43" t="s">
        <v>212</v>
      </c>
      <c r="TRT43" t="s">
        <v>212</v>
      </c>
      <c r="TRU43" t="s">
        <v>212</v>
      </c>
      <c r="TRV43" t="s">
        <v>212</v>
      </c>
      <c r="TRW43" t="s">
        <v>212</v>
      </c>
      <c r="TRX43" t="s">
        <v>212</v>
      </c>
      <c r="TRY43" t="s">
        <v>212</v>
      </c>
      <c r="TRZ43" t="s">
        <v>212</v>
      </c>
      <c r="TSA43" t="s">
        <v>212</v>
      </c>
      <c r="TSB43" t="s">
        <v>212</v>
      </c>
      <c r="TSC43" t="s">
        <v>212</v>
      </c>
      <c r="TSD43" t="s">
        <v>212</v>
      </c>
      <c r="TSE43" t="s">
        <v>212</v>
      </c>
      <c r="TSF43" t="s">
        <v>212</v>
      </c>
      <c r="TSG43" t="s">
        <v>212</v>
      </c>
      <c r="TSH43" t="s">
        <v>212</v>
      </c>
      <c r="TSI43" t="s">
        <v>212</v>
      </c>
      <c r="TSJ43" t="s">
        <v>212</v>
      </c>
      <c r="TSK43" t="s">
        <v>212</v>
      </c>
      <c r="TSL43" t="s">
        <v>212</v>
      </c>
      <c r="TSM43" t="s">
        <v>212</v>
      </c>
      <c r="TSN43" t="s">
        <v>212</v>
      </c>
      <c r="TSO43" t="s">
        <v>212</v>
      </c>
      <c r="TSP43" t="s">
        <v>212</v>
      </c>
      <c r="TSQ43" t="s">
        <v>212</v>
      </c>
      <c r="TSR43" t="s">
        <v>212</v>
      </c>
      <c r="TSS43" t="s">
        <v>212</v>
      </c>
      <c r="TST43" t="s">
        <v>212</v>
      </c>
      <c r="TSU43" t="s">
        <v>212</v>
      </c>
      <c r="TSV43" t="s">
        <v>212</v>
      </c>
      <c r="TSW43" t="s">
        <v>212</v>
      </c>
      <c r="TSX43" t="s">
        <v>212</v>
      </c>
      <c r="TSY43" t="s">
        <v>212</v>
      </c>
      <c r="TSZ43" t="s">
        <v>212</v>
      </c>
      <c r="TTA43" t="s">
        <v>212</v>
      </c>
      <c r="TTB43" t="s">
        <v>212</v>
      </c>
      <c r="TTC43" t="s">
        <v>212</v>
      </c>
      <c r="TTD43" t="s">
        <v>212</v>
      </c>
      <c r="TTE43" t="s">
        <v>212</v>
      </c>
      <c r="TTF43" t="s">
        <v>212</v>
      </c>
      <c r="TTG43" t="s">
        <v>212</v>
      </c>
      <c r="TTH43" t="s">
        <v>212</v>
      </c>
      <c r="TTI43" t="s">
        <v>212</v>
      </c>
      <c r="TTJ43" t="s">
        <v>212</v>
      </c>
      <c r="TTK43" t="s">
        <v>212</v>
      </c>
      <c r="TTL43" t="s">
        <v>212</v>
      </c>
      <c r="TTM43" t="s">
        <v>212</v>
      </c>
      <c r="TTN43" t="s">
        <v>212</v>
      </c>
      <c r="TTO43" t="s">
        <v>212</v>
      </c>
      <c r="TTP43" t="s">
        <v>212</v>
      </c>
      <c r="TTQ43" t="s">
        <v>212</v>
      </c>
      <c r="TTR43" t="s">
        <v>212</v>
      </c>
      <c r="TTS43" t="s">
        <v>212</v>
      </c>
      <c r="TTT43" t="s">
        <v>212</v>
      </c>
      <c r="TTU43" t="s">
        <v>212</v>
      </c>
      <c r="TTV43" t="s">
        <v>212</v>
      </c>
      <c r="TTW43" t="s">
        <v>212</v>
      </c>
      <c r="TTX43" t="s">
        <v>212</v>
      </c>
      <c r="TTY43" t="s">
        <v>212</v>
      </c>
      <c r="TTZ43" t="s">
        <v>212</v>
      </c>
      <c r="TUA43" t="s">
        <v>212</v>
      </c>
      <c r="TUB43" t="s">
        <v>212</v>
      </c>
      <c r="TUC43" t="s">
        <v>212</v>
      </c>
      <c r="TUD43" t="s">
        <v>212</v>
      </c>
      <c r="TUE43" t="s">
        <v>212</v>
      </c>
      <c r="TUF43" t="s">
        <v>212</v>
      </c>
      <c r="TUG43" t="s">
        <v>212</v>
      </c>
      <c r="TUH43" t="s">
        <v>212</v>
      </c>
      <c r="TUI43" t="s">
        <v>212</v>
      </c>
      <c r="TUJ43" t="s">
        <v>212</v>
      </c>
      <c r="TUK43" t="s">
        <v>212</v>
      </c>
      <c r="TUL43" t="s">
        <v>212</v>
      </c>
      <c r="TUM43" t="s">
        <v>212</v>
      </c>
      <c r="TUN43" t="s">
        <v>212</v>
      </c>
      <c r="TUO43" t="s">
        <v>212</v>
      </c>
      <c r="TUP43" t="s">
        <v>212</v>
      </c>
      <c r="TUQ43" t="s">
        <v>212</v>
      </c>
      <c r="TUR43" t="s">
        <v>212</v>
      </c>
      <c r="TUS43" t="s">
        <v>212</v>
      </c>
      <c r="TUT43" t="s">
        <v>212</v>
      </c>
      <c r="TUU43" t="s">
        <v>212</v>
      </c>
      <c r="TUV43" t="s">
        <v>212</v>
      </c>
      <c r="TUW43" t="s">
        <v>212</v>
      </c>
      <c r="TUX43" t="s">
        <v>212</v>
      </c>
      <c r="TUY43" t="s">
        <v>212</v>
      </c>
      <c r="TUZ43" t="s">
        <v>212</v>
      </c>
      <c r="TVA43" t="s">
        <v>212</v>
      </c>
      <c r="TVB43" t="s">
        <v>212</v>
      </c>
      <c r="TVC43" t="s">
        <v>212</v>
      </c>
      <c r="TVD43" t="s">
        <v>212</v>
      </c>
      <c r="TVE43" t="s">
        <v>212</v>
      </c>
      <c r="TVF43" t="s">
        <v>212</v>
      </c>
      <c r="TVG43" t="s">
        <v>212</v>
      </c>
      <c r="TVH43" t="s">
        <v>212</v>
      </c>
      <c r="TVI43" t="s">
        <v>212</v>
      </c>
      <c r="TVJ43" t="s">
        <v>212</v>
      </c>
      <c r="TVK43" t="s">
        <v>212</v>
      </c>
      <c r="TVL43" t="s">
        <v>212</v>
      </c>
      <c r="TVM43" t="s">
        <v>212</v>
      </c>
      <c r="TVN43" t="s">
        <v>212</v>
      </c>
      <c r="TVO43" t="s">
        <v>212</v>
      </c>
      <c r="TVP43" t="s">
        <v>212</v>
      </c>
      <c r="TVQ43" t="s">
        <v>212</v>
      </c>
      <c r="TVR43" t="s">
        <v>212</v>
      </c>
      <c r="TVS43" t="s">
        <v>212</v>
      </c>
      <c r="TVT43" t="s">
        <v>212</v>
      </c>
      <c r="TVU43" t="s">
        <v>212</v>
      </c>
      <c r="TVV43" t="s">
        <v>212</v>
      </c>
      <c r="TVW43" t="s">
        <v>212</v>
      </c>
      <c r="TVX43" t="s">
        <v>212</v>
      </c>
      <c r="TVY43" t="s">
        <v>212</v>
      </c>
      <c r="TVZ43" t="s">
        <v>212</v>
      </c>
      <c r="TWA43" t="s">
        <v>212</v>
      </c>
      <c r="TWB43" t="s">
        <v>212</v>
      </c>
      <c r="TWC43" t="s">
        <v>212</v>
      </c>
      <c r="TWD43" t="s">
        <v>212</v>
      </c>
      <c r="TWE43" t="s">
        <v>212</v>
      </c>
      <c r="TWF43" t="s">
        <v>212</v>
      </c>
      <c r="TWG43" t="s">
        <v>212</v>
      </c>
      <c r="TWH43" t="s">
        <v>212</v>
      </c>
      <c r="TWI43" t="s">
        <v>212</v>
      </c>
      <c r="TWJ43" t="s">
        <v>212</v>
      </c>
      <c r="TWK43" t="s">
        <v>212</v>
      </c>
      <c r="TWL43" t="s">
        <v>212</v>
      </c>
      <c r="TWM43" t="s">
        <v>212</v>
      </c>
      <c r="TWN43" t="s">
        <v>212</v>
      </c>
      <c r="TWO43" t="s">
        <v>212</v>
      </c>
      <c r="TWP43" t="s">
        <v>212</v>
      </c>
      <c r="TWQ43" t="s">
        <v>212</v>
      </c>
      <c r="TWR43" t="s">
        <v>212</v>
      </c>
      <c r="TWS43" t="s">
        <v>212</v>
      </c>
      <c r="TWT43" t="s">
        <v>212</v>
      </c>
      <c r="TWU43" t="s">
        <v>212</v>
      </c>
      <c r="TWV43" t="s">
        <v>212</v>
      </c>
      <c r="TWW43" t="s">
        <v>212</v>
      </c>
      <c r="TWX43" t="s">
        <v>212</v>
      </c>
      <c r="TWY43" t="s">
        <v>212</v>
      </c>
      <c r="TWZ43" t="s">
        <v>212</v>
      </c>
      <c r="TXA43" t="s">
        <v>212</v>
      </c>
      <c r="TXB43" t="s">
        <v>212</v>
      </c>
      <c r="TXC43" t="s">
        <v>212</v>
      </c>
      <c r="TXD43" t="s">
        <v>212</v>
      </c>
      <c r="TXE43" t="s">
        <v>212</v>
      </c>
      <c r="TXF43" t="s">
        <v>212</v>
      </c>
      <c r="TXG43" t="s">
        <v>212</v>
      </c>
      <c r="TXH43" t="s">
        <v>212</v>
      </c>
      <c r="TXI43" t="s">
        <v>212</v>
      </c>
      <c r="TXJ43" t="s">
        <v>212</v>
      </c>
      <c r="TXK43" t="s">
        <v>212</v>
      </c>
      <c r="TXL43" t="s">
        <v>212</v>
      </c>
      <c r="TXM43" t="s">
        <v>212</v>
      </c>
      <c r="TXN43" t="s">
        <v>212</v>
      </c>
      <c r="TXO43" t="s">
        <v>212</v>
      </c>
      <c r="TXP43" t="s">
        <v>212</v>
      </c>
      <c r="TXQ43" t="s">
        <v>212</v>
      </c>
      <c r="TXR43" t="s">
        <v>212</v>
      </c>
      <c r="TXS43" t="s">
        <v>212</v>
      </c>
      <c r="TXT43" t="s">
        <v>212</v>
      </c>
      <c r="TXU43" t="s">
        <v>212</v>
      </c>
      <c r="TXV43" t="s">
        <v>212</v>
      </c>
      <c r="TXW43" t="s">
        <v>212</v>
      </c>
      <c r="TXX43" t="s">
        <v>212</v>
      </c>
      <c r="TXY43" t="s">
        <v>212</v>
      </c>
      <c r="TXZ43" t="s">
        <v>212</v>
      </c>
      <c r="TYA43" t="s">
        <v>212</v>
      </c>
      <c r="TYB43" t="s">
        <v>212</v>
      </c>
      <c r="TYC43" t="s">
        <v>212</v>
      </c>
      <c r="TYD43" t="s">
        <v>212</v>
      </c>
      <c r="TYE43" t="s">
        <v>212</v>
      </c>
      <c r="TYF43" t="s">
        <v>212</v>
      </c>
      <c r="TYG43" t="s">
        <v>212</v>
      </c>
      <c r="TYH43" t="s">
        <v>212</v>
      </c>
      <c r="TYI43" t="s">
        <v>212</v>
      </c>
      <c r="TYJ43" t="s">
        <v>212</v>
      </c>
      <c r="TYK43" t="s">
        <v>212</v>
      </c>
      <c r="TYL43" t="s">
        <v>212</v>
      </c>
      <c r="TYM43" t="s">
        <v>212</v>
      </c>
      <c r="TYN43" t="s">
        <v>212</v>
      </c>
      <c r="TYO43" t="s">
        <v>212</v>
      </c>
      <c r="TYP43" t="s">
        <v>212</v>
      </c>
      <c r="TYQ43" t="s">
        <v>212</v>
      </c>
      <c r="TYR43" t="s">
        <v>212</v>
      </c>
      <c r="TYS43" t="s">
        <v>212</v>
      </c>
      <c r="TYT43" t="s">
        <v>212</v>
      </c>
      <c r="TYU43" t="s">
        <v>212</v>
      </c>
      <c r="TYV43" t="s">
        <v>212</v>
      </c>
      <c r="TYW43" t="s">
        <v>212</v>
      </c>
      <c r="TYX43" t="s">
        <v>212</v>
      </c>
      <c r="TYY43" t="s">
        <v>212</v>
      </c>
      <c r="TYZ43" t="s">
        <v>212</v>
      </c>
      <c r="TZA43" t="s">
        <v>212</v>
      </c>
      <c r="TZB43" t="s">
        <v>212</v>
      </c>
      <c r="TZC43" t="s">
        <v>212</v>
      </c>
      <c r="TZD43" t="s">
        <v>212</v>
      </c>
      <c r="TZE43" t="s">
        <v>212</v>
      </c>
      <c r="TZF43" t="s">
        <v>212</v>
      </c>
      <c r="TZG43" t="s">
        <v>212</v>
      </c>
      <c r="TZH43" t="s">
        <v>212</v>
      </c>
      <c r="TZI43" t="s">
        <v>212</v>
      </c>
      <c r="TZJ43" t="s">
        <v>212</v>
      </c>
      <c r="TZK43" t="s">
        <v>212</v>
      </c>
      <c r="TZL43" t="s">
        <v>212</v>
      </c>
      <c r="TZM43" t="s">
        <v>212</v>
      </c>
      <c r="TZN43" t="s">
        <v>212</v>
      </c>
      <c r="TZO43" t="s">
        <v>212</v>
      </c>
      <c r="TZP43" t="s">
        <v>212</v>
      </c>
      <c r="TZQ43" t="s">
        <v>212</v>
      </c>
      <c r="TZR43" t="s">
        <v>212</v>
      </c>
      <c r="TZS43" t="s">
        <v>212</v>
      </c>
      <c r="TZT43" t="s">
        <v>212</v>
      </c>
      <c r="TZU43" t="s">
        <v>212</v>
      </c>
      <c r="TZV43" t="s">
        <v>212</v>
      </c>
      <c r="TZW43" t="s">
        <v>212</v>
      </c>
      <c r="TZX43" t="s">
        <v>212</v>
      </c>
      <c r="TZY43" t="s">
        <v>212</v>
      </c>
      <c r="TZZ43" t="s">
        <v>212</v>
      </c>
      <c r="UAA43" t="s">
        <v>212</v>
      </c>
      <c r="UAB43" t="s">
        <v>212</v>
      </c>
      <c r="UAC43" t="s">
        <v>212</v>
      </c>
      <c r="UAD43" t="s">
        <v>212</v>
      </c>
      <c r="UAE43" t="s">
        <v>212</v>
      </c>
      <c r="UAF43" t="s">
        <v>212</v>
      </c>
      <c r="UAG43" t="s">
        <v>212</v>
      </c>
      <c r="UAH43" t="s">
        <v>212</v>
      </c>
      <c r="UAI43" t="s">
        <v>212</v>
      </c>
      <c r="UAJ43" t="s">
        <v>212</v>
      </c>
      <c r="UAK43" t="s">
        <v>212</v>
      </c>
      <c r="UAL43" t="s">
        <v>212</v>
      </c>
      <c r="UAM43" t="s">
        <v>212</v>
      </c>
      <c r="UAN43" t="s">
        <v>212</v>
      </c>
      <c r="UAO43" t="s">
        <v>212</v>
      </c>
      <c r="UAP43" t="s">
        <v>212</v>
      </c>
      <c r="UAQ43" t="s">
        <v>212</v>
      </c>
      <c r="UAR43" t="s">
        <v>212</v>
      </c>
      <c r="UAS43" t="s">
        <v>212</v>
      </c>
      <c r="UAT43" t="s">
        <v>212</v>
      </c>
      <c r="UAU43" t="s">
        <v>212</v>
      </c>
      <c r="UAV43" t="s">
        <v>212</v>
      </c>
      <c r="UAW43" t="s">
        <v>212</v>
      </c>
      <c r="UAX43" t="s">
        <v>212</v>
      </c>
      <c r="UAY43" t="s">
        <v>212</v>
      </c>
      <c r="UAZ43" t="s">
        <v>212</v>
      </c>
      <c r="UBA43" t="s">
        <v>212</v>
      </c>
      <c r="UBB43" t="s">
        <v>212</v>
      </c>
      <c r="UBC43" t="s">
        <v>212</v>
      </c>
      <c r="UBD43" t="s">
        <v>212</v>
      </c>
      <c r="UBE43" t="s">
        <v>212</v>
      </c>
      <c r="UBF43" t="s">
        <v>212</v>
      </c>
      <c r="UBG43" t="s">
        <v>212</v>
      </c>
      <c r="UBH43" t="s">
        <v>212</v>
      </c>
      <c r="UBI43" t="s">
        <v>212</v>
      </c>
      <c r="UBJ43" t="s">
        <v>212</v>
      </c>
      <c r="UBK43" t="s">
        <v>212</v>
      </c>
      <c r="UBL43" t="s">
        <v>212</v>
      </c>
      <c r="UBM43" t="s">
        <v>212</v>
      </c>
      <c r="UBN43" t="s">
        <v>212</v>
      </c>
      <c r="UBO43" t="s">
        <v>212</v>
      </c>
      <c r="UBP43" t="s">
        <v>212</v>
      </c>
      <c r="UBQ43" t="s">
        <v>212</v>
      </c>
      <c r="UBR43" t="s">
        <v>212</v>
      </c>
      <c r="UBS43" t="s">
        <v>212</v>
      </c>
      <c r="UBT43" t="s">
        <v>212</v>
      </c>
      <c r="UBU43" t="s">
        <v>212</v>
      </c>
      <c r="UBV43" t="s">
        <v>212</v>
      </c>
      <c r="UBW43" t="s">
        <v>212</v>
      </c>
      <c r="UBX43" t="s">
        <v>212</v>
      </c>
      <c r="UBY43" t="s">
        <v>212</v>
      </c>
      <c r="UBZ43" t="s">
        <v>212</v>
      </c>
      <c r="UCA43" t="s">
        <v>212</v>
      </c>
      <c r="UCB43" t="s">
        <v>212</v>
      </c>
      <c r="UCC43" t="s">
        <v>212</v>
      </c>
      <c r="UCD43" t="s">
        <v>212</v>
      </c>
      <c r="UCE43" t="s">
        <v>212</v>
      </c>
      <c r="UCF43" t="s">
        <v>212</v>
      </c>
      <c r="UCG43" t="s">
        <v>212</v>
      </c>
      <c r="UCH43" t="s">
        <v>212</v>
      </c>
      <c r="UCI43" t="s">
        <v>212</v>
      </c>
      <c r="UCJ43" t="s">
        <v>212</v>
      </c>
      <c r="UCK43" t="s">
        <v>212</v>
      </c>
      <c r="UCL43" t="s">
        <v>212</v>
      </c>
      <c r="UCM43" t="s">
        <v>212</v>
      </c>
      <c r="UCN43" t="s">
        <v>212</v>
      </c>
      <c r="UCO43" t="s">
        <v>212</v>
      </c>
      <c r="UCP43" t="s">
        <v>212</v>
      </c>
      <c r="UCQ43" t="s">
        <v>212</v>
      </c>
      <c r="UCR43" t="s">
        <v>212</v>
      </c>
      <c r="UCS43" t="s">
        <v>212</v>
      </c>
      <c r="UCT43" t="s">
        <v>212</v>
      </c>
      <c r="UCU43" t="s">
        <v>212</v>
      </c>
      <c r="UCV43" t="s">
        <v>212</v>
      </c>
      <c r="UCW43" t="s">
        <v>212</v>
      </c>
      <c r="UCX43" t="s">
        <v>212</v>
      </c>
      <c r="UCY43" t="s">
        <v>212</v>
      </c>
      <c r="UCZ43" t="s">
        <v>212</v>
      </c>
      <c r="UDA43" t="s">
        <v>212</v>
      </c>
      <c r="UDB43" t="s">
        <v>212</v>
      </c>
      <c r="UDC43" t="s">
        <v>212</v>
      </c>
      <c r="UDD43" t="s">
        <v>212</v>
      </c>
      <c r="UDE43" t="s">
        <v>212</v>
      </c>
      <c r="UDF43" t="s">
        <v>212</v>
      </c>
      <c r="UDG43" t="s">
        <v>212</v>
      </c>
      <c r="UDH43" t="s">
        <v>212</v>
      </c>
      <c r="UDI43" t="s">
        <v>212</v>
      </c>
      <c r="UDJ43" t="s">
        <v>212</v>
      </c>
      <c r="UDK43" t="s">
        <v>212</v>
      </c>
      <c r="UDL43" t="s">
        <v>212</v>
      </c>
      <c r="UDM43" t="s">
        <v>212</v>
      </c>
      <c r="UDN43" t="s">
        <v>212</v>
      </c>
      <c r="UDO43" t="s">
        <v>212</v>
      </c>
      <c r="UDP43" t="s">
        <v>212</v>
      </c>
      <c r="UDQ43" t="s">
        <v>212</v>
      </c>
      <c r="UDR43" t="s">
        <v>212</v>
      </c>
      <c r="UDS43" t="s">
        <v>212</v>
      </c>
      <c r="UDT43" t="s">
        <v>212</v>
      </c>
      <c r="UDU43" t="s">
        <v>212</v>
      </c>
      <c r="UDV43" t="s">
        <v>212</v>
      </c>
      <c r="UDW43" t="s">
        <v>212</v>
      </c>
      <c r="UDX43" t="s">
        <v>212</v>
      </c>
      <c r="UDY43" t="s">
        <v>212</v>
      </c>
      <c r="UDZ43" t="s">
        <v>212</v>
      </c>
      <c r="UEA43" t="s">
        <v>212</v>
      </c>
      <c r="UEB43" t="s">
        <v>212</v>
      </c>
      <c r="UEC43" t="s">
        <v>212</v>
      </c>
      <c r="UED43" t="s">
        <v>212</v>
      </c>
      <c r="UEE43" t="s">
        <v>212</v>
      </c>
      <c r="UEF43" t="s">
        <v>212</v>
      </c>
      <c r="UEG43" t="s">
        <v>212</v>
      </c>
      <c r="UEH43" t="s">
        <v>212</v>
      </c>
      <c r="UEI43" t="s">
        <v>212</v>
      </c>
      <c r="UEJ43" t="s">
        <v>212</v>
      </c>
      <c r="UEK43" t="s">
        <v>212</v>
      </c>
      <c r="UEL43" t="s">
        <v>212</v>
      </c>
      <c r="UEM43" t="s">
        <v>212</v>
      </c>
      <c r="UEN43" t="s">
        <v>212</v>
      </c>
      <c r="UEO43" t="s">
        <v>212</v>
      </c>
      <c r="UEP43" t="s">
        <v>212</v>
      </c>
      <c r="UEQ43" t="s">
        <v>212</v>
      </c>
      <c r="UER43" t="s">
        <v>212</v>
      </c>
      <c r="UES43" t="s">
        <v>212</v>
      </c>
      <c r="UET43" t="s">
        <v>212</v>
      </c>
      <c r="UEU43" t="s">
        <v>212</v>
      </c>
      <c r="UEV43" t="s">
        <v>212</v>
      </c>
      <c r="UEW43" t="s">
        <v>212</v>
      </c>
      <c r="UEX43" t="s">
        <v>212</v>
      </c>
      <c r="UEY43" t="s">
        <v>212</v>
      </c>
      <c r="UEZ43" t="s">
        <v>212</v>
      </c>
      <c r="UFA43" t="s">
        <v>212</v>
      </c>
      <c r="UFB43" t="s">
        <v>212</v>
      </c>
      <c r="UFC43" t="s">
        <v>212</v>
      </c>
      <c r="UFD43" t="s">
        <v>212</v>
      </c>
      <c r="UFE43" t="s">
        <v>212</v>
      </c>
      <c r="UFF43" t="s">
        <v>212</v>
      </c>
      <c r="UFG43" t="s">
        <v>212</v>
      </c>
      <c r="UFH43" t="s">
        <v>212</v>
      </c>
      <c r="UFI43" t="s">
        <v>212</v>
      </c>
      <c r="UFJ43" t="s">
        <v>212</v>
      </c>
      <c r="UFK43" t="s">
        <v>212</v>
      </c>
      <c r="UFL43" t="s">
        <v>212</v>
      </c>
      <c r="UFM43" t="s">
        <v>212</v>
      </c>
      <c r="UFN43" t="s">
        <v>212</v>
      </c>
      <c r="UFO43" t="s">
        <v>212</v>
      </c>
      <c r="UFP43" t="s">
        <v>212</v>
      </c>
      <c r="UFQ43" t="s">
        <v>212</v>
      </c>
      <c r="UFR43" t="s">
        <v>212</v>
      </c>
      <c r="UFS43" t="s">
        <v>212</v>
      </c>
      <c r="UFT43" t="s">
        <v>212</v>
      </c>
      <c r="UFU43" t="s">
        <v>212</v>
      </c>
      <c r="UFV43" t="s">
        <v>212</v>
      </c>
      <c r="UFW43" t="s">
        <v>212</v>
      </c>
      <c r="UFX43" t="s">
        <v>212</v>
      </c>
      <c r="UFY43" t="s">
        <v>212</v>
      </c>
      <c r="UFZ43" t="s">
        <v>212</v>
      </c>
      <c r="UGA43" t="s">
        <v>212</v>
      </c>
      <c r="UGB43" t="s">
        <v>212</v>
      </c>
      <c r="UGC43" t="s">
        <v>212</v>
      </c>
      <c r="UGD43" t="s">
        <v>212</v>
      </c>
      <c r="UGE43" t="s">
        <v>212</v>
      </c>
      <c r="UGF43" t="s">
        <v>212</v>
      </c>
      <c r="UGG43" t="s">
        <v>212</v>
      </c>
      <c r="UGH43" t="s">
        <v>212</v>
      </c>
      <c r="UGI43" t="s">
        <v>212</v>
      </c>
      <c r="UGJ43" t="s">
        <v>212</v>
      </c>
      <c r="UGK43" t="s">
        <v>212</v>
      </c>
      <c r="UGL43" t="s">
        <v>212</v>
      </c>
      <c r="UGM43" t="s">
        <v>212</v>
      </c>
      <c r="UGN43" t="s">
        <v>212</v>
      </c>
      <c r="UGO43" t="s">
        <v>212</v>
      </c>
      <c r="UGP43" t="s">
        <v>212</v>
      </c>
      <c r="UGQ43" t="s">
        <v>212</v>
      </c>
      <c r="UGR43" t="s">
        <v>212</v>
      </c>
      <c r="UGS43" t="s">
        <v>212</v>
      </c>
      <c r="UGT43" t="s">
        <v>212</v>
      </c>
      <c r="UGU43" t="s">
        <v>212</v>
      </c>
      <c r="UGV43" t="s">
        <v>212</v>
      </c>
      <c r="UGW43" t="s">
        <v>212</v>
      </c>
      <c r="UGX43" t="s">
        <v>212</v>
      </c>
      <c r="UGY43" t="s">
        <v>212</v>
      </c>
      <c r="UGZ43" t="s">
        <v>212</v>
      </c>
      <c r="UHA43" t="s">
        <v>212</v>
      </c>
      <c r="UHB43" t="s">
        <v>212</v>
      </c>
      <c r="UHC43" t="s">
        <v>212</v>
      </c>
      <c r="UHD43" t="s">
        <v>212</v>
      </c>
      <c r="UHE43" t="s">
        <v>212</v>
      </c>
      <c r="UHF43" t="s">
        <v>212</v>
      </c>
      <c r="UHG43" t="s">
        <v>212</v>
      </c>
      <c r="UHH43" t="s">
        <v>212</v>
      </c>
      <c r="UHI43" t="s">
        <v>212</v>
      </c>
      <c r="UHJ43" t="s">
        <v>212</v>
      </c>
      <c r="UHK43" t="s">
        <v>212</v>
      </c>
      <c r="UHL43" t="s">
        <v>212</v>
      </c>
      <c r="UHM43" t="s">
        <v>212</v>
      </c>
      <c r="UHN43" t="s">
        <v>212</v>
      </c>
      <c r="UHO43" t="s">
        <v>212</v>
      </c>
      <c r="UHP43" t="s">
        <v>212</v>
      </c>
      <c r="UHQ43" t="s">
        <v>212</v>
      </c>
      <c r="UHR43" t="s">
        <v>212</v>
      </c>
      <c r="UHS43" t="s">
        <v>212</v>
      </c>
      <c r="UHT43" t="s">
        <v>212</v>
      </c>
      <c r="UHU43" t="s">
        <v>212</v>
      </c>
      <c r="UHV43" t="s">
        <v>212</v>
      </c>
      <c r="UHW43" t="s">
        <v>212</v>
      </c>
      <c r="UHX43" t="s">
        <v>212</v>
      </c>
      <c r="UHY43" t="s">
        <v>212</v>
      </c>
      <c r="UHZ43" t="s">
        <v>212</v>
      </c>
      <c r="UIA43" t="s">
        <v>212</v>
      </c>
      <c r="UIB43" t="s">
        <v>212</v>
      </c>
      <c r="UIC43" t="s">
        <v>212</v>
      </c>
      <c r="UID43" t="s">
        <v>212</v>
      </c>
      <c r="UIE43" t="s">
        <v>212</v>
      </c>
      <c r="UIF43" t="s">
        <v>212</v>
      </c>
      <c r="UIG43" t="s">
        <v>212</v>
      </c>
      <c r="UIH43" t="s">
        <v>212</v>
      </c>
      <c r="UII43" t="s">
        <v>212</v>
      </c>
      <c r="UIJ43" t="s">
        <v>212</v>
      </c>
      <c r="UIK43" t="s">
        <v>212</v>
      </c>
      <c r="UIL43" t="s">
        <v>212</v>
      </c>
      <c r="UIM43" t="s">
        <v>212</v>
      </c>
      <c r="UIN43" t="s">
        <v>212</v>
      </c>
      <c r="UIO43" t="s">
        <v>212</v>
      </c>
      <c r="UIP43" t="s">
        <v>212</v>
      </c>
      <c r="UIQ43" t="s">
        <v>212</v>
      </c>
      <c r="UIR43" t="s">
        <v>212</v>
      </c>
      <c r="UIS43" t="s">
        <v>212</v>
      </c>
      <c r="UIT43" t="s">
        <v>212</v>
      </c>
      <c r="UIU43" t="s">
        <v>212</v>
      </c>
      <c r="UIV43" t="s">
        <v>212</v>
      </c>
      <c r="UIW43" t="s">
        <v>212</v>
      </c>
      <c r="UIX43" t="s">
        <v>212</v>
      </c>
      <c r="UIY43" t="s">
        <v>212</v>
      </c>
      <c r="UIZ43" t="s">
        <v>212</v>
      </c>
      <c r="UJA43" t="s">
        <v>212</v>
      </c>
      <c r="UJB43" t="s">
        <v>212</v>
      </c>
      <c r="UJC43" t="s">
        <v>212</v>
      </c>
      <c r="UJD43" t="s">
        <v>212</v>
      </c>
      <c r="UJE43" t="s">
        <v>212</v>
      </c>
      <c r="UJF43" t="s">
        <v>212</v>
      </c>
      <c r="UJG43" t="s">
        <v>212</v>
      </c>
      <c r="UJH43" t="s">
        <v>212</v>
      </c>
      <c r="UJI43" t="s">
        <v>212</v>
      </c>
      <c r="UJJ43" t="s">
        <v>212</v>
      </c>
      <c r="UJK43" t="s">
        <v>212</v>
      </c>
      <c r="UJL43" t="s">
        <v>212</v>
      </c>
      <c r="UJM43" t="s">
        <v>212</v>
      </c>
      <c r="UJN43" t="s">
        <v>212</v>
      </c>
      <c r="UJO43" t="s">
        <v>212</v>
      </c>
      <c r="UJP43" t="s">
        <v>212</v>
      </c>
      <c r="UJQ43" t="s">
        <v>212</v>
      </c>
      <c r="UJR43" t="s">
        <v>212</v>
      </c>
      <c r="UJS43" t="s">
        <v>212</v>
      </c>
      <c r="UJT43" t="s">
        <v>212</v>
      </c>
      <c r="UJU43" t="s">
        <v>212</v>
      </c>
      <c r="UJV43" t="s">
        <v>212</v>
      </c>
      <c r="UJW43" t="s">
        <v>212</v>
      </c>
      <c r="UJX43" t="s">
        <v>212</v>
      </c>
      <c r="UJY43" t="s">
        <v>212</v>
      </c>
      <c r="UJZ43" t="s">
        <v>212</v>
      </c>
      <c r="UKA43" t="s">
        <v>212</v>
      </c>
      <c r="UKB43" t="s">
        <v>212</v>
      </c>
      <c r="UKC43" t="s">
        <v>212</v>
      </c>
      <c r="UKD43" t="s">
        <v>212</v>
      </c>
      <c r="UKE43" t="s">
        <v>212</v>
      </c>
      <c r="UKF43" t="s">
        <v>212</v>
      </c>
      <c r="UKG43" t="s">
        <v>212</v>
      </c>
      <c r="UKH43" t="s">
        <v>212</v>
      </c>
      <c r="UKI43" t="s">
        <v>212</v>
      </c>
      <c r="UKJ43" t="s">
        <v>212</v>
      </c>
      <c r="UKK43" t="s">
        <v>212</v>
      </c>
      <c r="UKL43" t="s">
        <v>212</v>
      </c>
      <c r="UKM43" t="s">
        <v>212</v>
      </c>
      <c r="UKN43" t="s">
        <v>212</v>
      </c>
      <c r="UKO43" t="s">
        <v>212</v>
      </c>
      <c r="UKP43" t="s">
        <v>212</v>
      </c>
      <c r="UKQ43" t="s">
        <v>212</v>
      </c>
      <c r="UKR43" t="s">
        <v>212</v>
      </c>
      <c r="UKS43" t="s">
        <v>212</v>
      </c>
      <c r="UKT43" t="s">
        <v>212</v>
      </c>
      <c r="UKU43" t="s">
        <v>212</v>
      </c>
      <c r="UKV43" t="s">
        <v>212</v>
      </c>
      <c r="UKW43" t="s">
        <v>212</v>
      </c>
      <c r="UKX43" t="s">
        <v>212</v>
      </c>
      <c r="UKY43" t="s">
        <v>212</v>
      </c>
      <c r="UKZ43" t="s">
        <v>212</v>
      </c>
      <c r="ULA43" t="s">
        <v>212</v>
      </c>
      <c r="ULB43" t="s">
        <v>212</v>
      </c>
      <c r="ULC43" t="s">
        <v>212</v>
      </c>
      <c r="ULD43" t="s">
        <v>212</v>
      </c>
      <c r="ULE43" t="s">
        <v>212</v>
      </c>
      <c r="ULF43" t="s">
        <v>212</v>
      </c>
      <c r="ULG43" t="s">
        <v>212</v>
      </c>
      <c r="ULH43" t="s">
        <v>212</v>
      </c>
      <c r="ULI43" t="s">
        <v>212</v>
      </c>
      <c r="ULJ43" t="s">
        <v>212</v>
      </c>
      <c r="ULK43" t="s">
        <v>212</v>
      </c>
      <c r="ULL43" t="s">
        <v>212</v>
      </c>
      <c r="ULM43" t="s">
        <v>212</v>
      </c>
      <c r="ULN43" t="s">
        <v>212</v>
      </c>
      <c r="ULO43" t="s">
        <v>212</v>
      </c>
      <c r="ULP43" t="s">
        <v>212</v>
      </c>
      <c r="ULQ43" t="s">
        <v>212</v>
      </c>
      <c r="ULR43" t="s">
        <v>212</v>
      </c>
      <c r="ULS43" t="s">
        <v>212</v>
      </c>
      <c r="ULT43" t="s">
        <v>212</v>
      </c>
      <c r="ULU43" t="s">
        <v>212</v>
      </c>
      <c r="ULV43" t="s">
        <v>212</v>
      </c>
      <c r="ULW43" t="s">
        <v>212</v>
      </c>
      <c r="ULX43" t="s">
        <v>212</v>
      </c>
      <c r="ULY43" t="s">
        <v>212</v>
      </c>
      <c r="ULZ43" t="s">
        <v>212</v>
      </c>
      <c r="UMA43" t="s">
        <v>212</v>
      </c>
      <c r="UMB43" t="s">
        <v>212</v>
      </c>
      <c r="UMC43" t="s">
        <v>212</v>
      </c>
      <c r="UMD43" t="s">
        <v>212</v>
      </c>
      <c r="UME43" t="s">
        <v>212</v>
      </c>
      <c r="UMF43" t="s">
        <v>212</v>
      </c>
      <c r="UMG43" t="s">
        <v>212</v>
      </c>
      <c r="UMH43" t="s">
        <v>212</v>
      </c>
      <c r="UMI43" t="s">
        <v>212</v>
      </c>
      <c r="UMJ43" t="s">
        <v>212</v>
      </c>
      <c r="UMK43" t="s">
        <v>212</v>
      </c>
      <c r="UML43" t="s">
        <v>212</v>
      </c>
      <c r="UMM43" t="s">
        <v>212</v>
      </c>
      <c r="UMN43" t="s">
        <v>212</v>
      </c>
      <c r="UMO43" t="s">
        <v>212</v>
      </c>
      <c r="UMP43" t="s">
        <v>212</v>
      </c>
      <c r="UMQ43" t="s">
        <v>212</v>
      </c>
      <c r="UMR43" t="s">
        <v>212</v>
      </c>
      <c r="UMS43" t="s">
        <v>212</v>
      </c>
      <c r="UMT43" t="s">
        <v>212</v>
      </c>
      <c r="UMU43" t="s">
        <v>212</v>
      </c>
      <c r="UMV43" t="s">
        <v>212</v>
      </c>
      <c r="UMW43" t="s">
        <v>212</v>
      </c>
      <c r="UMX43" t="s">
        <v>212</v>
      </c>
      <c r="UMY43" t="s">
        <v>212</v>
      </c>
      <c r="UMZ43" t="s">
        <v>212</v>
      </c>
      <c r="UNA43" t="s">
        <v>212</v>
      </c>
      <c r="UNB43" t="s">
        <v>212</v>
      </c>
      <c r="UNC43" t="s">
        <v>212</v>
      </c>
      <c r="UND43" t="s">
        <v>212</v>
      </c>
      <c r="UNE43" t="s">
        <v>212</v>
      </c>
      <c r="UNF43" t="s">
        <v>212</v>
      </c>
      <c r="UNG43" t="s">
        <v>212</v>
      </c>
      <c r="UNH43" t="s">
        <v>212</v>
      </c>
      <c r="UNI43" t="s">
        <v>212</v>
      </c>
      <c r="UNJ43" t="s">
        <v>212</v>
      </c>
      <c r="UNK43" t="s">
        <v>212</v>
      </c>
      <c r="UNL43" t="s">
        <v>212</v>
      </c>
      <c r="UNM43" t="s">
        <v>212</v>
      </c>
      <c r="UNN43" t="s">
        <v>212</v>
      </c>
      <c r="UNO43" t="s">
        <v>212</v>
      </c>
      <c r="UNP43" t="s">
        <v>212</v>
      </c>
      <c r="UNQ43" t="s">
        <v>212</v>
      </c>
      <c r="UNR43" t="s">
        <v>212</v>
      </c>
      <c r="UNS43" t="s">
        <v>212</v>
      </c>
      <c r="UNT43" t="s">
        <v>212</v>
      </c>
      <c r="UNU43" t="s">
        <v>212</v>
      </c>
      <c r="UNV43" t="s">
        <v>212</v>
      </c>
      <c r="UNW43" t="s">
        <v>212</v>
      </c>
      <c r="UNX43" t="s">
        <v>212</v>
      </c>
      <c r="UNY43" t="s">
        <v>212</v>
      </c>
      <c r="UNZ43" t="s">
        <v>212</v>
      </c>
      <c r="UOA43" t="s">
        <v>212</v>
      </c>
      <c r="UOB43" t="s">
        <v>212</v>
      </c>
      <c r="UOC43" t="s">
        <v>212</v>
      </c>
      <c r="UOD43" t="s">
        <v>212</v>
      </c>
      <c r="UOE43" t="s">
        <v>212</v>
      </c>
      <c r="UOF43" t="s">
        <v>212</v>
      </c>
      <c r="UOG43" t="s">
        <v>212</v>
      </c>
      <c r="UOH43" t="s">
        <v>212</v>
      </c>
      <c r="UOI43" t="s">
        <v>212</v>
      </c>
      <c r="UOJ43" t="s">
        <v>212</v>
      </c>
      <c r="UOK43" t="s">
        <v>212</v>
      </c>
      <c r="UOL43" t="s">
        <v>212</v>
      </c>
      <c r="UOM43" t="s">
        <v>212</v>
      </c>
      <c r="UON43" t="s">
        <v>212</v>
      </c>
      <c r="UOO43" t="s">
        <v>212</v>
      </c>
      <c r="UOP43" t="s">
        <v>212</v>
      </c>
      <c r="UOQ43" t="s">
        <v>212</v>
      </c>
      <c r="UOR43" t="s">
        <v>212</v>
      </c>
      <c r="UOS43" t="s">
        <v>212</v>
      </c>
      <c r="UOT43" t="s">
        <v>212</v>
      </c>
      <c r="UOU43" t="s">
        <v>212</v>
      </c>
      <c r="UOV43" t="s">
        <v>212</v>
      </c>
      <c r="UOW43" t="s">
        <v>212</v>
      </c>
      <c r="UOX43" t="s">
        <v>212</v>
      </c>
      <c r="UOY43" t="s">
        <v>212</v>
      </c>
      <c r="UOZ43" t="s">
        <v>212</v>
      </c>
      <c r="UPA43" t="s">
        <v>212</v>
      </c>
      <c r="UPB43" t="s">
        <v>212</v>
      </c>
      <c r="UPC43" t="s">
        <v>212</v>
      </c>
      <c r="UPD43" t="s">
        <v>212</v>
      </c>
      <c r="UPE43" t="s">
        <v>212</v>
      </c>
      <c r="UPF43" t="s">
        <v>212</v>
      </c>
      <c r="UPG43" t="s">
        <v>212</v>
      </c>
      <c r="UPH43" t="s">
        <v>212</v>
      </c>
      <c r="UPI43" t="s">
        <v>212</v>
      </c>
      <c r="UPJ43" t="s">
        <v>212</v>
      </c>
      <c r="UPK43" t="s">
        <v>212</v>
      </c>
      <c r="UPL43" t="s">
        <v>212</v>
      </c>
      <c r="UPM43" t="s">
        <v>212</v>
      </c>
      <c r="UPN43" t="s">
        <v>212</v>
      </c>
      <c r="UPO43" t="s">
        <v>212</v>
      </c>
      <c r="UPP43" t="s">
        <v>212</v>
      </c>
      <c r="UPQ43" t="s">
        <v>212</v>
      </c>
      <c r="UPR43" t="s">
        <v>212</v>
      </c>
      <c r="UPS43" t="s">
        <v>212</v>
      </c>
      <c r="UPT43" t="s">
        <v>212</v>
      </c>
      <c r="UPU43" t="s">
        <v>212</v>
      </c>
      <c r="UPV43" t="s">
        <v>212</v>
      </c>
      <c r="UPW43" t="s">
        <v>212</v>
      </c>
      <c r="UPX43" t="s">
        <v>212</v>
      </c>
      <c r="UPY43" t="s">
        <v>212</v>
      </c>
      <c r="UPZ43" t="s">
        <v>212</v>
      </c>
      <c r="UQA43" t="s">
        <v>212</v>
      </c>
      <c r="UQB43" t="s">
        <v>212</v>
      </c>
      <c r="UQC43" t="s">
        <v>212</v>
      </c>
      <c r="UQD43" t="s">
        <v>212</v>
      </c>
      <c r="UQE43" t="s">
        <v>212</v>
      </c>
      <c r="UQF43" t="s">
        <v>212</v>
      </c>
      <c r="UQG43" t="s">
        <v>212</v>
      </c>
      <c r="UQH43" t="s">
        <v>212</v>
      </c>
      <c r="UQI43" t="s">
        <v>212</v>
      </c>
      <c r="UQJ43" t="s">
        <v>212</v>
      </c>
      <c r="UQK43" t="s">
        <v>212</v>
      </c>
      <c r="UQL43" t="s">
        <v>212</v>
      </c>
      <c r="UQM43" t="s">
        <v>212</v>
      </c>
      <c r="UQN43" t="s">
        <v>212</v>
      </c>
      <c r="UQO43" t="s">
        <v>212</v>
      </c>
      <c r="UQP43" t="s">
        <v>212</v>
      </c>
      <c r="UQQ43" t="s">
        <v>212</v>
      </c>
      <c r="UQR43" t="s">
        <v>212</v>
      </c>
      <c r="UQS43" t="s">
        <v>212</v>
      </c>
      <c r="UQT43" t="s">
        <v>212</v>
      </c>
      <c r="UQU43" t="s">
        <v>212</v>
      </c>
      <c r="UQV43" t="s">
        <v>212</v>
      </c>
      <c r="UQW43" t="s">
        <v>212</v>
      </c>
      <c r="UQX43" t="s">
        <v>212</v>
      </c>
      <c r="UQY43" t="s">
        <v>212</v>
      </c>
      <c r="UQZ43" t="s">
        <v>212</v>
      </c>
      <c r="URA43" t="s">
        <v>212</v>
      </c>
      <c r="URB43" t="s">
        <v>212</v>
      </c>
      <c r="URC43" t="s">
        <v>212</v>
      </c>
      <c r="URD43" t="s">
        <v>212</v>
      </c>
      <c r="URE43" t="s">
        <v>212</v>
      </c>
      <c r="URF43" t="s">
        <v>212</v>
      </c>
      <c r="URG43" t="s">
        <v>212</v>
      </c>
      <c r="URH43" t="s">
        <v>212</v>
      </c>
      <c r="URI43" t="s">
        <v>212</v>
      </c>
      <c r="URJ43" t="s">
        <v>212</v>
      </c>
      <c r="URK43" t="s">
        <v>212</v>
      </c>
      <c r="URL43" t="s">
        <v>212</v>
      </c>
      <c r="URM43" t="s">
        <v>212</v>
      </c>
      <c r="URN43" t="s">
        <v>212</v>
      </c>
      <c r="URO43" t="s">
        <v>212</v>
      </c>
      <c r="URP43" t="s">
        <v>212</v>
      </c>
      <c r="URQ43" t="s">
        <v>212</v>
      </c>
      <c r="URR43" t="s">
        <v>212</v>
      </c>
      <c r="URS43" t="s">
        <v>212</v>
      </c>
      <c r="URT43" t="s">
        <v>212</v>
      </c>
      <c r="URU43" t="s">
        <v>212</v>
      </c>
      <c r="URV43" t="s">
        <v>212</v>
      </c>
      <c r="URW43" t="s">
        <v>212</v>
      </c>
      <c r="URX43" t="s">
        <v>212</v>
      </c>
      <c r="URY43" t="s">
        <v>212</v>
      </c>
      <c r="URZ43" t="s">
        <v>212</v>
      </c>
      <c r="USA43" t="s">
        <v>212</v>
      </c>
      <c r="USB43" t="s">
        <v>212</v>
      </c>
      <c r="USC43" t="s">
        <v>212</v>
      </c>
      <c r="USD43" t="s">
        <v>212</v>
      </c>
      <c r="USE43" t="s">
        <v>212</v>
      </c>
      <c r="USF43" t="s">
        <v>212</v>
      </c>
      <c r="USG43" t="s">
        <v>212</v>
      </c>
      <c r="USH43" t="s">
        <v>212</v>
      </c>
      <c r="USI43" t="s">
        <v>212</v>
      </c>
      <c r="USJ43" t="s">
        <v>212</v>
      </c>
      <c r="USK43" t="s">
        <v>212</v>
      </c>
      <c r="USL43" t="s">
        <v>212</v>
      </c>
      <c r="USM43" t="s">
        <v>212</v>
      </c>
      <c r="USN43" t="s">
        <v>212</v>
      </c>
      <c r="USO43" t="s">
        <v>212</v>
      </c>
      <c r="USP43" t="s">
        <v>212</v>
      </c>
      <c r="USQ43" t="s">
        <v>212</v>
      </c>
      <c r="USR43" t="s">
        <v>212</v>
      </c>
      <c r="USS43" t="s">
        <v>212</v>
      </c>
      <c r="UST43" t="s">
        <v>212</v>
      </c>
      <c r="USU43" t="s">
        <v>212</v>
      </c>
      <c r="USV43" t="s">
        <v>212</v>
      </c>
      <c r="USW43" t="s">
        <v>212</v>
      </c>
      <c r="USX43" t="s">
        <v>212</v>
      </c>
      <c r="USY43" t="s">
        <v>212</v>
      </c>
      <c r="USZ43" t="s">
        <v>212</v>
      </c>
      <c r="UTA43" t="s">
        <v>212</v>
      </c>
      <c r="UTB43" t="s">
        <v>212</v>
      </c>
      <c r="UTC43" t="s">
        <v>212</v>
      </c>
      <c r="UTD43" t="s">
        <v>212</v>
      </c>
      <c r="UTE43" t="s">
        <v>212</v>
      </c>
      <c r="UTF43" t="s">
        <v>212</v>
      </c>
      <c r="UTG43" t="s">
        <v>212</v>
      </c>
      <c r="UTH43" t="s">
        <v>212</v>
      </c>
      <c r="UTI43" t="s">
        <v>212</v>
      </c>
      <c r="UTJ43" t="s">
        <v>212</v>
      </c>
      <c r="UTK43" t="s">
        <v>212</v>
      </c>
      <c r="UTL43" t="s">
        <v>212</v>
      </c>
      <c r="UTM43" t="s">
        <v>212</v>
      </c>
      <c r="UTN43" t="s">
        <v>212</v>
      </c>
      <c r="UTO43" t="s">
        <v>212</v>
      </c>
      <c r="UTP43" t="s">
        <v>212</v>
      </c>
      <c r="UTQ43" t="s">
        <v>212</v>
      </c>
      <c r="UTR43" t="s">
        <v>212</v>
      </c>
      <c r="UTS43" t="s">
        <v>212</v>
      </c>
      <c r="UTT43" t="s">
        <v>212</v>
      </c>
      <c r="UTU43" t="s">
        <v>212</v>
      </c>
      <c r="UTV43" t="s">
        <v>212</v>
      </c>
      <c r="UTW43" t="s">
        <v>212</v>
      </c>
      <c r="UTX43" t="s">
        <v>212</v>
      </c>
      <c r="UTY43" t="s">
        <v>212</v>
      </c>
      <c r="UTZ43" t="s">
        <v>212</v>
      </c>
      <c r="UUA43" t="s">
        <v>212</v>
      </c>
      <c r="UUB43" t="s">
        <v>212</v>
      </c>
      <c r="UUC43" t="s">
        <v>212</v>
      </c>
      <c r="UUD43" t="s">
        <v>212</v>
      </c>
      <c r="UUE43" t="s">
        <v>212</v>
      </c>
      <c r="UUF43" t="s">
        <v>212</v>
      </c>
      <c r="UUG43" t="s">
        <v>212</v>
      </c>
      <c r="UUH43" t="s">
        <v>212</v>
      </c>
      <c r="UUI43" t="s">
        <v>212</v>
      </c>
      <c r="UUJ43" t="s">
        <v>212</v>
      </c>
      <c r="UUK43" t="s">
        <v>212</v>
      </c>
      <c r="UUL43" t="s">
        <v>212</v>
      </c>
      <c r="UUM43" t="s">
        <v>212</v>
      </c>
      <c r="UUN43" t="s">
        <v>212</v>
      </c>
      <c r="UUO43" t="s">
        <v>212</v>
      </c>
      <c r="UUP43" t="s">
        <v>212</v>
      </c>
      <c r="UUQ43" t="s">
        <v>212</v>
      </c>
      <c r="UUR43" t="s">
        <v>212</v>
      </c>
      <c r="UUS43" t="s">
        <v>212</v>
      </c>
      <c r="UUT43" t="s">
        <v>212</v>
      </c>
      <c r="UUU43" t="s">
        <v>212</v>
      </c>
      <c r="UUV43" t="s">
        <v>212</v>
      </c>
      <c r="UUW43" t="s">
        <v>212</v>
      </c>
      <c r="UUX43" t="s">
        <v>212</v>
      </c>
      <c r="UUY43" t="s">
        <v>212</v>
      </c>
      <c r="UUZ43" t="s">
        <v>212</v>
      </c>
      <c r="UVA43" t="s">
        <v>212</v>
      </c>
      <c r="UVB43" t="s">
        <v>212</v>
      </c>
      <c r="UVC43" t="s">
        <v>212</v>
      </c>
      <c r="UVD43" t="s">
        <v>212</v>
      </c>
      <c r="UVE43" t="s">
        <v>212</v>
      </c>
      <c r="UVF43" t="s">
        <v>212</v>
      </c>
      <c r="UVG43" t="s">
        <v>212</v>
      </c>
      <c r="UVH43" t="s">
        <v>212</v>
      </c>
      <c r="UVI43" t="s">
        <v>212</v>
      </c>
      <c r="UVJ43" t="s">
        <v>212</v>
      </c>
      <c r="UVK43" t="s">
        <v>212</v>
      </c>
      <c r="UVL43" t="s">
        <v>212</v>
      </c>
      <c r="UVM43" t="s">
        <v>212</v>
      </c>
      <c r="UVN43" t="s">
        <v>212</v>
      </c>
      <c r="UVO43" t="s">
        <v>212</v>
      </c>
      <c r="UVP43" t="s">
        <v>212</v>
      </c>
      <c r="UVQ43" t="s">
        <v>212</v>
      </c>
      <c r="UVR43" t="s">
        <v>212</v>
      </c>
      <c r="UVS43" t="s">
        <v>212</v>
      </c>
      <c r="UVT43" t="s">
        <v>212</v>
      </c>
      <c r="UVU43" t="s">
        <v>212</v>
      </c>
      <c r="UVV43" t="s">
        <v>212</v>
      </c>
      <c r="UVW43" t="s">
        <v>212</v>
      </c>
      <c r="UVX43" t="s">
        <v>212</v>
      </c>
      <c r="UVY43" t="s">
        <v>212</v>
      </c>
      <c r="UVZ43" t="s">
        <v>212</v>
      </c>
      <c r="UWA43" t="s">
        <v>212</v>
      </c>
      <c r="UWB43" t="s">
        <v>212</v>
      </c>
      <c r="UWC43" t="s">
        <v>212</v>
      </c>
      <c r="UWD43" t="s">
        <v>212</v>
      </c>
      <c r="UWE43" t="s">
        <v>212</v>
      </c>
      <c r="UWF43" t="s">
        <v>212</v>
      </c>
      <c r="UWG43" t="s">
        <v>212</v>
      </c>
      <c r="UWH43" t="s">
        <v>212</v>
      </c>
      <c r="UWI43" t="s">
        <v>212</v>
      </c>
      <c r="UWJ43" t="s">
        <v>212</v>
      </c>
      <c r="UWK43" t="s">
        <v>212</v>
      </c>
      <c r="UWL43" t="s">
        <v>212</v>
      </c>
      <c r="UWM43" t="s">
        <v>212</v>
      </c>
      <c r="UWN43" t="s">
        <v>212</v>
      </c>
      <c r="UWO43" t="s">
        <v>212</v>
      </c>
      <c r="UWP43" t="s">
        <v>212</v>
      </c>
      <c r="UWQ43" t="s">
        <v>212</v>
      </c>
      <c r="UWR43" t="s">
        <v>212</v>
      </c>
      <c r="UWS43" t="s">
        <v>212</v>
      </c>
      <c r="UWT43" t="s">
        <v>212</v>
      </c>
      <c r="UWU43" t="s">
        <v>212</v>
      </c>
      <c r="UWV43" t="s">
        <v>212</v>
      </c>
      <c r="UWW43" t="s">
        <v>212</v>
      </c>
      <c r="UWX43" t="s">
        <v>212</v>
      </c>
      <c r="UWY43" t="s">
        <v>212</v>
      </c>
      <c r="UWZ43" t="s">
        <v>212</v>
      </c>
      <c r="UXA43" t="s">
        <v>212</v>
      </c>
      <c r="UXB43" t="s">
        <v>212</v>
      </c>
      <c r="UXC43" t="s">
        <v>212</v>
      </c>
      <c r="UXD43" t="s">
        <v>212</v>
      </c>
      <c r="UXE43" t="s">
        <v>212</v>
      </c>
      <c r="UXF43" t="s">
        <v>212</v>
      </c>
      <c r="UXG43" t="s">
        <v>212</v>
      </c>
      <c r="UXH43" t="s">
        <v>212</v>
      </c>
      <c r="UXI43" t="s">
        <v>212</v>
      </c>
      <c r="UXJ43" t="s">
        <v>212</v>
      </c>
      <c r="UXK43" t="s">
        <v>212</v>
      </c>
      <c r="UXL43" t="s">
        <v>212</v>
      </c>
      <c r="UXM43" t="s">
        <v>212</v>
      </c>
      <c r="UXN43" t="s">
        <v>212</v>
      </c>
      <c r="UXO43" t="s">
        <v>212</v>
      </c>
      <c r="UXP43" t="s">
        <v>212</v>
      </c>
      <c r="UXQ43" t="s">
        <v>212</v>
      </c>
      <c r="UXR43" t="s">
        <v>212</v>
      </c>
      <c r="UXS43" t="s">
        <v>212</v>
      </c>
      <c r="UXT43" t="s">
        <v>212</v>
      </c>
      <c r="UXU43" t="s">
        <v>212</v>
      </c>
      <c r="UXV43" t="s">
        <v>212</v>
      </c>
      <c r="UXW43" t="s">
        <v>212</v>
      </c>
      <c r="UXX43" t="s">
        <v>212</v>
      </c>
      <c r="UXY43" t="s">
        <v>212</v>
      </c>
      <c r="UXZ43" t="s">
        <v>212</v>
      </c>
      <c r="UYA43" t="s">
        <v>212</v>
      </c>
      <c r="UYB43" t="s">
        <v>212</v>
      </c>
      <c r="UYC43" t="s">
        <v>212</v>
      </c>
      <c r="UYD43" t="s">
        <v>212</v>
      </c>
      <c r="UYE43" t="s">
        <v>212</v>
      </c>
      <c r="UYF43" t="s">
        <v>212</v>
      </c>
      <c r="UYG43" t="s">
        <v>212</v>
      </c>
      <c r="UYH43" t="s">
        <v>212</v>
      </c>
      <c r="UYI43" t="s">
        <v>212</v>
      </c>
      <c r="UYJ43" t="s">
        <v>212</v>
      </c>
      <c r="UYK43" t="s">
        <v>212</v>
      </c>
      <c r="UYL43" t="s">
        <v>212</v>
      </c>
      <c r="UYM43" t="s">
        <v>212</v>
      </c>
      <c r="UYN43" t="s">
        <v>212</v>
      </c>
      <c r="UYO43" t="s">
        <v>212</v>
      </c>
      <c r="UYP43" t="s">
        <v>212</v>
      </c>
      <c r="UYQ43" t="s">
        <v>212</v>
      </c>
      <c r="UYR43" t="s">
        <v>212</v>
      </c>
      <c r="UYS43" t="s">
        <v>212</v>
      </c>
      <c r="UYT43" t="s">
        <v>212</v>
      </c>
      <c r="UYU43" t="s">
        <v>212</v>
      </c>
      <c r="UYV43" t="s">
        <v>212</v>
      </c>
      <c r="UYW43" t="s">
        <v>212</v>
      </c>
      <c r="UYX43" t="s">
        <v>212</v>
      </c>
      <c r="UYY43" t="s">
        <v>212</v>
      </c>
      <c r="UYZ43" t="s">
        <v>212</v>
      </c>
      <c r="UZA43" t="s">
        <v>212</v>
      </c>
      <c r="UZB43" t="s">
        <v>212</v>
      </c>
      <c r="UZC43" t="s">
        <v>212</v>
      </c>
      <c r="UZD43" t="s">
        <v>212</v>
      </c>
      <c r="UZE43" t="s">
        <v>212</v>
      </c>
      <c r="UZF43" t="s">
        <v>212</v>
      </c>
      <c r="UZG43" t="s">
        <v>212</v>
      </c>
      <c r="UZH43" t="s">
        <v>212</v>
      </c>
      <c r="UZI43" t="s">
        <v>212</v>
      </c>
      <c r="UZJ43" t="s">
        <v>212</v>
      </c>
      <c r="UZK43" t="s">
        <v>212</v>
      </c>
      <c r="UZL43" t="s">
        <v>212</v>
      </c>
      <c r="UZM43" t="s">
        <v>212</v>
      </c>
      <c r="UZN43" t="s">
        <v>212</v>
      </c>
      <c r="UZO43" t="s">
        <v>212</v>
      </c>
      <c r="UZP43" t="s">
        <v>212</v>
      </c>
      <c r="UZQ43" t="s">
        <v>212</v>
      </c>
      <c r="UZR43" t="s">
        <v>212</v>
      </c>
      <c r="UZS43" t="s">
        <v>212</v>
      </c>
      <c r="UZT43" t="s">
        <v>212</v>
      </c>
      <c r="UZU43" t="s">
        <v>212</v>
      </c>
      <c r="UZV43" t="s">
        <v>212</v>
      </c>
      <c r="UZW43" t="s">
        <v>212</v>
      </c>
      <c r="UZX43" t="s">
        <v>212</v>
      </c>
      <c r="UZY43" t="s">
        <v>212</v>
      </c>
      <c r="UZZ43" t="s">
        <v>212</v>
      </c>
      <c r="VAA43" t="s">
        <v>212</v>
      </c>
      <c r="VAB43" t="s">
        <v>212</v>
      </c>
      <c r="VAC43" t="s">
        <v>212</v>
      </c>
      <c r="VAD43" t="s">
        <v>212</v>
      </c>
      <c r="VAE43" t="s">
        <v>212</v>
      </c>
      <c r="VAF43" t="s">
        <v>212</v>
      </c>
      <c r="VAG43" t="s">
        <v>212</v>
      </c>
      <c r="VAH43" t="s">
        <v>212</v>
      </c>
      <c r="VAI43" t="s">
        <v>212</v>
      </c>
      <c r="VAJ43" t="s">
        <v>212</v>
      </c>
      <c r="VAK43" t="s">
        <v>212</v>
      </c>
      <c r="VAL43" t="s">
        <v>212</v>
      </c>
      <c r="VAM43" t="s">
        <v>212</v>
      </c>
      <c r="VAN43" t="s">
        <v>212</v>
      </c>
      <c r="VAO43" t="s">
        <v>212</v>
      </c>
      <c r="VAP43" t="s">
        <v>212</v>
      </c>
      <c r="VAQ43" t="s">
        <v>212</v>
      </c>
      <c r="VAR43" t="s">
        <v>212</v>
      </c>
      <c r="VAS43" t="s">
        <v>212</v>
      </c>
      <c r="VAT43" t="s">
        <v>212</v>
      </c>
      <c r="VAU43" t="s">
        <v>212</v>
      </c>
      <c r="VAV43" t="s">
        <v>212</v>
      </c>
      <c r="VAW43" t="s">
        <v>212</v>
      </c>
      <c r="VAX43" t="s">
        <v>212</v>
      </c>
      <c r="VAY43" t="s">
        <v>212</v>
      </c>
      <c r="VAZ43" t="s">
        <v>212</v>
      </c>
      <c r="VBA43" t="s">
        <v>212</v>
      </c>
      <c r="VBB43" t="s">
        <v>212</v>
      </c>
      <c r="VBC43" t="s">
        <v>212</v>
      </c>
      <c r="VBD43" t="s">
        <v>212</v>
      </c>
      <c r="VBE43" t="s">
        <v>212</v>
      </c>
      <c r="VBF43" t="s">
        <v>212</v>
      </c>
      <c r="VBG43" t="s">
        <v>212</v>
      </c>
      <c r="VBH43" t="s">
        <v>212</v>
      </c>
      <c r="VBI43" t="s">
        <v>212</v>
      </c>
      <c r="VBJ43" t="s">
        <v>212</v>
      </c>
      <c r="VBK43" t="s">
        <v>212</v>
      </c>
      <c r="VBL43" t="s">
        <v>212</v>
      </c>
      <c r="VBM43" t="s">
        <v>212</v>
      </c>
      <c r="VBN43" t="s">
        <v>212</v>
      </c>
      <c r="VBO43" t="s">
        <v>212</v>
      </c>
      <c r="VBP43" t="s">
        <v>212</v>
      </c>
      <c r="VBQ43" t="s">
        <v>212</v>
      </c>
      <c r="VBR43" t="s">
        <v>212</v>
      </c>
      <c r="VBS43" t="s">
        <v>212</v>
      </c>
      <c r="VBT43" t="s">
        <v>212</v>
      </c>
      <c r="VBU43" t="s">
        <v>212</v>
      </c>
      <c r="VBV43" t="s">
        <v>212</v>
      </c>
      <c r="VBW43" t="s">
        <v>212</v>
      </c>
      <c r="VBX43" t="s">
        <v>212</v>
      </c>
      <c r="VBY43" t="s">
        <v>212</v>
      </c>
      <c r="VBZ43" t="s">
        <v>212</v>
      </c>
      <c r="VCA43" t="s">
        <v>212</v>
      </c>
      <c r="VCB43" t="s">
        <v>212</v>
      </c>
      <c r="VCC43" t="s">
        <v>212</v>
      </c>
      <c r="VCD43" t="s">
        <v>212</v>
      </c>
      <c r="VCE43" t="s">
        <v>212</v>
      </c>
      <c r="VCF43" t="s">
        <v>212</v>
      </c>
      <c r="VCG43" t="s">
        <v>212</v>
      </c>
      <c r="VCH43" t="s">
        <v>212</v>
      </c>
      <c r="VCI43" t="s">
        <v>212</v>
      </c>
      <c r="VCJ43" t="s">
        <v>212</v>
      </c>
      <c r="VCK43" t="s">
        <v>212</v>
      </c>
      <c r="VCL43" t="s">
        <v>212</v>
      </c>
      <c r="VCM43" t="s">
        <v>212</v>
      </c>
      <c r="VCN43" t="s">
        <v>212</v>
      </c>
      <c r="VCO43" t="s">
        <v>212</v>
      </c>
      <c r="VCP43" t="s">
        <v>212</v>
      </c>
      <c r="VCQ43" t="s">
        <v>212</v>
      </c>
      <c r="VCR43" t="s">
        <v>212</v>
      </c>
      <c r="VCS43" t="s">
        <v>212</v>
      </c>
      <c r="VCT43" t="s">
        <v>212</v>
      </c>
      <c r="VCU43" t="s">
        <v>212</v>
      </c>
      <c r="VCV43" t="s">
        <v>212</v>
      </c>
      <c r="VCW43" t="s">
        <v>212</v>
      </c>
      <c r="VCX43" t="s">
        <v>212</v>
      </c>
      <c r="VCY43" t="s">
        <v>212</v>
      </c>
      <c r="VCZ43" t="s">
        <v>212</v>
      </c>
      <c r="VDA43" t="s">
        <v>212</v>
      </c>
      <c r="VDB43" t="s">
        <v>212</v>
      </c>
      <c r="VDC43" t="s">
        <v>212</v>
      </c>
      <c r="VDD43" t="s">
        <v>212</v>
      </c>
      <c r="VDE43" t="s">
        <v>212</v>
      </c>
      <c r="VDF43" t="s">
        <v>212</v>
      </c>
      <c r="VDG43" t="s">
        <v>212</v>
      </c>
      <c r="VDH43" t="s">
        <v>212</v>
      </c>
      <c r="VDI43" t="s">
        <v>212</v>
      </c>
      <c r="VDJ43" t="s">
        <v>212</v>
      </c>
      <c r="VDK43" t="s">
        <v>212</v>
      </c>
      <c r="VDL43" t="s">
        <v>212</v>
      </c>
      <c r="VDM43" t="s">
        <v>212</v>
      </c>
      <c r="VDN43" t="s">
        <v>212</v>
      </c>
      <c r="VDO43" t="s">
        <v>212</v>
      </c>
      <c r="VDP43" t="s">
        <v>212</v>
      </c>
      <c r="VDQ43" t="s">
        <v>212</v>
      </c>
      <c r="VDR43" t="s">
        <v>212</v>
      </c>
      <c r="VDS43" t="s">
        <v>212</v>
      </c>
      <c r="VDT43" t="s">
        <v>212</v>
      </c>
      <c r="VDU43" t="s">
        <v>212</v>
      </c>
      <c r="VDV43" t="s">
        <v>212</v>
      </c>
      <c r="VDW43" t="s">
        <v>212</v>
      </c>
      <c r="VDX43" t="s">
        <v>212</v>
      </c>
      <c r="VDY43" t="s">
        <v>212</v>
      </c>
      <c r="VDZ43" t="s">
        <v>212</v>
      </c>
      <c r="VEA43" t="s">
        <v>212</v>
      </c>
      <c r="VEB43" t="s">
        <v>212</v>
      </c>
      <c r="VEC43" t="s">
        <v>212</v>
      </c>
      <c r="VED43" t="s">
        <v>212</v>
      </c>
      <c r="VEE43" t="s">
        <v>212</v>
      </c>
      <c r="VEF43" t="s">
        <v>212</v>
      </c>
      <c r="VEG43" t="s">
        <v>212</v>
      </c>
      <c r="VEH43" t="s">
        <v>212</v>
      </c>
      <c r="VEI43" t="s">
        <v>212</v>
      </c>
      <c r="VEJ43" t="s">
        <v>212</v>
      </c>
      <c r="VEK43" t="s">
        <v>212</v>
      </c>
      <c r="VEL43" t="s">
        <v>212</v>
      </c>
      <c r="VEM43" t="s">
        <v>212</v>
      </c>
      <c r="VEN43" t="s">
        <v>212</v>
      </c>
      <c r="VEO43" t="s">
        <v>212</v>
      </c>
      <c r="VEP43" t="s">
        <v>212</v>
      </c>
      <c r="VEQ43" t="s">
        <v>212</v>
      </c>
      <c r="VER43" t="s">
        <v>212</v>
      </c>
      <c r="VES43" t="s">
        <v>212</v>
      </c>
      <c r="VET43" t="s">
        <v>212</v>
      </c>
      <c r="VEU43" t="s">
        <v>212</v>
      </c>
      <c r="VEV43" t="s">
        <v>212</v>
      </c>
      <c r="VEW43" t="s">
        <v>212</v>
      </c>
      <c r="VEX43" t="s">
        <v>212</v>
      </c>
      <c r="VEY43" t="s">
        <v>212</v>
      </c>
      <c r="VEZ43" t="s">
        <v>212</v>
      </c>
      <c r="VFA43" t="s">
        <v>212</v>
      </c>
      <c r="VFB43" t="s">
        <v>212</v>
      </c>
      <c r="VFC43" t="s">
        <v>212</v>
      </c>
      <c r="VFD43" t="s">
        <v>212</v>
      </c>
      <c r="VFE43" t="s">
        <v>212</v>
      </c>
      <c r="VFF43" t="s">
        <v>212</v>
      </c>
      <c r="VFG43" t="s">
        <v>212</v>
      </c>
      <c r="VFH43" t="s">
        <v>212</v>
      </c>
      <c r="VFI43" t="s">
        <v>212</v>
      </c>
      <c r="VFJ43" t="s">
        <v>212</v>
      </c>
      <c r="VFK43" t="s">
        <v>212</v>
      </c>
      <c r="VFL43" t="s">
        <v>212</v>
      </c>
      <c r="VFM43" t="s">
        <v>212</v>
      </c>
      <c r="VFN43" t="s">
        <v>212</v>
      </c>
      <c r="VFO43" t="s">
        <v>212</v>
      </c>
      <c r="VFP43" t="s">
        <v>212</v>
      </c>
      <c r="VFQ43" t="s">
        <v>212</v>
      </c>
      <c r="VFR43" t="s">
        <v>212</v>
      </c>
      <c r="VFS43" t="s">
        <v>212</v>
      </c>
      <c r="VFT43" t="s">
        <v>212</v>
      </c>
      <c r="VFU43" t="s">
        <v>212</v>
      </c>
      <c r="VFV43" t="s">
        <v>212</v>
      </c>
      <c r="VFW43" t="s">
        <v>212</v>
      </c>
      <c r="VFX43" t="s">
        <v>212</v>
      </c>
      <c r="VFY43" t="s">
        <v>212</v>
      </c>
      <c r="VFZ43" t="s">
        <v>212</v>
      </c>
      <c r="VGA43" t="s">
        <v>212</v>
      </c>
      <c r="VGB43" t="s">
        <v>212</v>
      </c>
      <c r="VGC43" t="s">
        <v>212</v>
      </c>
      <c r="VGD43" t="s">
        <v>212</v>
      </c>
      <c r="VGE43" t="s">
        <v>212</v>
      </c>
      <c r="VGF43" t="s">
        <v>212</v>
      </c>
      <c r="VGG43" t="s">
        <v>212</v>
      </c>
      <c r="VGH43" t="s">
        <v>212</v>
      </c>
      <c r="VGI43" t="s">
        <v>212</v>
      </c>
      <c r="VGJ43" t="s">
        <v>212</v>
      </c>
      <c r="VGK43" t="s">
        <v>212</v>
      </c>
      <c r="VGL43" t="s">
        <v>212</v>
      </c>
      <c r="VGM43" t="s">
        <v>212</v>
      </c>
      <c r="VGN43" t="s">
        <v>212</v>
      </c>
      <c r="VGO43" t="s">
        <v>212</v>
      </c>
      <c r="VGP43" t="s">
        <v>212</v>
      </c>
      <c r="VGQ43" t="s">
        <v>212</v>
      </c>
      <c r="VGR43" t="s">
        <v>212</v>
      </c>
      <c r="VGS43" t="s">
        <v>212</v>
      </c>
      <c r="VGT43" t="s">
        <v>212</v>
      </c>
      <c r="VGU43" t="s">
        <v>212</v>
      </c>
      <c r="VGV43" t="s">
        <v>212</v>
      </c>
      <c r="VGW43" t="s">
        <v>212</v>
      </c>
      <c r="VGX43" t="s">
        <v>212</v>
      </c>
      <c r="VGY43" t="s">
        <v>212</v>
      </c>
      <c r="VGZ43" t="s">
        <v>212</v>
      </c>
      <c r="VHA43" t="s">
        <v>212</v>
      </c>
      <c r="VHB43" t="s">
        <v>212</v>
      </c>
      <c r="VHC43" t="s">
        <v>212</v>
      </c>
      <c r="VHD43" t="s">
        <v>212</v>
      </c>
      <c r="VHE43" t="s">
        <v>212</v>
      </c>
      <c r="VHF43" t="s">
        <v>212</v>
      </c>
      <c r="VHG43" t="s">
        <v>212</v>
      </c>
      <c r="VHH43" t="s">
        <v>212</v>
      </c>
      <c r="VHI43" t="s">
        <v>212</v>
      </c>
      <c r="VHJ43" t="s">
        <v>212</v>
      </c>
      <c r="VHK43" t="s">
        <v>212</v>
      </c>
      <c r="VHL43" t="s">
        <v>212</v>
      </c>
      <c r="VHM43" t="s">
        <v>212</v>
      </c>
      <c r="VHN43" t="s">
        <v>212</v>
      </c>
      <c r="VHO43" t="s">
        <v>212</v>
      </c>
      <c r="VHP43" t="s">
        <v>212</v>
      </c>
      <c r="VHQ43" t="s">
        <v>212</v>
      </c>
      <c r="VHR43" t="s">
        <v>212</v>
      </c>
      <c r="VHS43" t="s">
        <v>212</v>
      </c>
      <c r="VHT43" t="s">
        <v>212</v>
      </c>
      <c r="VHU43" t="s">
        <v>212</v>
      </c>
      <c r="VHV43" t="s">
        <v>212</v>
      </c>
      <c r="VHW43" t="s">
        <v>212</v>
      </c>
      <c r="VHX43" t="s">
        <v>212</v>
      </c>
      <c r="VHY43" t="s">
        <v>212</v>
      </c>
      <c r="VHZ43" t="s">
        <v>212</v>
      </c>
      <c r="VIA43" t="s">
        <v>212</v>
      </c>
      <c r="VIB43" t="s">
        <v>212</v>
      </c>
      <c r="VIC43" t="s">
        <v>212</v>
      </c>
      <c r="VID43" t="s">
        <v>212</v>
      </c>
      <c r="VIE43" t="s">
        <v>212</v>
      </c>
      <c r="VIF43" t="s">
        <v>212</v>
      </c>
      <c r="VIG43" t="s">
        <v>212</v>
      </c>
      <c r="VIH43" t="s">
        <v>212</v>
      </c>
      <c r="VII43" t="s">
        <v>212</v>
      </c>
      <c r="VIJ43" t="s">
        <v>212</v>
      </c>
      <c r="VIK43" t="s">
        <v>212</v>
      </c>
      <c r="VIL43" t="s">
        <v>212</v>
      </c>
      <c r="VIM43" t="s">
        <v>212</v>
      </c>
      <c r="VIN43" t="s">
        <v>212</v>
      </c>
      <c r="VIO43" t="s">
        <v>212</v>
      </c>
      <c r="VIP43" t="s">
        <v>212</v>
      </c>
      <c r="VIQ43" t="s">
        <v>212</v>
      </c>
      <c r="VIR43" t="s">
        <v>212</v>
      </c>
      <c r="VIS43" t="s">
        <v>212</v>
      </c>
      <c r="VIT43" t="s">
        <v>212</v>
      </c>
      <c r="VIU43" t="s">
        <v>212</v>
      </c>
      <c r="VIV43" t="s">
        <v>212</v>
      </c>
      <c r="VIW43" t="s">
        <v>212</v>
      </c>
      <c r="VIX43" t="s">
        <v>212</v>
      </c>
      <c r="VIY43" t="s">
        <v>212</v>
      </c>
      <c r="VIZ43" t="s">
        <v>212</v>
      </c>
      <c r="VJA43" t="s">
        <v>212</v>
      </c>
      <c r="VJB43" t="s">
        <v>212</v>
      </c>
      <c r="VJC43" t="s">
        <v>212</v>
      </c>
      <c r="VJD43" t="s">
        <v>212</v>
      </c>
      <c r="VJE43" t="s">
        <v>212</v>
      </c>
      <c r="VJF43" t="s">
        <v>212</v>
      </c>
      <c r="VJG43" t="s">
        <v>212</v>
      </c>
      <c r="VJH43" t="s">
        <v>212</v>
      </c>
      <c r="VJI43" t="s">
        <v>212</v>
      </c>
      <c r="VJJ43" t="s">
        <v>212</v>
      </c>
      <c r="VJK43" t="s">
        <v>212</v>
      </c>
      <c r="VJL43" t="s">
        <v>212</v>
      </c>
      <c r="VJM43" t="s">
        <v>212</v>
      </c>
      <c r="VJN43" t="s">
        <v>212</v>
      </c>
      <c r="VJO43" t="s">
        <v>212</v>
      </c>
      <c r="VJP43" t="s">
        <v>212</v>
      </c>
      <c r="VJQ43" t="s">
        <v>212</v>
      </c>
      <c r="VJR43" t="s">
        <v>212</v>
      </c>
      <c r="VJS43" t="s">
        <v>212</v>
      </c>
      <c r="VJT43" t="s">
        <v>212</v>
      </c>
      <c r="VJU43" t="s">
        <v>212</v>
      </c>
      <c r="VJV43" t="s">
        <v>212</v>
      </c>
      <c r="VJW43" t="s">
        <v>212</v>
      </c>
      <c r="VJX43" t="s">
        <v>212</v>
      </c>
      <c r="VJY43" t="s">
        <v>212</v>
      </c>
      <c r="VJZ43" t="s">
        <v>212</v>
      </c>
      <c r="VKA43" t="s">
        <v>212</v>
      </c>
      <c r="VKB43" t="s">
        <v>212</v>
      </c>
      <c r="VKC43" t="s">
        <v>212</v>
      </c>
      <c r="VKD43" t="s">
        <v>212</v>
      </c>
      <c r="VKE43" t="s">
        <v>212</v>
      </c>
      <c r="VKF43" t="s">
        <v>212</v>
      </c>
      <c r="VKG43" t="s">
        <v>212</v>
      </c>
      <c r="VKH43" t="s">
        <v>212</v>
      </c>
      <c r="VKI43" t="s">
        <v>212</v>
      </c>
      <c r="VKJ43" t="s">
        <v>212</v>
      </c>
      <c r="VKK43" t="s">
        <v>212</v>
      </c>
      <c r="VKL43" t="s">
        <v>212</v>
      </c>
      <c r="VKM43" t="s">
        <v>212</v>
      </c>
      <c r="VKN43" t="s">
        <v>212</v>
      </c>
      <c r="VKO43" t="s">
        <v>212</v>
      </c>
      <c r="VKP43" t="s">
        <v>212</v>
      </c>
      <c r="VKQ43" t="s">
        <v>212</v>
      </c>
      <c r="VKR43" t="s">
        <v>212</v>
      </c>
      <c r="VKS43" t="s">
        <v>212</v>
      </c>
      <c r="VKT43" t="s">
        <v>212</v>
      </c>
      <c r="VKU43" t="s">
        <v>212</v>
      </c>
      <c r="VKV43" t="s">
        <v>212</v>
      </c>
      <c r="VKW43" t="s">
        <v>212</v>
      </c>
      <c r="VKX43" t="s">
        <v>212</v>
      </c>
      <c r="VKY43" t="s">
        <v>212</v>
      </c>
      <c r="VKZ43" t="s">
        <v>212</v>
      </c>
      <c r="VLA43" t="s">
        <v>212</v>
      </c>
      <c r="VLB43" t="s">
        <v>212</v>
      </c>
      <c r="VLC43" t="s">
        <v>212</v>
      </c>
      <c r="VLD43" t="s">
        <v>212</v>
      </c>
      <c r="VLE43" t="s">
        <v>212</v>
      </c>
      <c r="VLF43" t="s">
        <v>212</v>
      </c>
      <c r="VLG43" t="s">
        <v>212</v>
      </c>
      <c r="VLH43" t="s">
        <v>212</v>
      </c>
      <c r="VLI43" t="s">
        <v>212</v>
      </c>
      <c r="VLJ43" t="s">
        <v>212</v>
      </c>
      <c r="VLK43" t="s">
        <v>212</v>
      </c>
      <c r="VLL43" t="s">
        <v>212</v>
      </c>
      <c r="VLM43" t="s">
        <v>212</v>
      </c>
      <c r="VLN43" t="s">
        <v>212</v>
      </c>
      <c r="VLO43" t="s">
        <v>212</v>
      </c>
      <c r="VLP43" t="s">
        <v>212</v>
      </c>
      <c r="VLQ43" t="s">
        <v>212</v>
      </c>
      <c r="VLR43" t="s">
        <v>212</v>
      </c>
      <c r="VLS43" t="s">
        <v>212</v>
      </c>
      <c r="VLT43" t="s">
        <v>212</v>
      </c>
      <c r="VLU43" t="s">
        <v>212</v>
      </c>
      <c r="VLV43" t="s">
        <v>212</v>
      </c>
      <c r="VLW43" t="s">
        <v>212</v>
      </c>
      <c r="VLX43" t="s">
        <v>212</v>
      </c>
      <c r="VLY43" t="s">
        <v>212</v>
      </c>
      <c r="VLZ43" t="s">
        <v>212</v>
      </c>
      <c r="VMA43" t="s">
        <v>212</v>
      </c>
      <c r="VMB43" t="s">
        <v>212</v>
      </c>
      <c r="VMC43" t="s">
        <v>212</v>
      </c>
      <c r="VMD43" t="s">
        <v>212</v>
      </c>
      <c r="VME43" t="s">
        <v>212</v>
      </c>
      <c r="VMF43" t="s">
        <v>212</v>
      </c>
      <c r="VMG43" t="s">
        <v>212</v>
      </c>
      <c r="VMH43" t="s">
        <v>212</v>
      </c>
      <c r="VMI43" t="s">
        <v>212</v>
      </c>
      <c r="VMJ43" t="s">
        <v>212</v>
      </c>
      <c r="VMK43" t="s">
        <v>212</v>
      </c>
      <c r="VML43" t="s">
        <v>212</v>
      </c>
      <c r="VMM43" t="s">
        <v>212</v>
      </c>
      <c r="VMN43" t="s">
        <v>212</v>
      </c>
      <c r="VMO43" t="s">
        <v>212</v>
      </c>
      <c r="VMP43" t="s">
        <v>212</v>
      </c>
      <c r="VMQ43" t="s">
        <v>212</v>
      </c>
      <c r="VMR43" t="s">
        <v>212</v>
      </c>
      <c r="VMS43" t="s">
        <v>212</v>
      </c>
      <c r="VMT43" t="s">
        <v>212</v>
      </c>
      <c r="VMU43" t="s">
        <v>212</v>
      </c>
      <c r="VMV43" t="s">
        <v>212</v>
      </c>
      <c r="VMW43" t="s">
        <v>212</v>
      </c>
      <c r="VMX43" t="s">
        <v>212</v>
      </c>
      <c r="VMY43" t="s">
        <v>212</v>
      </c>
      <c r="VMZ43" t="s">
        <v>212</v>
      </c>
      <c r="VNA43" t="s">
        <v>212</v>
      </c>
      <c r="VNB43" t="s">
        <v>212</v>
      </c>
      <c r="VNC43" t="s">
        <v>212</v>
      </c>
      <c r="VND43" t="s">
        <v>212</v>
      </c>
      <c r="VNE43" t="s">
        <v>212</v>
      </c>
      <c r="VNF43" t="s">
        <v>212</v>
      </c>
      <c r="VNG43" t="s">
        <v>212</v>
      </c>
      <c r="VNH43" t="s">
        <v>212</v>
      </c>
      <c r="VNI43" t="s">
        <v>212</v>
      </c>
      <c r="VNJ43" t="s">
        <v>212</v>
      </c>
      <c r="VNK43" t="s">
        <v>212</v>
      </c>
      <c r="VNL43" t="s">
        <v>212</v>
      </c>
      <c r="VNM43" t="s">
        <v>212</v>
      </c>
      <c r="VNN43" t="s">
        <v>212</v>
      </c>
      <c r="VNO43" t="s">
        <v>212</v>
      </c>
      <c r="VNP43" t="s">
        <v>212</v>
      </c>
      <c r="VNQ43" t="s">
        <v>212</v>
      </c>
      <c r="VNR43" t="s">
        <v>212</v>
      </c>
      <c r="VNS43" t="s">
        <v>212</v>
      </c>
      <c r="VNT43" t="s">
        <v>212</v>
      </c>
      <c r="VNU43" t="s">
        <v>212</v>
      </c>
      <c r="VNV43" t="s">
        <v>212</v>
      </c>
      <c r="VNW43" t="s">
        <v>212</v>
      </c>
      <c r="VNX43" t="s">
        <v>212</v>
      </c>
      <c r="VNY43" t="s">
        <v>212</v>
      </c>
      <c r="VNZ43" t="s">
        <v>212</v>
      </c>
      <c r="VOA43" t="s">
        <v>212</v>
      </c>
      <c r="VOB43" t="s">
        <v>212</v>
      </c>
      <c r="VOC43" t="s">
        <v>212</v>
      </c>
      <c r="VOD43" t="s">
        <v>212</v>
      </c>
      <c r="VOE43" t="s">
        <v>212</v>
      </c>
      <c r="VOF43" t="s">
        <v>212</v>
      </c>
      <c r="VOG43" t="s">
        <v>212</v>
      </c>
      <c r="VOH43" t="s">
        <v>212</v>
      </c>
      <c r="VOI43" t="s">
        <v>212</v>
      </c>
      <c r="VOJ43" t="s">
        <v>212</v>
      </c>
      <c r="VOK43" t="s">
        <v>212</v>
      </c>
      <c r="VOL43" t="s">
        <v>212</v>
      </c>
      <c r="VOM43" t="s">
        <v>212</v>
      </c>
      <c r="VON43" t="s">
        <v>212</v>
      </c>
      <c r="VOO43" t="s">
        <v>212</v>
      </c>
      <c r="VOP43" t="s">
        <v>212</v>
      </c>
      <c r="VOQ43" t="s">
        <v>212</v>
      </c>
      <c r="VOR43" t="s">
        <v>212</v>
      </c>
      <c r="VOS43" t="s">
        <v>212</v>
      </c>
      <c r="VOT43" t="s">
        <v>212</v>
      </c>
      <c r="VOU43" t="s">
        <v>212</v>
      </c>
      <c r="VOV43" t="s">
        <v>212</v>
      </c>
      <c r="VOW43" t="s">
        <v>212</v>
      </c>
      <c r="VOX43" t="s">
        <v>212</v>
      </c>
      <c r="VOY43" t="s">
        <v>212</v>
      </c>
      <c r="VOZ43" t="s">
        <v>212</v>
      </c>
      <c r="VPA43" t="s">
        <v>212</v>
      </c>
      <c r="VPB43" t="s">
        <v>212</v>
      </c>
      <c r="VPC43" t="s">
        <v>212</v>
      </c>
      <c r="VPD43" t="s">
        <v>212</v>
      </c>
      <c r="VPE43" t="s">
        <v>212</v>
      </c>
      <c r="VPF43" t="s">
        <v>212</v>
      </c>
      <c r="VPG43" t="s">
        <v>212</v>
      </c>
      <c r="VPH43" t="s">
        <v>212</v>
      </c>
      <c r="VPI43" t="s">
        <v>212</v>
      </c>
      <c r="VPJ43" t="s">
        <v>212</v>
      </c>
      <c r="VPK43" t="s">
        <v>212</v>
      </c>
      <c r="VPL43" t="s">
        <v>212</v>
      </c>
      <c r="VPM43" t="s">
        <v>212</v>
      </c>
      <c r="VPN43" t="s">
        <v>212</v>
      </c>
      <c r="VPO43" t="s">
        <v>212</v>
      </c>
      <c r="VPP43" t="s">
        <v>212</v>
      </c>
      <c r="VPQ43" t="s">
        <v>212</v>
      </c>
      <c r="VPR43" t="s">
        <v>212</v>
      </c>
      <c r="VPS43" t="s">
        <v>212</v>
      </c>
      <c r="VPT43" t="s">
        <v>212</v>
      </c>
      <c r="VPU43" t="s">
        <v>212</v>
      </c>
      <c r="VPV43" t="s">
        <v>212</v>
      </c>
      <c r="VPW43" t="s">
        <v>212</v>
      </c>
      <c r="VPX43" t="s">
        <v>212</v>
      </c>
      <c r="VPY43" t="s">
        <v>212</v>
      </c>
      <c r="VPZ43" t="s">
        <v>212</v>
      </c>
      <c r="VQA43" t="s">
        <v>212</v>
      </c>
      <c r="VQB43" t="s">
        <v>212</v>
      </c>
      <c r="VQC43" t="s">
        <v>212</v>
      </c>
      <c r="VQD43" t="s">
        <v>212</v>
      </c>
      <c r="VQE43" t="s">
        <v>212</v>
      </c>
      <c r="VQF43" t="s">
        <v>212</v>
      </c>
      <c r="VQG43" t="s">
        <v>212</v>
      </c>
      <c r="VQH43" t="s">
        <v>212</v>
      </c>
      <c r="VQI43" t="s">
        <v>212</v>
      </c>
      <c r="VQJ43" t="s">
        <v>212</v>
      </c>
      <c r="VQK43" t="s">
        <v>212</v>
      </c>
      <c r="VQL43" t="s">
        <v>212</v>
      </c>
      <c r="VQM43" t="s">
        <v>212</v>
      </c>
      <c r="VQN43" t="s">
        <v>212</v>
      </c>
      <c r="VQO43" t="s">
        <v>212</v>
      </c>
      <c r="VQP43" t="s">
        <v>212</v>
      </c>
      <c r="VQQ43" t="s">
        <v>212</v>
      </c>
      <c r="VQR43" t="s">
        <v>212</v>
      </c>
      <c r="VQS43" t="s">
        <v>212</v>
      </c>
      <c r="VQT43" t="s">
        <v>212</v>
      </c>
      <c r="VQU43" t="s">
        <v>212</v>
      </c>
      <c r="VQV43" t="s">
        <v>212</v>
      </c>
      <c r="VQW43" t="s">
        <v>212</v>
      </c>
      <c r="VQX43" t="s">
        <v>212</v>
      </c>
      <c r="VQY43" t="s">
        <v>212</v>
      </c>
      <c r="VQZ43" t="s">
        <v>212</v>
      </c>
      <c r="VRA43" t="s">
        <v>212</v>
      </c>
      <c r="VRB43" t="s">
        <v>212</v>
      </c>
      <c r="VRC43" t="s">
        <v>212</v>
      </c>
      <c r="VRD43" t="s">
        <v>212</v>
      </c>
      <c r="VRE43" t="s">
        <v>212</v>
      </c>
      <c r="VRF43" t="s">
        <v>212</v>
      </c>
      <c r="VRG43" t="s">
        <v>212</v>
      </c>
      <c r="VRH43" t="s">
        <v>212</v>
      </c>
      <c r="VRI43" t="s">
        <v>212</v>
      </c>
      <c r="VRJ43" t="s">
        <v>212</v>
      </c>
      <c r="VRK43" t="s">
        <v>212</v>
      </c>
      <c r="VRL43" t="s">
        <v>212</v>
      </c>
      <c r="VRM43" t="s">
        <v>212</v>
      </c>
      <c r="VRN43" t="s">
        <v>212</v>
      </c>
      <c r="VRO43" t="s">
        <v>212</v>
      </c>
      <c r="VRP43" t="s">
        <v>212</v>
      </c>
      <c r="VRQ43" t="s">
        <v>212</v>
      </c>
      <c r="VRR43" t="s">
        <v>212</v>
      </c>
      <c r="VRS43" t="s">
        <v>212</v>
      </c>
      <c r="VRT43" t="s">
        <v>212</v>
      </c>
      <c r="VRU43" t="s">
        <v>212</v>
      </c>
      <c r="VRV43" t="s">
        <v>212</v>
      </c>
      <c r="VRW43" t="s">
        <v>212</v>
      </c>
      <c r="VRX43" t="s">
        <v>212</v>
      </c>
      <c r="VRY43" t="s">
        <v>212</v>
      </c>
      <c r="VRZ43" t="s">
        <v>212</v>
      </c>
      <c r="VSA43" t="s">
        <v>212</v>
      </c>
      <c r="VSB43" t="s">
        <v>212</v>
      </c>
      <c r="VSC43" t="s">
        <v>212</v>
      </c>
      <c r="VSD43" t="s">
        <v>212</v>
      </c>
      <c r="VSE43" t="s">
        <v>212</v>
      </c>
      <c r="VSF43" t="s">
        <v>212</v>
      </c>
      <c r="VSG43" t="s">
        <v>212</v>
      </c>
      <c r="VSH43" t="s">
        <v>212</v>
      </c>
      <c r="VSI43" t="s">
        <v>212</v>
      </c>
      <c r="VSJ43" t="s">
        <v>212</v>
      </c>
      <c r="VSK43" t="s">
        <v>212</v>
      </c>
      <c r="VSL43" t="s">
        <v>212</v>
      </c>
      <c r="VSM43" t="s">
        <v>212</v>
      </c>
      <c r="VSN43" t="s">
        <v>212</v>
      </c>
      <c r="VSO43" t="s">
        <v>212</v>
      </c>
      <c r="VSP43" t="s">
        <v>212</v>
      </c>
      <c r="VSQ43" t="s">
        <v>212</v>
      </c>
      <c r="VSR43" t="s">
        <v>212</v>
      </c>
      <c r="VSS43" t="s">
        <v>212</v>
      </c>
      <c r="VST43" t="s">
        <v>212</v>
      </c>
      <c r="VSU43" t="s">
        <v>212</v>
      </c>
      <c r="VSV43" t="s">
        <v>212</v>
      </c>
      <c r="VSW43" t="s">
        <v>212</v>
      </c>
      <c r="VSX43" t="s">
        <v>212</v>
      </c>
      <c r="VSY43" t="s">
        <v>212</v>
      </c>
      <c r="VSZ43" t="s">
        <v>212</v>
      </c>
      <c r="VTA43" t="s">
        <v>212</v>
      </c>
      <c r="VTB43" t="s">
        <v>212</v>
      </c>
      <c r="VTC43" t="s">
        <v>212</v>
      </c>
      <c r="VTD43" t="s">
        <v>212</v>
      </c>
      <c r="VTE43" t="s">
        <v>212</v>
      </c>
      <c r="VTF43" t="s">
        <v>212</v>
      </c>
      <c r="VTG43" t="s">
        <v>212</v>
      </c>
      <c r="VTH43" t="s">
        <v>212</v>
      </c>
      <c r="VTI43" t="s">
        <v>212</v>
      </c>
      <c r="VTJ43" t="s">
        <v>212</v>
      </c>
      <c r="VTK43" t="s">
        <v>212</v>
      </c>
      <c r="VTL43" t="s">
        <v>212</v>
      </c>
      <c r="VTM43" t="s">
        <v>212</v>
      </c>
      <c r="VTN43" t="s">
        <v>212</v>
      </c>
      <c r="VTO43" t="s">
        <v>212</v>
      </c>
      <c r="VTP43" t="s">
        <v>212</v>
      </c>
      <c r="VTQ43" t="s">
        <v>212</v>
      </c>
      <c r="VTR43" t="s">
        <v>212</v>
      </c>
      <c r="VTS43" t="s">
        <v>212</v>
      </c>
      <c r="VTT43" t="s">
        <v>212</v>
      </c>
      <c r="VTU43" t="s">
        <v>212</v>
      </c>
      <c r="VTV43" t="s">
        <v>212</v>
      </c>
      <c r="VTW43" t="s">
        <v>212</v>
      </c>
      <c r="VTX43" t="s">
        <v>212</v>
      </c>
      <c r="VTY43" t="s">
        <v>212</v>
      </c>
      <c r="VTZ43" t="s">
        <v>212</v>
      </c>
      <c r="VUA43" t="s">
        <v>212</v>
      </c>
      <c r="VUB43" t="s">
        <v>212</v>
      </c>
      <c r="VUC43" t="s">
        <v>212</v>
      </c>
      <c r="VUD43" t="s">
        <v>212</v>
      </c>
      <c r="VUE43" t="s">
        <v>212</v>
      </c>
      <c r="VUF43" t="s">
        <v>212</v>
      </c>
      <c r="VUG43" t="s">
        <v>212</v>
      </c>
      <c r="VUH43" t="s">
        <v>212</v>
      </c>
      <c r="VUI43" t="s">
        <v>212</v>
      </c>
      <c r="VUJ43" t="s">
        <v>212</v>
      </c>
      <c r="VUK43" t="s">
        <v>212</v>
      </c>
      <c r="VUL43" t="s">
        <v>212</v>
      </c>
      <c r="VUM43" t="s">
        <v>212</v>
      </c>
      <c r="VUN43" t="s">
        <v>212</v>
      </c>
      <c r="VUO43" t="s">
        <v>212</v>
      </c>
      <c r="VUP43" t="s">
        <v>212</v>
      </c>
      <c r="VUQ43" t="s">
        <v>212</v>
      </c>
      <c r="VUR43" t="s">
        <v>212</v>
      </c>
      <c r="VUS43" t="s">
        <v>212</v>
      </c>
      <c r="VUT43" t="s">
        <v>212</v>
      </c>
      <c r="VUU43" t="s">
        <v>212</v>
      </c>
      <c r="VUV43" t="s">
        <v>212</v>
      </c>
      <c r="VUW43" t="s">
        <v>212</v>
      </c>
      <c r="VUX43" t="s">
        <v>212</v>
      </c>
      <c r="VUY43" t="s">
        <v>212</v>
      </c>
      <c r="VUZ43" t="s">
        <v>212</v>
      </c>
      <c r="VVA43" t="s">
        <v>212</v>
      </c>
      <c r="VVB43" t="s">
        <v>212</v>
      </c>
      <c r="VVC43" t="s">
        <v>212</v>
      </c>
      <c r="VVD43" t="s">
        <v>212</v>
      </c>
      <c r="VVE43" t="s">
        <v>212</v>
      </c>
      <c r="VVF43" t="s">
        <v>212</v>
      </c>
      <c r="VVG43" t="s">
        <v>212</v>
      </c>
      <c r="VVH43" t="s">
        <v>212</v>
      </c>
      <c r="VVI43" t="s">
        <v>212</v>
      </c>
      <c r="VVJ43" t="s">
        <v>212</v>
      </c>
      <c r="VVK43" t="s">
        <v>212</v>
      </c>
      <c r="VVL43" t="s">
        <v>212</v>
      </c>
      <c r="VVM43" t="s">
        <v>212</v>
      </c>
      <c r="VVN43" t="s">
        <v>212</v>
      </c>
      <c r="VVO43" t="s">
        <v>212</v>
      </c>
      <c r="VVP43" t="s">
        <v>212</v>
      </c>
      <c r="VVQ43" t="s">
        <v>212</v>
      </c>
      <c r="VVR43" t="s">
        <v>212</v>
      </c>
      <c r="VVS43" t="s">
        <v>212</v>
      </c>
      <c r="VVT43" t="s">
        <v>212</v>
      </c>
      <c r="VVU43" t="s">
        <v>212</v>
      </c>
      <c r="VVV43" t="s">
        <v>212</v>
      </c>
      <c r="VVW43" t="s">
        <v>212</v>
      </c>
      <c r="VVX43" t="s">
        <v>212</v>
      </c>
      <c r="VVY43" t="s">
        <v>212</v>
      </c>
      <c r="VVZ43" t="s">
        <v>212</v>
      </c>
      <c r="VWA43" t="s">
        <v>212</v>
      </c>
      <c r="VWB43" t="s">
        <v>212</v>
      </c>
      <c r="VWC43" t="s">
        <v>212</v>
      </c>
      <c r="VWD43" t="s">
        <v>212</v>
      </c>
      <c r="VWE43" t="s">
        <v>212</v>
      </c>
      <c r="VWF43" t="s">
        <v>212</v>
      </c>
      <c r="VWG43" t="s">
        <v>212</v>
      </c>
      <c r="VWH43" t="s">
        <v>212</v>
      </c>
      <c r="VWI43" t="s">
        <v>212</v>
      </c>
      <c r="VWJ43" t="s">
        <v>212</v>
      </c>
      <c r="VWK43" t="s">
        <v>212</v>
      </c>
      <c r="VWL43" t="s">
        <v>212</v>
      </c>
      <c r="VWM43" t="s">
        <v>212</v>
      </c>
      <c r="VWN43" t="s">
        <v>212</v>
      </c>
      <c r="VWO43" t="s">
        <v>212</v>
      </c>
      <c r="VWP43" t="s">
        <v>212</v>
      </c>
      <c r="VWQ43" t="s">
        <v>212</v>
      </c>
      <c r="VWR43" t="s">
        <v>212</v>
      </c>
      <c r="VWS43" t="s">
        <v>212</v>
      </c>
      <c r="VWT43" t="s">
        <v>212</v>
      </c>
      <c r="VWU43" t="s">
        <v>212</v>
      </c>
      <c r="VWV43" t="s">
        <v>212</v>
      </c>
      <c r="VWW43" t="s">
        <v>212</v>
      </c>
      <c r="VWX43" t="s">
        <v>212</v>
      </c>
      <c r="VWY43" t="s">
        <v>212</v>
      </c>
      <c r="VWZ43" t="s">
        <v>212</v>
      </c>
      <c r="VXA43" t="s">
        <v>212</v>
      </c>
      <c r="VXB43" t="s">
        <v>212</v>
      </c>
      <c r="VXC43" t="s">
        <v>212</v>
      </c>
      <c r="VXD43" t="s">
        <v>212</v>
      </c>
      <c r="VXE43" t="s">
        <v>212</v>
      </c>
      <c r="VXF43" t="s">
        <v>212</v>
      </c>
      <c r="VXG43" t="s">
        <v>212</v>
      </c>
      <c r="VXH43" t="s">
        <v>212</v>
      </c>
      <c r="VXI43" t="s">
        <v>212</v>
      </c>
      <c r="VXJ43" t="s">
        <v>212</v>
      </c>
      <c r="VXK43" t="s">
        <v>212</v>
      </c>
      <c r="VXL43" t="s">
        <v>212</v>
      </c>
      <c r="VXM43" t="s">
        <v>212</v>
      </c>
      <c r="VXN43" t="s">
        <v>212</v>
      </c>
      <c r="VXO43" t="s">
        <v>212</v>
      </c>
      <c r="VXP43" t="s">
        <v>212</v>
      </c>
      <c r="VXQ43" t="s">
        <v>212</v>
      </c>
      <c r="VXR43" t="s">
        <v>212</v>
      </c>
      <c r="VXS43" t="s">
        <v>212</v>
      </c>
      <c r="VXT43" t="s">
        <v>212</v>
      </c>
      <c r="VXU43" t="s">
        <v>212</v>
      </c>
      <c r="VXV43" t="s">
        <v>212</v>
      </c>
      <c r="VXW43" t="s">
        <v>212</v>
      </c>
      <c r="VXX43" t="s">
        <v>212</v>
      </c>
      <c r="VXY43" t="s">
        <v>212</v>
      </c>
      <c r="VXZ43" t="s">
        <v>212</v>
      </c>
      <c r="VYA43" t="s">
        <v>212</v>
      </c>
      <c r="VYB43" t="s">
        <v>212</v>
      </c>
      <c r="VYC43" t="s">
        <v>212</v>
      </c>
      <c r="VYD43" t="s">
        <v>212</v>
      </c>
      <c r="VYE43" t="s">
        <v>212</v>
      </c>
      <c r="VYF43" t="s">
        <v>212</v>
      </c>
      <c r="VYG43" t="s">
        <v>212</v>
      </c>
      <c r="VYH43" t="s">
        <v>212</v>
      </c>
      <c r="VYI43" t="s">
        <v>212</v>
      </c>
      <c r="VYJ43" t="s">
        <v>212</v>
      </c>
      <c r="VYK43" t="s">
        <v>212</v>
      </c>
      <c r="VYL43" t="s">
        <v>212</v>
      </c>
      <c r="VYM43" t="s">
        <v>212</v>
      </c>
      <c r="VYN43" t="s">
        <v>212</v>
      </c>
      <c r="VYO43" t="s">
        <v>212</v>
      </c>
      <c r="VYP43" t="s">
        <v>212</v>
      </c>
      <c r="VYQ43" t="s">
        <v>212</v>
      </c>
      <c r="VYR43" t="s">
        <v>212</v>
      </c>
      <c r="VYS43" t="s">
        <v>212</v>
      </c>
      <c r="VYT43" t="s">
        <v>212</v>
      </c>
      <c r="VYU43" t="s">
        <v>212</v>
      </c>
      <c r="VYV43" t="s">
        <v>212</v>
      </c>
      <c r="VYW43" t="s">
        <v>212</v>
      </c>
      <c r="VYX43" t="s">
        <v>212</v>
      </c>
      <c r="VYY43" t="s">
        <v>212</v>
      </c>
      <c r="VYZ43" t="s">
        <v>212</v>
      </c>
      <c r="VZA43" t="s">
        <v>212</v>
      </c>
      <c r="VZB43" t="s">
        <v>212</v>
      </c>
      <c r="VZC43" t="s">
        <v>212</v>
      </c>
      <c r="VZD43" t="s">
        <v>212</v>
      </c>
      <c r="VZE43" t="s">
        <v>212</v>
      </c>
      <c r="VZF43" t="s">
        <v>212</v>
      </c>
      <c r="VZG43" t="s">
        <v>212</v>
      </c>
      <c r="VZH43" t="s">
        <v>212</v>
      </c>
      <c r="VZI43" t="s">
        <v>212</v>
      </c>
      <c r="VZJ43" t="s">
        <v>212</v>
      </c>
      <c r="VZK43" t="s">
        <v>212</v>
      </c>
      <c r="VZL43" t="s">
        <v>212</v>
      </c>
      <c r="VZM43" t="s">
        <v>212</v>
      </c>
      <c r="VZN43" t="s">
        <v>212</v>
      </c>
      <c r="VZO43" t="s">
        <v>212</v>
      </c>
      <c r="VZP43" t="s">
        <v>212</v>
      </c>
      <c r="VZQ43" t="s">
        <v>212</v>
      </c>
      <c r="VZR43" t="s">
        <v>212</v>
      </c>
      <c r="VZS43" t="s">
        <v>212</v>
      </c>
      <c r="VZT43" t="s">
        <v>212</v>
      </c>
      <c r="VZU43" t="s">
        <v>212</v>
      </c>
      <c r="VZV43" t="s">
        <v>212</v>
      </c>
      <c r="VZW43" t="s">
        <v>212</v>
      </c>
      <c r="VZX43" t="s">
        <v>212</v>
      </c>
      <c r="VZY43" t="s">
        <v>212</v>
      </c>
      <c r="VZZ43" t="s">
        <v>212</v>
      </c>
      <c r="WAA43" t="s">
        <v>212</v>
      </c>
      <c r="WAB43" t="s">
        <v>212</v>
      </c>
      <c r="WAC43" t="s">
        <v>212</v>
      </c>
      <c r="WAD43" t="s">
        <v>212</v>
      </c>
      <c r="WAE43" t="s">
        <v>212</v>
      </c>
      <c r="WAF43" t="s">
        <v>212</v>
      </c>
      <c r="WAG43" t="s">
        <v>212</v>
      </c>
      <c r="WAH43" t="s">
        <v>212</v>
      </c>
      <c r="WAI43" t="s">
        <v>212</v>
      </c>
      <c r="WAJ43" t="s">
        <v>212</v>
      </c>
      <c r="WAK43" t="s">
        <v>212</v>
      </c>
      <c r="WAL43" t="s">
        <v>212</v>
      </c>
      <c r="WAM43" t="s">
        <v>212</v>
      </c>
      <c r="WAN43" t="s">
        <v>212</v>
      </c>
      <c r="WAO43" t="s">
        <v>212</v>
      </c>
      <c r="WAP43" t="s">
        <v>212</v>
      </c>
      <c r="WAQ43" t="s">
        <v>212</v>
      </c>
      <c r="WAR43" t="s">
        <v>212</v>
      </c>
      <c r="WAS43" t="s">
        <v>212</v>
      </c>
      <c r="WAT43" t="s">
        <v>212</v>
      </c>
      <c r="WAU43" t="s">
        <v>212</v>
      </c>
      <c r="WAV43" t="s">
        <v>212</v>
      </c>
      <c r="WAW43" t="s">
        <v>212</v>
      </c>
      <c r="WAX43" t="s">
        <v>212</v>
      </c>
      <c r="WAY43" t="s">
        <v>212</v>
      </c>
      <c r="WAZ43" t="s">
        <v>212</v>
      </c>
      <c r="WBA43" t="s">
        <v>212</v>
      </c>
      <c r="WBB43" t="s">
        <v>212</v>
      </c>
      <c r="WBC43" t="s">
        <v>212</v>
      </c>
      <c r="WBD43" t="s">
        <v>212</v>
      </c>
      <c r="WBE43" t="s">
        <v>212</v>
      </c>
      <c r="WBF43" t="s">
        <v>212</v>
      </c>
      <c r="WBG43" t="s">
        <v>212</v>
      </c>
      <c r="WBH43" t="s">
        <v>212</v>
      </c>
      <c r="WBI43" t="s">
        <v>212</v>
      </c>
      <c r="WBJ43" t="s">
        <v>212</v>
      </c>
      <c r="WBK43" t="s">
        <v>212</v>
      </c>
      <c r="WBL43" t="s">
        <v>212</v>
      </c>
      <c r="WBM43" t="s">
        <v>212</v>
      </c>
      <c r="WBN43" t="s">
        <v>212</v>
      </c>
      <c r="WBO43" t="s">
        <v>212</v>
      </c>
      <c r="WBP43" t="s">
        <v>212</v>
      </c>
      <c r="WBQ43" t="s">
        <v>212</v>
      </c>
      <c r="WBR43" t="s">
        <v>212</v>
      </c>
      <c r="WBS43" t="s">
        <v>212</v>
      </c>
      <c r="WBT43" t="s">
        <v>212</v>
      </c>
      <c r="WBU43" t="s">
        <v>212</v>
      </c>
      <c r="WBV43" t="s">
        <v>212</v>
      </c>
      <c r="WBW43" t="s">
        <v>212</v>
      </c>
      <c r="WBX43" t="s">
        <v>212</v>
      </c>
      <c r="WBY43" t="s">
        <v>212</v>
      </c>
      <c r="WBZ43" t="s">
        <v>212</v>
      </c>
      <c r="WCA43" t="s">
        <v>212</v>
      </c>
      <c r="WCB43" t="s">
        <v>212</v>
      </c>
      <c r="WCC43" t="s">
        <v>212</v>
      </c>
      <c r="WCD43" t="s">
        <v>212</v>
      </c>
      <c r="WCE43" t="s">
        <v>212</v>
      </c>
      <c r="WCF43" t="s">
        <v>212</v>
      </c>
      <c r="WCG43" t="s">
        <v>212</v>
      </c>
      <c r="WCH43" t="s">
        <v>212</v>
      </c>
      <c r="WCI43" t="s">
        <v>212</v>
      </c>
      <c r="WCJ43" t="s">
        <v>212</v>
      </c>
      <c r="WCK43" t="s">
        <v>212</v>
      </c>
      <c r="WCL43" t="s">
        <v>212</v>
      </c>
      <c r="WCM43" t="s">
        <v>212</v>
      </c>
      <c r="WCN43" t="s">
        <v>212</v>
      </c>
      <c r="WCO43" t="s">
        <v>212</v>
      </c>
      <c r="WCP43" t="s">
        <v>212</v>
      </c>
      <c r="WCQ43" t="s">
        <v>212</v>
      </c>
      <c r="WCR43" t="s">
        <v>212</v>
      </c>
      <c r="WCS43" t="s">
        <v>212</v>
      </c>
      <c r="WCT43" t="s">
        <v>212</v>
      </c>
      <c r="WCU43" t="s">
        <v>212</v>
      </c>
      <c r="WCV43" t="s">
        <v>212</v>
      </c>
      <c r="WCW43" t="s">
        <v>212</v>
      </c>
      <c r="WCX43" t="s">
        <v>212</v>
      </c>
      <c r="WCY43" t="s">
        <v>212</v>
      </c>
      <c r="WCZ43" t="s">
        <v>212</v>
      </c>
      <c r="WDA43" t="s">
        <v>212</v>
      </c>
      <c r="WDB43" t="s">
        <v>212</v>
      </c>
      <c r="WDC43" t="s">
        <v>212</v>
      </c>
      <c r="WDD43" t="s">
        <v>212</v>
      </c>
      <c r="WDE43" t="s">
        <v>212</v>
      </c>
      <c r="WDF43" t="s">
        <v>212</v>
      </c>
      <c r="WDG43" t="s">
        <v>212</v>
      </c>
      <c r="WDH43" t="s">
        <v>212</v>
      </c>
      <c r="WDI43" t="s">
        <v>212</v>
      </c>
      <c r="WDJ43" t="s">
        <v>212</v>
      </c>
      <c r="WDK43" t="s">
        <v>212</v>
      </c>
      <c r="WDL43" t="s">
        <v>212</v>
      </c>
      <c r="WDM43" t="s">
        <v>212</v>
      </c>
      <c r="WDN43" t="s">
        <v>212</v>
      </c>
      <c r="WDO43" t="s">
        <v>212</v>
      </c>
      <c r="WDP43" t="s">
        <v>212</v>
      </c>
      <c r="WDQ43" t="s">
        <v>212</v>
      </c>
      <c r="WDR43" t="s">
        <v>212</v>
      </c>
      <c r="WDS43" t="s">
        <v>212</v>
      </c>
      <c r="WDT43" t="s">
        <v>212</v>
      </c>
      <c r="WDU43" t="s">
        <v>212</v>
      </c>
      <c r="WDV43" t="s">
        <v>212</v>
      </c>
      <c r="WDW43" t="s">
        <v>212</v>
      </c>
      <c r="WDX43" t="s">
        <v>212</v>
      </c>
      <c r="WDY43" t="s">
        <v>212</v>
      </c>
      <c r="WDZ43" t="s">
        <v>212</v>
      </c>
      <c r="WEA43" t="s">
        <v>212</v>
      </c>
      <c r="WEB43" t="s">
        <v>212</v>
      </c>
      <c r="WEC43" t="s">
        <v>212</v>
      </c>
      <c r="WED43" t="s">
        <v>212</v>
      </c>
      <c r="WEE43" t="s">
        <v>212</v>
      </c>
      <c r="WEF43" t="s">
        <v>212</v>
      </c>
      <c r="WEG43" t="s">
        <v>212</v>
      </c>
      <c r="WEH43" t="s">
        <v>212</v>
      </c>
      <c r="WEI43" t="s">
        <v>212</v>
      </c>
      <c r="WEJ43" t="s">
        <v>212</v>
      </c>
      <c r="WEK43" t="s">
        <v>212</v>
      </c>
      <c r="WEL43" t="s">
        <v>212</v>
      </c>
      <c r="WEM43" t="s">
        <v>212</v>
      </c>
      <c r="WEN43" t="s">
        <v>212</v>
      </c>
      <c r="WEO43" t="s">
        <v>212</v>
      </c>
      <c r="WEP43" t="s">
        <v>212</v>
      </c>
      <c r="WEQ43" t="s">
        <v>212</v>
      </c>
      <c r="WER43" t="s">
        <v>212</v>
      </c>
      <c r="WES43" t="s">
        <v>212</v>
      </c>
      <c r="WET43" t="s">
        <v>212</v>
      </c>
      <c r="WEU43" t="s">
        <v>212</v>
      </c>
      <c r="WEV43" t="s">
        <v>212</v>
      </c>
      <c r="WEW43" t="s">
        <v>212</v>
      </c>
      <c r="WEX43" t="s">
        <v>212</v>
      </c>
      <c r="WEY43" t="s">
        <v>212</v>
      </c>
      <c r="WEZ43" t="s">
        <v>212</v>
      </c>
      <c r="WFA43" t="s">
        <v>212</v>
      </c>
      <c r="WFB43" t="s">
        <v>212</v>
      </c>
      <c r="WFC43" t="s">
        <v>212</v>
      </c>
      <c r="WFD43" t="s">
        <v>212</v>
      </c>
      <c r="WFE43" t="s">
        <v>212</v>
      </c>
      <c r="WFF43" t="s">
        <v>212</v>
      </c>
      <c r="WFG43" t="s">
        <v>212</v>
      </c>
      <c r="WFH43" t="s">
        <v>212</v>
      </c>
      <c r="WFI43" t="s">
        <v>212</v>
      </c>
      <c r="WFJ43" t="s">
        <v>212</v>
      </c>
      <c r="WFK43" t="s">
        <v>212</v>
      </c>
      <c r="WFL43" t="s">
        <v>212</v>
      </c>
      <c r="WFM43" t="s">
        <v>212</v>
      </c>
      <c r="WFN43" t="s">
        <v>212</v>
      </c>
      <c r="WFO43" t="s">
        <v>212</v>
      </c>
      <c r="WFP43" t="s">
        <v>212</v>
      </c>
      <c r="WFQ43" t="s">
        <v>212</v>
      </c>
      <c r="WFR43" t="s">
        <v>212</v>
      </c>
      <c r="WFS43" t="s">
        <v>212</v>
      </c>
      <c r="WFT43" t="s">
        <v>212</v>
      </c>
      <c r="WFU43" t="s">
        <v>212</v>
      </c>
      <c r="WFV43" t="s">
        <v>212</v>
      </c>
      <c r="WFW43" t="s">
        <v>212</v>
      </c>
      <c r="WFX43" t="s">
        <v>212</v>
      </c>
      <c r="WFY43" t="s">
        <v>212</v>
      </c>
      <c r="WFZ43" t="s">
        <v>212</v>
      </c>
      <c r="WGA43" t="s">
        <v>212</v>
      </c>
      <c r="WGB43" t="s">
        <v>212</v>
      </c>
      <c r="WGC43" t="s">
        <v>212</v>
      </c>
      <c r="WGD43" t="s">
        <v>212</v>
      </c>
      <c r="WGE43" t="s">
        <v>212</v>
      </c>
      <c r="WGF43" t="s">
        <v>212</v>
      </c>
      <c r="WGG43" t="s">
        <v>212</v>
      </c>
      <c r="WGH43" t="s">
        <v>212</v>
      </c>
      <c r="WGI43" t="s">
        <v>212</v>
      </c>
      <c r="WGJ43" t="s">
        <v>212</v>
      </c>
      <c r="WGK43" t="s">
        <v>212</v>
      </c>
      <c r="WGL43" t="s">
        <v>212</v>
      </c>
      <c r="WGM43" t="s">
        <v>212</v>
      </c>
      <c r="WGN43" t="s">
        <v>212</v>
      </c>
      <c r="WGO43" t="s">
        <v>212</v>
      </c>
      <c r="WGP43" t="s">
        <v>212</v>
      </c>
      <c r="WGQ43" t="s">
        <v>212</v>
      </c>
      <c r="WGR43" t="s">
        <v>212</v>
      </c>
      <c r="WGS43" t="s">
        <v>212</v>
      </c>
      <c r="WGT43" t="s">
        <v>212</v>
      </c>
      <c r="WGU43" t="s">
        <v>212</v>
      </c>
      <c r="WGV43" t="s">
        <v>212</v>
      </c>
      <c r="WGW43" t="s">
        <v>212</v>
      </c>
      <c r="WGX43" t="s">
        <v>212</v>
      </c>
      <c r="WGY43" t="s">
        <v>212</v>
      </c>
      <c r="WGZ43" t="s">
        <v>212</v>
      </c>
      <c r="WHA43" t="s">
        <v>212</v>
      </c>
      <c r="WHB43" t="s">
        <v>212</v>
      </c>
      <c r="WHC43" t="s">
        <v>212</v>
      </c>
      <c r="WHD43" t="s">
        <v>212</v>
      </c>
      <c r="WHE43" t="s">
        <v>212</v>
      </c>
      <c r="WHF43" t="s">
        <v>212</v>
      </c>
      <c r="WHG43" t="s">
        <v>212</v>
      </c>
      <c r="WHH43" t="s">
        <v>212</v>
      </c>
      <c r="WHI43" t="s">
        <v>212</v>
      </c>
      <c r="WHJ43" t="s">
        <v>212</v>
      </c>
      <c r="WHK43" t="s">
        <v>212</v>
      </c>
      <c r="WHL43" t="s">
        <v>212</v>
      </c>
      <c r="WHM43" t="s">
        <v>212</v>
      </c>
      <c r="WHN43" t="s">
        <v>212</v>
      </c>
      <c r="WHO43" t="s">
        <v>212</v>
      </c>
      <c r="WHP43" t="s">
        <v>212</v>
      </c>
      <c r="WHQ43" t="s">
        <v>212</v>
      </c>
      <c r="WHR43" t="s">
        <v>212</v>
      </c>
      <c r="WHS43" t="s">
        <v>212</v>
      </c>
      <c r="WHT43" t="s">
        <v>212</v>
      </c>
      <c r="WHU43" t="s">
        <v>212</v>
      </c>
      <c r="WHV43" t="s">
        <v>212</v>
      </c>
      <c r="WHW43" t="s">
        <v>212</v>
      </c>
      <c r="WHX43" t="s">
        <v>212</v>
      </c>
      <c r="WHY43" t="s">
        <v>212</v>
      </c>
      <c r="WHZ43" t="s">
        <v>212</v>
      </c>
      <c r="WIA43" t="s">
        <v>212</v>
      </c>
      <c r="WIB43" t="s">
        <v>212</v>
      </c>
      <c r="WIC43" t="s">
        <v>212</v>
      </c>
      <c r="WID43" t="s">
        <v>212</v>
      </c>
      <c r="WIE43" t="s">
        <v>212</v>
      </c>
      <c r="WIF43" t="s">
        <v>212</v>
      </c>
      <c r="WIG43" t="s">
        <v>212</v>
      </c>
      <c r="WIH43" t="s">
        <v>212</v>
      </c>
      <c r="WII43" t="s">
        <v>212</v>
      </c>
      <c r="WIJ43" t="s">
        <v>212</v>
      </c>
      <c r="WIK43" t="s">
        <v>212</v>
      </c>
      <c r="WIL43" t="s">
        <v>212</v>
      </c>
      <c r="WIM43" t="s">
        <v>212</v>
      </c>
      <c r="WIN43" t="s">
        <v>212</v>
      </c>
      <c r="WIO43" t="s">
        <v>212</v>
      </c>
      <c r="WIP43" t="s">
        <v>212</v>
      </c>
      <c r="WIQ43" t="s">
        <v>212</v>
      </c>
      <c r="WIR43" t="s">
        <v>212</v>
      </c>
      <c r="WIS43" t="s">
        <v>212</v>
      </c>
      <c r="WIT43" t="s">
        <v>212</v>
      </c>
      <c r="WIU43" t="s">
        <v>212</v>
      </c>
      <c r="WIV43" t="s">
        <v>212</v>
      </c>
      <c r="WIW43" t="s">
        <v>212</v>
      </c>
      <c r="WIX43" t="s">
        <v>212</v>
      </c>
      <c r="WIY43" t="s">
        <v>212</v>
      </c>
      <c r="WIZ43" t="s">
        <v>212</v>
      </c>
      <c r="WJA43" t="s">
        <v>212</v>
      </c>
      <c r="WJB43" t="s">
        <v>212</v>
      </c>
      <c r="WJC43" t="s">
        <v>212</v>
      </c>
      <c r="WJD43" t="s">
        <v>212</v>
      </c>
      <c r="WJE43" t="s">
        <v>212</v>
      </c>
      <c r="WJF43" t="s">
        <v>212</v>
      </c>
      <c r="WJG43" t="s">
        <v>212</v>
      </c>
      <c r="WJH43" t="s">
        <v>212</v>
      </c>
      <c r="WJI43" t="s">
        <v>212</v>
      </c>
      <c r="WJJ43" t="s">
        <v>212</v>
      </c>
      <c r="WJK43" t="s">
        <v>212</v>
      </c>
      <c r="WJL43" t="s">
        <v>212</v>
      </c>
      <c r="WJM43" t="s">
        <v>212</v>
      </c>
      <c r="WJN43" t="s">
        <v>212</v>
      </c>
      <c r="WJO43" t="s">
        <v>212</v>
      </c>
      <c r="WJP43" t="s">
        <v>212</v>
      </c>
      <c r="WJQ43" t="s">
        <v>212</v>
      </c>
      <c r="WJR43" t="s">
        <v>212</v>
      </c>
      <c r="WJS43" t="s">
        <v>212</v>
      </c>
      <c r="WJT43" t="s">
        <v>212</v>
      </c>
      <c r="WJU43" t="s">
        <v>212</v>
      </c>
      <c r="WJV43" t="s">
        <v>212</v>
      </c>
      <c r="WJW43" t="s">
        <v>212</v>
      </c>
      <c r="WJX43" t="s">
        <v>212</v>
      </c>
      <c r="WJY43" t="s">
        <v>212</v>
      </c>
      <c r="WJZ43" t="s">
        <v>212</v>
      </c>
      <c r="WKA43" t="s">
        <v>212</v>
      </c>
      <c r="WKB43" t="s">
        <v>212</v>
      </c>
      <c r="WKC43" t="s">
        <v>212</v>
      </c>
      <c r="WKD43" t="s">
        <v>212</v>
      </c>
      <c r="WKE43" t="s">
        <v>212</v>
      </c>
      <c r="WKF43" t="s">
        <v>212</v>
      </c>
      <c r="WKG43" t="s">
        <v>212</v>
      </c>
      <c r="WKH43" t="s">
        <v>212</v>
      </c>
      <c r="WKI43" t="s">
        <v>212</v>
      </c>
      <c r="WKJ43" t="s">
        <v>212</v>
      </c>
      <c r="WKK43" t="s">
        <v>212</v>
      </c>
      <c r="WKL43" t="s">
        <v>212</v>
      </c>
      <c r="WKM43" t="s">
        <v>212</v>
      </c>
      <c r="WKN43" t="s">
        <v>212</v>
      </c>
      <c r="WKO43" t="s">
        <v>212</v>
      </c>
      <c r="WKP43" t="s">
        <v>212</v>
      </c>
      <c r="WKQ43" t="s">
        <v>212</v>
      </c>
      <c r="WKR43" t="s">
        <v>212</v>
      </c>
      <c r="WKS43" t="s">
        <v>212</v>
      </c>
      <c r="WKT43" t="s">
        <v>212</v>
      </c>
      <c r="WKU43" t="s">
        <v>212</v>
      </c>
      <c r="WKV43" t="s">
        <v>212</v>
      </c>
      <c r="WKW43" t="s">
        <v>212</v>
      </c>
      <c r="WKX43" t="s">
        <v>212</v>
      </c>
      <c r="WKY43" t="s">
        <v>212</v>
      </c>
      <c r="WKZ43" t="s">
        <v>212</v>
      </c>
      <c r="WLA43" t="s">
        <v>212</v>
      </c>
      <c r="WLB43" t="s">
        <v>212</v>
      </c>
      <c r="WLC43" t="s">
        <v>212</v>
      </c>
      <c r="WLD43" t="s">
        <v>212</v>
      </c>
      <c r="WLE43" t="s">
        <v>212</v>
      </c>
      <c r="WLF43" t="s">
        <v>212</v>
      </c>
      <c r="WLG43" t="s">
        <v>212</v>
      </c>
      <c r="WLH43" t="s">
        <v>212</v>
      </c>
      <c r="WLI43" t="s">
        <v>212</v>
      </c>
      <c r="WLJ43" t="s">
        <v>212</v>
      </c>
      <c r="WLK43" t="s">
        <v>212</v>
      </c>
      <c r="WLL43" t="s">
        <v>212</v>
      </c>
      <c r="WLM43" t="s">
        <v>212</v>
      </c>
      <c r="WLN43" t="s">
        <v>212</v>
      </c>
      <c r="WLO43" t="s">
        <v>212</v>
      </c>
      <c r="WLP43" t="s">
        <v>212</v>
      </c>
      <c r="WLQ43" t="s">
        <v>212</v>
      </c>
      <c r="WLR43" t="s">
        <v>212</v>
      </c>
      <c r="WLS43" t="s">
        <v>212</v>
      </c>
      <c r="WLT43" t="s">
        <v>212</v>
      </c>
      <c r="WLU43" t="s">
        <v>212</v>
      </c>
      <c r="WLV43" t="s">
        <v>212</v>
      </c>
      <c r="WLW43" t="s">
        <v>212</v>
      </c>
      <c r="WLX43" t="s">
        <v>212</v>
      </c>
      <c r="WLY43" t="s">
        <v>212</v>
      </c>
      <c r="WLZ43" t="s">
        <v>212</v>
      </c>
      <c r="WMA43" t="s">
        <v>212</v>
      </c>
      <c r="WMB43" t="s">
        <v>212</v>
      </c>
      <c r="WMC43" t="s">
        <v>212</v>
      </c>
      <c r="WMD43" t="s">
        <v>212</v>
      </c>
      <c r="WME43" t="s">
        <v>212</v>
      </c>
      <c r="WMF43" t="s">
        <v>212</v>
      </c>
      <c r="WMG43" t="s">
        <v>212</v>
      </c>
      <c r="WMH43" t="s">
        <v>212</v>
      </c>
      <c r="WMI43" t="s">
        <v>212</v>
      </c>
      <c r="WMJ43" t="s">
        <v>212</v>
      </c>
      <c r="WMK43" t="s">
        <v>212</v>
      </c>
      <c r="WML43" t="s">
        <v>212</v>
      </c>
      <c r="WMM43" t="s">
        <v>212</v>
      </c>
      <c r="WMN43" t="s">
        <v>212</v>
      </c>
      <c r="WMO43" t="s">
        <v>212</v>
      </c>
      <c r="WMP43" t="s">
        <v>212</v>
      </c>
      <c r="WMQ43" t="s">
        <v>212</v>
      </c>
      <c r="WMR43" t="s">
        <v>212</v>
      </c>
      <c r="WMS43" t="s">
        <v>212</v>
      </c>
      <c r="WMT43" t="s">
        <v>212</v>
      </c>
      <c r="WMU43" t="s">
        <v>212</v>
      </c>
      <c r="WMV43" t="s">
        <v>212</v>
      </c>
      <c r="WMW43" t="s">
        <v>212</v>
      </c>
      <c r="WMX43" t="s">
        <v>212</v>
      </c>
      <c r="WMY43" t="s">
        <v>212</v>
      </c>
      <c r="WMZ43" t="s">
        <v>212</v>
      </c>
      <c r="WNA43" t="s">
        <v>212</v>
      </c>
      <c r="WNB43" t="s">
        <v>212</v>
      </c>
      <c r="WNC43" t="s">
        <v>212</v>
      </c>
      <c r="WND43" t="s">
        <v>212</v>
      </c>
      <c r="WNE43" t="s">
        <v>212</v>
      </c>
      <c r="WNF43" t="s">
        <v>212</v>
      </c>
      <c r="WNG43" t="s">
        <v>212</v>
      </c>
      <c r="WNH43" t="s">
        <v>212</v>
      </c>
      <c r="WNI43" t="s">
        <v>212</v>
      </c>
      <c r="WNJ43" t="s">
        <v>212</v>
      </c>
      <c r="WNK43" t="s">
        <v>212</v>
      </c>
      <c r="WNL43" t="s">
        <v>212</v>
      </c>
      <c r="WNM43" t="s">
        <v>212</v>
      </c>
      <c r="WNN43" t="s">
        <v>212</v>
      </c>
      <c r="WNO43" t="s">
        <v>212</v>
      </c>
      <c r="WNP43" t="s">
        <v>212</v>
      </c>
      <c r="WNQ43" t="s">
        <v>212</v>
      </c>
      <c r="WNR43" t="s">
        <v>212</v>
      </c>
      <c r="WNS43" t="s">
        <v>212</v>
      </c>
      <c r="WNT43" t="s">
        <v>212</v>
      </c>
      <c r="WNU43" t="s">
        <v>212</v>
      </c>
      <c r="WNV43" t="s">
        <v>212</v>
      </c>
      <c r="WNW43" t="s">
        <v>212</v>
      </c>
      <c r="WNX43" t="s">
        <v>212</v>
      </c>
      <c r="WNY43" t="s">
        <v>212</v>
      </c>
      <c r="WNZ43" t="s">
        <v>212</v>
      </c>
      <c r="WOA43" t="s">
        <v>212</v>
      </c>
      <c r="WOB43" t="s">
        <v>212</v>
      </c>
      <c r="WOC43" t="s">
        <v>212</v>
      </c>
      <c r="WOD43" t="s">
        <v>212</v>
      </c>
      <c r="WOE43" t="s">
        <v>212</v>
      </c>
      <c r="WOF43" t="s">
        <v>212</v>
      </c>
      <c r="WOG43" t="s">
        <v>212</v>
      </c>
      <c r="WOH43" t="s">
        <v>212</v>
      </c>
      <c r="WOI43" t="s">
        <v>212</v>
      </c>
      <c r="WOJ43" t="s">
        <v>212</v>
      </c>
      <c r="WOK43" t="s">
        <v>212</v>
      </c>
      <c r="WOL43" t="s">
        <v>212</v>
      </c>
      <c r="WOM43" t="s">
        <v>212</v>
      </c>
      <c r="WON43" t="s">
        <v>212</v>
      </c>
      <c r="WOO43" t="s">
        <v>212</v>
      </c>
      <c r="WOP43" t="s">
        <v>212</v>
      </c>
      <c r="WOQ43" t="s">
        <v>212</v>
      </c>
      <c r="WOR43" t="s">
        <v>212</v>
      </c>
      <c r="WOS43" t="s">
        <v>212</v>
      </c>
      <c r="WOT43" t="s">
        <v>212</v>
      </c>
      <c r="WOU43" t="s">
        <v>212</v>
      </c>
      <c r="WOV43" t="s">
        <v>212</v>
      </c>
      <c r="WOW43" t="s">
        <v>212</v>
      </c>
      <c r="WOX43" t="s">
        <v>212</v>
      </c>
      <c r="WOY43" t="s">
        <v>212</v>
      </c>
      <c r="WOZ43" t="s">
        <v>212</v>
      </c>
      <c r="WPA43" t="s">
        <v>212</v>
      </c>
      <c r="WPB43" t="s">
        <v>212</v>
      </c>
      <c r="WPC43" t="s">
        <v>212</v>
      </c>
      <c r="WPD43" t="s">
        <v>212</v>
      </c>
      <c r="WPE43" t="s">
        <v>212</v>
      </c>
      <c r="WPF43" t="s">
        <v>212</v>
      </c>
      <c r="WPG43" t="s">
        <v>212</v>
      </c>
      <c r="WPH43" t="s">
        <v>212</v>
      </c>
      <c r="WPI43" t="s">
        <v>212</v>
      </c>
      <c r="WPJ43" t="s">
        <v>212</v>
      </c>
      <c r="WPK43" t="s">
        <v>212</v>
      </c>
      <c r="WPL43" t="s">
        <v>212</v>
      </c>
      <c r="WPM43" t="s">
        <v>212</v>
      </c>
      <c r="WPN43" t="s">
        <v>212</v>
      </c>
      <c r="WPO43" t="s">
        <v>212</v>
      </c>
      <c r="WPP43" t="s">
        <v>212</v>
      </c>
      <c r="WPQ43" t="s">
        <v>212</v>
      </c>
      <c r="WPR43" t="s">
        <v>212</v>
      </c>
      <c r="WPS43" t="s">
        <v>212</v>
      </c>
      <c r="WPT43" t="s">
        <v>212</v>
      </c>
      <c r="WPU43" t="s">
        <v>212</v>
      </c>
      <c r="WPV43" t="s">
        <v>212</v>
      </c>
      <c r="WPW43" t="s">
        <v>212</v>
      </c>
      <c r="WPX43" t="s">
        <v>212</v>
      </c>
      <c r="WPY43" t="s">
        <v>212</v>
      </c>
      <c r="WPZ43" t="s">
        <v>212</v>
      </c>
      <c r="WQA43" t="s">
        <v>212</v>
      </c>
      <c r="WQB43" t="s">
        <v>212</v>
      </c>
      <c r="WQC43" t="s">
        <v>212</v>
      </c>
      <c r="WQD43" t="s">
        <v>212</v>
      </c>
      <c r="WQE43" t="s">
        <v>212</v>
      </c>
      <c r="WQF43" t="s">
        <v>212</v>
      </c>
      <c r="WQG43" t="s">
        <v>212</v>
      </c>
      <c r="WQH43" t="s">
        <v>212</v>
      </c>
      <c r="WQI43" t="s">
        <v>212</v>
      </c>
      <c r="WQJ43" t="s">
        <v>212</v>
      </c>
      <c r="WQK43" t="s">
        <v>212</v>
      </c>
      <c r="WQL43" t="s">
        <v>212</v>
      </c>
      <c r="WQM43" t="s">
        <v>212</v>
      </c>
      <c r="WQN43" t="s">
        <v>212</v>
      </c>
      <c r="WQO43" t="s">
        <v>212</v>
      </c>
      <c r="WQP43" t="s">
        <v>212</v>
      </c>
      <c r="WQQ43" t="s">
        <v>212</v>
      </c>
      <c r="WQR43" t="s">
        <v>212</v>
      </c>
      <c r="WQS43" t="s">
        <v>212</v>
      </c>
      <c r="WQT43" t="s">
        <v>212</v>
      </c>
      <c r="WQU43" t="s">
        <v>212</v>
      </c>
      <c r="WQV43" t="s">
        <v>212</v>
      </c>
      <c r="WQW43" t="s">
        <v>212</v>
      </c>
      <c r="WQX43" t="s">
        <v>212</v>
      </c>
      <c r="WQY43" t="s">
        <v>212</v>
      </c>
      <c r="WQZ43" t="s">
        <v>212</v>
      </c>
      <c r="WRA43" t="s">
        <v>212</v>
      </c>
      <c r="WRB43" t="s">
        <v>212</v>
      </c>
      <c r="WRC43" t="s">
        <v>212</v>
      </c>
      <c r="WRD43" t="s">
        <v>212</v>
      </c>
      <c r="WRE43" t="s">
        <v>212</v>
      </c>
      <c r="WRF43" t="s">
        <v>212</v>
      </c>
      <c r="WRG43" t="s">
        <v>212</v>
      </c>
      <c r="WRH43" t="s">
        <v>212</v>
      </c>
      <c r="WRI43" t="s">
        <v>212</v>
      </c>
      <c r="WRJ43" t="s">
        <v>212</v>
      </c>
      <c r="WRK43" t="s">
        <v>212</v>
      </c>
      <c r="WRL43" t="s">
        <v>212</v>
      </c>
      <c r="WRM43" t="s">
        <v>212</v>
      </c>
      <c r="WRN43" t="s">
        <v>212</v>
      </c>
      <c r="WRO43" t="s">
        <v>212</v>
      </c>
      <c r="WRP43" t="s">
        <v>212</v>
      </c>
      <c r="WRQ43" t="s">
        <v>212</v>
      </c>
      <c r="WRR43" t="s">
        <v>212</v>
      </c>
      <c r="WRS43" t="s">
        <v>212</v>
      </c>
      <c r="WRT43" t="s">
        <v>212</v>
      </c>
      <c r="WRU43" t="s">
        <v>212</v>
      </c>
      <c r="WRV43" t="s">
        <v>212</v>
      </c>
      <c r="WRW43" t="s">
        <v>212</v>
      </c>
      <c r="WRX43" t="s">
        <v>212</v>
      </c>
      <c r="WRY43" t="s">
        <v>212</v>
      </c>
      <c r="WRZ43" t="s">
        <v>212</v>
      </c>
      <c r="WSA43" t="s">
        <v>212</v>
      </c>
      <c r="WSB43" t="s">
        <v>212</v>
      </c>
      <c r="WSC43" t="s">
        <v>212</v>
      </c>
      <c r="WSD43" t="s">
        <v>212</v>
      </c>
      <c r="WSE43" t="s">
        <v>212</v>
      </c>
      <c r="WSF43" t="s">
        <v>212</v>
      </c>
      <c r="WSG43" t="s">
        <v>212</v>
      </c>
      <c r="WSH43" t="s">
        <v>212</v>
      </c>
      <c r="WSI43" t="s">
        <v>212</v>
      </c>
      <c r="WSJ43" t="s">
        <v>212</v>
      </c>
      <c r="WSK43" t="s">
        <v>212</v>
      </c>
      <c r="WSL43" t="s">
        <v>212</v>
      </c>
      <c r="WSM43" t="s">
        <v>212</v>
      </c>
      <c r="WSN43" t="s">
        <v>212</v>
      </c>
      <c r="WSO43" t="s">
        <v>212</v>
      </c>
      <c r="WSP43" t="s">
        <v>212</v>
      </c>
      <c r="WSQ43" t="s">
        <v>212</v>
      </c>
      <c r="WSR43" t="s">
        <v>212</v>
      </c>
      <c r="WSS43" t="s">
        <v>212</v>
      </c>
      <c r="WST43" t="s">
        <v>212</v>
      </c>
      <c r="WSU43" t="s">
        <v>212</v>
      </c>
      <c r="WSV43" t="s">
        <v>212</v>
      </c>
      <c r="WSW43" t="s">
        <v>212</v>
      </c>
      <c r="WSX43" t="s">
        <v>212</v>
      </c>
      <c r="WSY43" t="s">
        <v>212</v>
      </c>
      <c r="WSZ43" t="s">
        <v>212</v>
      </c>
      <c r="WTA43" t="s">
        <v>212</v>
      </c>
      <c r="WTB43" t="s">
        <v>212</v>
      </c>
      <c r="WTC43" t="s">
        <v>212</v>
      </c>
      <c r="WTD43" t="s">
        <v>212</v>
      </c>
      <c r="WTE43" t="s">
        <v>212</v>
      </c>
      <c r="WTF43" t="s">
        <v>212</v>
      </c>
      <c r="WTG43" t="s">
        <v>212</v>
      </c>
      <c r="WTH43" t="s">
        <v>212</v>
      </c>
      <c r="WTI43" t="s">
        <v>212</v>
      </c>
      <c r="WTJ43" t="s">
        <v>212</v>
      </c>
      <c r="WTK43" t="s">
        <v>212</v>
      </c>
      <c r="WTL43" t="s">
        <v>212</v>
      </c>
      <c r="WTM43" t="s">
        <v>212</v>
      </c>
      <c r="WTN43" t="s">
        <v>212</v>
      </c>
      <c r="WTO43" t="s">
        <v>212</v>
      </c>
      <c r="WTP43" t="s">
        <v>212</v>
      </c>
      <c r="WTQ43" t="s">
        <v>212</v>
      </c>
      <c r="WTR43" t="s">
        <v>212</v>
      </c>
      <c r="WTS43" t="s">
        <v>212</v>
      </c>
      <c r="WTT43" t="s">
        <v>212</v>
      </c>
      <c r="WTU43" t="s">
        <v>212</v>
      </c>
      <c r="WTV43" t="s">
        <v>212</v>
      </c>
      <c r="WTW43" t="s">
        <v>212</v>
      </c>
      <c r="WTX43" t="s">
        <v>212</v>
      </c>
      <c r="WTY43" t="s">
        <v>212</v>
      </c>
      <c r="WTZ43" t="s">
        <v>212</v>
      </c>
      <c r="WUA43" t="s">
        <v>212</v>
      </c>
      <c r="WUB43" t="s">
        <v>212</v>
      </c>
      <c r="WUC43" t="s">
        <v>212</v>
      </c>
      <c r="WUD43" t="s">
        <v>212</v>
      </c>
      <c r="WUE43" t="s">
        <v>212</v>
      </c>
      <c r="WUF43" t="s">
        <v>212</v>
      </c>
      <c r="WUG43" t="s">
        <v>212</v>
      </c>
      <c r="WUH43" t="s">
        <v>212</v>
      </c>
      <c r="WUI43" t="s">
        <v>212</v>
      </c>
      <c r="WUJ43" t="s">
        <v>212</v>
      </c>
      <c r="WUK43" t="s">
        <v>212</v>
      </c>
      <c r="WUL43" t="s">
        <v>212</v>
      </c>
      <c r="WUM43" t="s">
        <v>212</v>
      </c>
      <c r="WUN43" t="s">
        <v>212</v>
      </c>
      <c r="WUO43" t="s">
        <v>212</v>
      </c>
      <c r="WUP43" t="s">
        <v>212</v>
      </c>
      <c r="WUQ43" t="s">
        <v>212</v>
      </c>
      <c r="WUR43" t="s">
        <v>212</v>
      </c>
      <c r="WUS43" t="s">
        <v>212</v>
      </c>
      <c r="WUT43" t="s">
        <v>212</v>
      </c>
      <c r="WUU43" t="s">
        <v>212</v>
      </c>
      <c r="WUV43" t="s">
        <v>212</v>
      </c>
      <c r="WUW43" t="s">
        <v>212</v>
      </c>
      <c r="WUX43" t="s">
        <v>212</v>
      </c>
      <c r="WUY43" t="s">
        <v>212</v>
      </c>
      <c r="WUZ43" t="s">
        <v>212</v>
      </c>
      <c r="WVA43" t="s">
        <v>212</v>
      </c>
      <c r="WVB43" t="s">
        <v>212</v>
      </c>
      <c r="WVC43" t="s">
        <v>212</v>
      </c>
      <c r="WVD43" t="s">
        <v>212</v>
      </c>
      <c r="WVE43" t="s">
        <v>212</v>
      </c>
      <c r="WVF43" t="s">
        <v>212</v>
      </c>
      <c r="WVG43" t="s">
        <v>212</v>
      </c>
      <c r="WVH43" t="s">
        <v>212</v>
      </c>
      <c r="WVI43" t="s">
        <v>212</v>
      </c>
      <c r="WVJ43" t="s">
        <v>212</v>
      </c>
      <c r="WVK43" t="s">
        <v>212</v>
      </c>
      <c r="WVL43" t="s">
        <v>212</v>
      </c>
      <c r="WVM43" t="s">
        <v>212</v>
      </c>
      <c r="WVN43" t="s">
        <v>212</v>
      </c>
      <c r="WVO43" t="s">
        <v>212</v>
      </c>
      <c r="WVP43" t="s">
        <v>212</v>
      </c>
      <c r="WVQ43" t="s">
        <v>212</v>
      </c>
      <c r="WVR43" t="s">
        <v>212</v>
      </c>
      <c r="WVS43" t="s">
        <v>212</v>
      </c>
      <c r="WVT43" t="s">
        <v>212</v>
      </c>
      <c r="WVU43" t="s">
        <v>212</v>
      </c>
      <c r="WVV43" t="s">
        <v>212</v>
      </c>
      <c r="WVW43" t="s">
        <v>212</v>
      </c>
      <c r="WVX43" t="s">
        <v>212</v>
      </c>
      <c r="WVY43" t="s">
        <v>212</v>
      </c>
      <c r="WVZ43" t="s">
        <v>212</v>
      </c>
      <c r="WWA43" t="s">
        <v>212</v>
      </c>
      <c r="WWB43" t="s">
        <v>212</v>
      </c>
      <c r="WWC43" t="s">
        <v>212</v>
      </c>
      <c r="WWD43" t="s">
        <v>212</v>
      </c>
      <c r="WWE43" t="s">
        <v>212</v>
      </c>
      <c r="WWF43" t="s">
        <v>212</v>
      </c>
      <c r="WWG43" t="s">
        <v>212</v>
      </c>
      <c r="WWH43" t="s">
        <v>212</v>
      </c>
      <c r="WWI43" t="s">
        <v>212</v>
      </c>
      <c r="WWJ43" t="s">
        <v>212</v>
      </c>
      <c r="WWK43" t="s">
        <v>212</v>
      </c>
      <c r="WWL43" t="s">
        <v>212</v>
      </c>
      <c r="WWM43" t="s">
        <v>212</v>
      </c>
      <c r="WWN43" t="s">
        <v>212</v>
      </c>
      <c r="WWO43" t="s">
        <v>212</v>
      </c>
      <c r="WWP43" t="s">
        <v>212</v>
      </c>
      <c r="WWQ43" t="s">
        <v>212</v>
      </c>
      <c r="WWR43" t="s">
        <v>212</v>
      </c>
      <c r="WWS43" t="s">
        <v>212</v>
      </c>
      <c r="WWT43" t="s">
        <v>212</v>
      </c>
      <c r="WWU43" t="s">
        <v>212</v>
      </c>
      <c r="WWV43" t="s">
        <v>212</v>
      </c>
      <c r="WWW43" t="s">
        <v>212</v>
      </c>
      <c r="WWX43" t="s">
        <v>212</v>
      </c>
      <c r="WWY43" t="s">
        <v>212</v>
      </c>
      <c r="WWZ43" t="s">
        <v>212</v>
      </c>
      <c r="WXA43" t="s">
        <v>212</v>
      </c>
      <c r="WXB43" t="s">
        <v>212</v>
      </c>
      <c r="WXC43" t="s">
        <v>212</v>
      </c>
      <c r="WXD43" t="s">
        <v>212</v>
      </c>
      <c r="WXE43" t="s">
        <v>212</v>
      </c>
      <c r="WXF43" t="s">
        <v>212</v>
      </c>
      <c r="WXG43" t="s">
        <v>212</v>
      </c>
      <c r="WXH43" t="s">
        <v>212</v>
      </c>
      <c r="WXI43" t="s">
        <v>212</v>
      </c>
      <c r="WXJ43" t="s">
        <v>212</v>
      </c>
      <c r="WXK43" t="s">
        <v>212</v>
      </c>
      <c r="WXL43" t="s">
        <v>212</v>
      </c>
      <c r="WXM43" t="s">
        <v>212</v>
      </c>
      <c r="WXN43" t="s">
        <v>212</v>
      </c>
      <c r="WXO43" t="s">
        <v>212</v>
      </c>
      <c r="WXP43" t="s">
        <v>212</v>
      </c>
      <c r="WXQ43" t="s">
        <v>212</v>
      </c>
      <c r="WXR43" t="s">
        <v>212</v>
      </c>
      <c r="WXS43" t="s">
        <v>212</v>
      </c>
      <c r="WXT43" t="s">
        <v>212</v>
      </c>
      <c r="WXU43" t="s">
        <v>212</v>
      </c>
      <c r="WXV43" t="s">
        <v>212</v>
      </c>
      <c r="WXW43" t="s">
        <v>212</v>
      </c>
      <c r="WXX43" t="s">
        <v>212</v>
      </c>
      <c r="WXY43" t="s">
        <v>212</v>
      </c>
      <c r="WXZ43" t="s">
        <v>212</v>
      </c>
      <c r="WYA43" t="s">
        <v>212</v>
      </c>
      <c r="WYB43" t="s">
        <v>212</v>
      </c>
      <c r="WYC43" t="s">
        <v>212</v>
      </c>
      <c r="WYD43" t="s">
        <v>212</v>
      </c>
      <c r="WYE43" t="s">
        <v>212</v>
      </c>
      <c r="WYF43" t="s">
        <v>212</v>
      </c>
      <c r="WYG43" t="s">
        <v>212</v>
      </c>
      <c r="WYH43" t="s">
        <v>212</v>
      </c>
      <c r="WYI43" t="s">
        <v>212</v>
      </c>
      <c r="WYJ43" t="s">
        <v>212</v>
      </c>
      <c r="WYK43" t="s">
        <v>212</v>
      </c>
      <c r="WYL43" t="s">
        <v>212</v>
      </c>
      <c r="WYM43" t="s">
        <v>212</v>
      </c>
      <c r="WYN43" t="s">
        <v>212</v>
      </c>
      <c r="WYO43" t="s">
        <v>212</v>
      </c>
      <c r="WYP43" t="s">
        <v>212</v>
      </c>
      <c r="WYQ43" t="s">
        <v>212</v>
      </c>
      <c r="WYR43" t="s">
        <v>212</v>
      </c>
      <c r="WYS43" t="s">
        <v>212</v>
      </c>
      <c r="WYT43" t="s">
        <v>212</v>
      </c>
      <c r="WYU43" t="s">
        <v>212</v>
      </c>
      <c r="WYV43" t="s">
        <v>212</v>
      </c>
      <c r="WYW43" t="s">
        <v>212</v>
      </c>
      <c r="WYX43" t="s">
        <v>212</v>
      </c>
      <c r="WYY43" t="s">
        <v>212</v>
      </c>
      <c r="WYZ43" t="s">
        <v>212</v>
      </c>
      <c r="WZA43" t="s">
        <v>212</v>
      </c>
      <c r="WZB43" t="s">
        <v>212</v>
      </c>
      <c r="WZC43" t="s">
        <v>212</v>
      </c>
      <c r="WZD43" t="s">
        <v>212</v>
      </c>
      <c r="WZE43" t="s">
        <v>212</v>
      </c>
      <c r="WZF43" t="s">
        <v>212</v>
      </c>
      <c r="WZG43" t="s">
        <v>212</v>
      </c>
      <c r="WZH43" t="s">
        <v>212</v>
      </c>
      <c r="WZI43" t="s">
        <v>212</v>
      </c>
      <c r="WZJ43" t="s">
        <v>212</v>
      </c>
      <c r="WZK43" t="s">
        <v>212</v>
      </c>
      <c r="WZL43" t="s">
        <v>212</v>
      </c>
      <c r="WZM43" t="s">
        <v>212</v>
      </c>
      <c r="WZN43" t="s">
        <v>212</v>
      </c>
      <c r="WZO43" t="s">
        <v>212</v>
      </c>
      <c r="WZP43" t="s">
        <v>212</v>
      </c>
      <c r="WZQ43" t="s">
        <v>212</v>
      </c>
      <c r="WZR43" t="s">
        <v>212</v>
      </c>
      <c r="WZS43" t="s">
        <v>212</v>
      </c>
      <c r="WZT43" t="s">
        <v>212</v>
      </c>
      <c r="WZU43" t="s">
        <v>212</v>
      </c>
      <c r="WZV43" t="s">
        <v>212</v>
      </c>
      <c r="WZW43" t="s">
        <v>212</v>
      </c>
      <c r="WZX43" t="s">
        <v>212</v>
      </c>
      <c r="WZY43" t="s">
        <v>212</v>
      </c>
      <c r="WZZ43" t="s">
        <v>212</v>
      </c>
      <c r="XAA43" t="s">
        <v>212</v>
      </c>
      <c r="XAB43" t="s">
        <v>212</v>
      </c>
      <c r="XAC43" t="s">
        <v>212</v>
      </c>
      <c r="XAD43" t="s">
        <v>212</v>
      </c>
      <c r="XAE43" t="s">
        <v>212</v>
      </c>
      <c r="XAF43" t="s">
        <v>212</v>
      </c>
      <c r="XAG43" t="s">
        <v>212</v>
      </c>
      <c r="XAH43" t="s">
        <v>212</v>
      </c>
      <c r="XAI43" t="s">
        <v>212</v>
      </c>
      <c r="XAJ43" t="s">
        <v>212</v>
      </c>
      <c r="XAK43" t="s">
        <v>212</v>
      </c>
      <c r="XAL43" t="s">
        <v>212</v>
      </c>
      <c r="XAM43" t="s">
        <v>212</v>
      </c>
      <c r="XAN43" t="s">
        <v>212</v>
      </c>
      <c r="XAO43" t="s">
        <v>212</v>
      </c>
      <c r="XAP43" t="s">
        <v>212</v>
      </c>
      <c r="XAQ43" t="s">
        <v>212</v>
      </c>
      <c r="XAR43" t="s">
        <v>212</v>
      </c>
      <c r="XAS43" t="s">
        <v>212</v>
      </c>
      <c r="XAT43" t="s">
        <v>212</v>
      </c>
      <c r="XAU43" t="s">
        <v>212</v>
      </c>
      <c r="XAV43" t="s">
        <v>212</v>
      </c>
      <c r="XAW43" t="s">
        <v>212</v>
      </c>
      <c r="XAX43" t="s">
        <v>212</v>
      </c>
      <c r="XAY43" t="s">
        <v>212</v>
      </c>
      <c r="XAZ43" t="s">
        <v>212</v>
      </c>
      <c r="XBA43" t="s">
        <v>212</v>
      </c>
      <c r="XBB43" t="s">
        <v>212</v>
      </c>
      <c r="XBC43" t="s">
        <v>212</v>
      </c>
      <c r="XBD43" t="s">
        <v>212</v>
      </c>
      <c r="XBE43" t="s">
        <v>212</v>
      </c>
      <c r="XBF43" t="s">
        <v>212</v>
      </c>
      <c r="XBG43" t="s">
        <v>212</v>
      </c>
      <c r="XBH43" t="s">
        <v>212</v>
      </c>
      <c r="XBI43" t="s">
        <v>212</v>
      </c>
      <c r="XBJ43" t="s">
        <v>212</v>
      </c>
      <c r="XBK43" t="s">
        <v>212</v>
      </c>
      <c r="XBL43" t="s">
        <v>212</v>
      </c>
      <c r="XBM43" t="s">
        <v>212</v>
      </c>
      <c r="XBN43" t="s">
        <v>212</v>
      </c>
      <c r="XBO43" t="s">
        <v>212</v>
      </c>
      <c r="XBP43" t="s">
        <v>212</v>
      </c>
      <c r="XBQ43" t="s">
        <v>212</v>
      </c>
      <c r="XBR43" t="s">
        <v>212</v>
      </c>
      <c r="XBS43" t="s">
        <v>212</v>
      </c>
      <c r="XBT43" t="s">
        <v>212</v>
      </c>
      <c r="XBU43" t="s">
        <v>212</v>
      </c>
      <c r="XBV43" t="s">
        <v>212</v>
      </c>
      <c r="XBW43" t="s">
        <v>212</v>
      </c>
      <c r="XBX43" t="s">
        <v>212</v>
      </c>
      <c r="XBY43" t="s">
        <v>212</v>
      </c>
      <c r="XBZ43" t="s">
        <v>212</v>
      </c>
      <c r="XCA43" t="s">
        <v>212</v>
      </c>
      <c r="XCB43" t="s">
        <v>212</v>
      </c>
      <c r="XCC43" t="s">
        <v>212</v>
      </c>
      <c r="XCD43" t="s">
        <v>212</v>
      </c>
      <c r="XCE43" t="s">
        <v>212</v>
      </c>
      <c r="XCF43" t="s">
        <v>212</v>
      </c>
      <c r="XCG43" t="s">
        <v>212</v>
      </c>
      <c r="XCH43" t="s">
        <v>212</v>
      </c>
      <c r="XCI43" t="s">
        <v>212</v>
      </c>
      <c r="XCJ43" t="s">
        <v>212</v>
      </c>
      <c r="XCK43" t="s">
        <v>212</v>
      </c>
      <c r="XCL43" t="s">
        <v>212</v>
      </c>
      <c r="XCM43" t="s">
        <v>212</v>
      </c>
      <c r="XCN43" t="s">
        <v>212</v>
      </c>
      <c r="XCO43" t="s">
        <v>212</v>
      </c>
      <c r="XCP43" t="s">
        <v>212</v>
      </c>
      <c r="XCQ43" t="s">
        <v>212</v>
      </c>
      <c r="XCR43" t="s">
        <v>212</v>
      </c>
      <c r="XCS43" t="s">
        <v>212</v>
      </c>
      <c r="XCT43" t="s">
        <v>212</v>
      </c>
      <c r="XCU43" t="s">
        <v>212</v>
      </c>
      <c r="XCV43" t="s">
        <v>212</v>
      </c>
      <c r="XCW43" t="s">
        <v>212</v>
      </c>
      <c r="XCX43" t="s">
        <v>212</v>
      </c>
      <c r="XCY43" t="s">
        <v>212</v>
      </c>
      <c r="XCZ43" t="s">
        <v>212</v>
      </c>
      <c r="XDA43" t="s">
        <v>212</v>
      </c>
      <c r="XDB43" t="s">
        <v>212</v>
      </c>
      <c r="XDC43" t="s">
        <v>212</v>
      </c>
      <c r="XDD43" t="s">
        <v>212</v>
      </c>
      <c r="XDE43" t="s">
        <v>212</v>
      </c>
      <c r="XDF43" t="s">
        <v>212</v>
      </c>
      <c r="XDG43" t="s">
        <v>212</v>
      </c>
      <c r="XDH43" t="s">
        <v>212</v>
      </c>
      <c r="XDI43" t="s">
        <v>212</v>
      </c>
      <c r="XDJ43" t="s">
        <v>212</v>
      </c>
      <c r="XDK43" t="s">
        <v>212</v>
      </c>
      <c r="XDL43" t="s">
        <v>212</v>
      </c>
      <c r="XDM43" t="s">
        <v>212</v>
      </c>
      <c r="XDN43" t="s">
        <v>212</v>
      </c>
      <c r="XDO43" t="s">
        <v>212</v>
      </c>
      <c r="XDP43" t="s">
        <v>212</v>
      </c>
      <c r="XDQ43" t="s">
        <v>212</v>
      </c>
      <c r="XDR43" t="s">
        <v>212</v>
      </c>
      <c r="XDS43" t="s">
        <v>212</v>
      </c>
      <c r="XDT43" t="s">
        <v>212</v>
      </c>
      <c r="XDU43" t="s">
        <v>212</v>
      </c>
      <c r="XDV43" t="s">
        <v>212</v>
      </c>
      <c r="XDW43" t="s">
        <v>212</v>
      </c>
      <c r="XDX43" t="s">
        <v>212</v>
      </c>
      <c r="XDY43" t="s">
        <v>212</v>
      </c>
      <c r="XDZ43" t="s">
        <v>212</v>
      </c>
      <c r="XEA43" t="s">
        <v>212</v>
      </c>
      <c r="XEB43" t="s">
        <v>212</v>
      </c>
      <c r="XEC43" t="s">
        <v>212</v>
      </c>
      <c r="XED43" t="s">
        <v>212</v>
      </c>
      <c r="XEE43" t="s">
        <v>212</v>
      </c>
      <c r="XEF43" t="s">
        <v>212</v>
      </c>
      <c r="XEG43" t="s">
        <v>212</v>
      </c>
      <c r="XEH43" t="s">
        <v>212</v>
      </c>
      <c r="XEI43" t="s">
        <v>212</v>
      </c>
      <c r="XEJ43" t="s">
        <v>212</v>
      </c>
      <c r="XEK43" t="s">
        <v>212</v>
      </c>
      <c r="XEL43" t="s">
        <v>212</v>
      </c>
      <c r="XEM43" t="s">
        <v>212</v>
      </c>
      <c r="XEN43" t="s">
        <v>212</v>
      </c>
      <c r="XEO43" t="s">
        <v>212</v>
      </c>
      <c r="XEP43" t="s">
        <v>212</v>
      </c>
      <c r="XEQ43" t="s">
        <v>212</v>
      </c>
      <c r="XER43" t="s">
        <v>212</v>
      </c>
      <c r="XES43" t="s">
        <v>212</v>
      </c>
      <c r="XET43" t="s">
        <v>212</v>
      </c>
      <c r="XEU43" t="s">
        <v>212</v>
      </c>
      <c r="XEV43" t="s">
        <v>212</v>
      </c>
      <c r="XEW43" t="s">
        <v>212</v>
      </c>
      <c r="XEX43" t="s">
        <v>212</v>
      </c>
      <c r="XEY43" t="s">
        <v>212</v>
      </c>
      <c r="XEZ43" t="s">
        <v>212</v>
      </c>
      <c r="XFA43" t="s">
        <v>212</v>
      </c>
      <c r="XFB43" t="s">
        <v>212</v>
      </c>
      <c r="XFC43" t="s">
        <v>212</v>
      </c>
      <c r="XFD43" t="s">
        <v>212</v>
      </c>
    </row>
    <row r="44" spans="1:16384" x14ac:dyDescent="0.2">
      <c r="A44" s="47" t="s">
        <v>14</v>
      </c>
      <c r="B44" s="104">
        <f>[40]Julho!$H$5</f>
        <v>14.76</v>
      </c>
      <c r="C44" s="104">
        <f>[40]Julho!$H$6</f>
        <v>11.879999999999999</v>
      </c>
      <c r="D44" s="104">
        <f>[40]Julho!$H$7</f>
        <v>14.04</v>
      </c>
      <c r="E44" s="104">
        <f>[40]Julho!$H$8</f>
        <v>14.04</v>
      </c>
      <c r="F44" s="104">
        <f>[40]Julho!$H$9</f>
        <v>15.48</v>
      </c>
      <c r="G44" s="104">
        <f>[40]Julho!$H$10</f>
        <v>10.44</v>
      </c>
      <c r="H44" s="104">
        <f>[40]Julho!$H$11</f>
        <v>12.24</v>
      </c>
      <c r="I44" s="104">
        <f>[40]Julho!$H$12</f>
        <v>10.44</v>
      </c>
      <c r="J44" s="104">
        <f>[40]Julho!$H$13</f>
        <v>12.24</v>
      </c>
      <c r="K44" s="104">
        <f>[40]Julho!$H$14</f>
        <v>14.04</v>
      </c>
      <c r="L44" s="104">
        <f>[40]Julho!$H$15</f>
        <v>12.6</v>
      </c>
      <c r="M44" s="104">
        <f>[40]Julho!$H$16</f>
        <v>11.879999999999999</v>
      </c>
      <c r="N44" s="104">
        <f>[40]Julho!$H$17</f>
        <v>15.120000000000001</v>
      </c>
      <c r="O44" s="104">
        <f>[40]Julho!$H$18</f>
        <v>12.6</v>
      </c>
      <c r="P44" s="104">
        <f>[40]Julho!$H$19</f>
        <v>10.8</v>
      </c>
      <c r="Q44" s="104">
        <f>[40]Julho!$H$20</f>
        <v>10.08</v>
      </c>
      <c r="R44" s="104">
        <f>[40]Julho!$H$21</f>
        <v>9.7200000000000006</v>
      </c>
      <c r="S44" s="104">
        <f>[40]Julho!$H$22</f>
        <v>15.48</v>
      </c>
      <c r="T44" s="104">
        <f>[40]Julho!$H$23</f>
        <v>9.3600000000000012</v>
      </c>
      <c r="U44" s="104">
        <f>[40]Julho!$H$24</f>
        <v>7.9200000000000008</v>
      </c>
      <c r="V44" s="104">
        <f>[40]Julho!$H$25</f>
        <v>7.2</v>
      </c>
      <c r="W44" s="104">
        <f>[40]Julho!$H$26</f>
        <v>10.8</v>
      </c>
      <c r="X44" s="104">
        <f>[40]Julho!$H$27</f>
        <v>10.44</v>
      </c>
      <c r="Y44" s="104">
        <f>[40]Julho!$H$28</f>
        <v>13.32</v>
      </c>
      <c r="Z44" s="104">
        <f>[40]Julho!$H$29</f>
        <v>11.16</v>
      </c>
      <c r="AA44" s="104">
        <f>[40]Julho!$H$30</f>
        <v>13.32</v>
      </c>
      <c r="AB44" s="104">
        <f>[40]Julho!$H$31</f>
        <v>18.36</v>
      </c>
      <c r="AC44" s="104">
        <f>[40]Julho!$H$32</f>
        <v>23.400000000000002</v>
      </c>
      <c r="AD44" s="104">
        <f>[40]Julho!$H$33</f>
        <v>18.36</v>
      </c>
      <c r="AE44" s="104">
        <f>[40]Julho!$H$34</f>
        <v>12.96</v>
      </c>
      <c r="AF44" s="104">
        <f>[40]Julho!$H$35</f>
        <v>10.08</v>
      </c>
      <c r="AG44" s="109">
        <f t="shared" si="3"/>
        <v>23.400000000000002</v>
      </c>
      <c r="AH44" s="108">
        <f t="shared" si="4"/>
        <v>12.72774193548387</v>
      </c>
      <c r="AK44" t="s">
        <v>35</v>
      </c>
    </row>
    <row r="45" spans="1:16384" x14ac:dyDescent="0.2">
      <c r="A45" s="47" t="s">
        <v>145</v>
      </c>
      <c r="B45" s="104">
        <f>[41]Julho!$H$5</f>
        <v>12.96</v>
      </c>
      <c r="C45" s="104">
        <f>[41]Julho!$H$6</f>
        <v>12.24</v>
      </c>
      <c r="D45" s="104">
        <f>[41]Julho!$H$7</f>
        <v>15.840000000000002</v>
      </c>
      <c r="E45" s="104">
        <f>[41]Julho!$H$8</f>
        <v>11.879999999999999</v>
      </c>
      <c r="F45" s="104">
        <f>[41]Julho!$H$9</f>
        <v>9</v>
      </c>
      <c r="G45" s="104">
        <f>[41]Julho!$H$10</f>
        <v>10.44</v>
      </c>
      <c r="H45" s="104">
        <f>[41]Julho!$H$11</f>
        <v>7.2</v>
      </c>
      <c r="I45" s="104">
        <f>[41]Julho!$H$12</f>
        <v>9.7200000000000006</v>
      </c>
      <c r="J45" s="104">
        <f>[41]Julho!$H$13</f>
        <v>10.8</v>
      </c>
      <c r="K45" s="104">
        <f>[41]Julho!$H$14</f>
        <v>10.08</v>
      </c>
      <c r="L45" s="104">
        <f>[41]Julho!$H$15</f>
        <v>8.64</v>
      </c>
      <c r="M45" s="104">
        <f>[41]Julho!$H$16</f>
        <v>10.44</v>
      </c>
      <c r="N45" s="104">
        <f>[41]Julho!$H$17</f>
        <v>7.2</v>
      </c>
      <c r="O45" s="104">
        <f>[41]Julho!$H$18</f>
        <v>7.9200000000000008</v>
      </c>
      <c r="P45" s="104">
        <f>[41]Julho!$H$19</f>
        <v>6.84</v>
      </c>
      <c r="Q45" s="104">
        <f>[41]Julho!$H$20</f>
        <v>7.2</v>
      </c>
      <c r="R45" s="104">
        <f>[41]Julho!$H$21</f>
        <v>11.879999999999999</v>
      </c>
      <c r="S45" s="104">
        <f>[41]Julho!$H$22</f>
        <v>16.559999999999999</v>
      </c>
      <c r="T45" s="104">
        <f>[41]Julho!$H$23</f>
        <v>10.44</v>
      </c>
      <c r="U45" s="104">
        <f>[41]Julho!$H$24</f>
        <v>9</v>
      </c>
      <c r="V45" s="104">
        <f>[41]Julho!$H$25</f>
        <v>7.2</v>
      </c>
      <c r="W45" s="104">
        <f>[41]Julho!$H$26</f>
        <v>6.48</v>
      </c>
      <c r="X45" s="104">
        <f>[41]Julho!$H$27</f>
        <v>6.12</v>
      </c>
      <c r="Y45" s="104">
        <f>[41]Julho!$H$28</f>
        <v>9.3600000000000012</v>
      </c>
      <c r="Z45" s="104">
        <f>[41]Julho!$H$29</f>
        <v>10.44</v>
      </c>
      <c r="AA45" s="104">
        <f>[41]Julho!$H$30</f>
        <v>14.4</v>
      </c>
      <c r="AB45" s="104">
        <f>[41]Julho!$H$31</f>
        <v>21.240000000000002</v>
      </c>
      <c r="AC45" s="104">
        <f>[41]Julho!$H$32</f>
        <v>14.76</v>
      </c>
      <c r="AD45" s="104">
        <f>[41]Julho!$H$33</f>
        <v>17.28</v>
      </c>
      <c r="AE45" s="104">
        <f>[41]Julho!$H$34</f>
        <v>7.9200000000000008</v>
      </c>
      <c r="AF45" s="104">
        <f>[41]Julho!$H$35</f>
        <v>6.84</v>
      </c>
      <c r="AG45" s="109">
        <f t="shared" si="3"/>
        <v>21.240000000000002</v>
      </c>
      <c r="AH45" s="108">
        <f t="shared" si="4"/>
        <v>10.590967741935481</v>
      </c>
    </row>
    <row r="46" spans="1:16384" x14ac:dyDescent="0.2">
      <c r="A46" s="47" t="s">
        <v>15</v>
      </c>
      <c r="B46" s="104">
        <f>[42]Julho!$H$5</f>
        <v>10.08</v>
      </c>
      <c r="C46" s="104">
        <f>[42]Julho!$H$6</f>
        <v>9.7200000000000006</v>
      </c>
      <c r="D46" s="104">
        <f>[42]Julho!$H$7</f>
        <v>11.16</v>
      </c>
      <c r="E46" s="104">
        <f>[42]Julho!$H$8</f>
        <v>19.440000000000001</v>
      </c>
      <c r="F46" s="104">
        <f>[42]Julho!$H$9</f>
        <v>18.36</v>
      </c>
      <c r="G46" s="104">
        <f>[42]Julho!$H$10</f>
        <v>15.120000000000001</v>
      </c>
      <c r="H46" s="104">
        <f>[42]Julho!$H$11</f>
        <v>13.68</v>
      </c>
      <c r="I46" s="104">
        <f>[42]Julho!$H$12</f>
        <v>10.8</v>
      </c>
      <c r="J46" s="104">
        <f>[42]Julho!$H$13</f>
        <v>15.120000000000001</v>
      </c>
      <c r="K46" s="104">
        <f>[42]Julho!$H$14</f>
        <v>13.32</v>
      </c>
      <c r="L46" s="104">
        <f>[42]Julho!$H$15</f>
        <v>12.96</v>
      </c>
      <c r="M46" s="104">
        <f>[42]Julho!$H$16</f>
        <v>10.08</v>
      </c>
      <c r="N46" s="104">
        <f>[42]Julho!$H$17</f>
        <v>12.96</v>
      </c>
      <c r="O46" s="104">
        <f>[42]Julho!$H$18</f>
        <v>17.28</v>
      </c>
      <c r="P46" s="104">
        <f>[42]Julho!$H$19</f>
        <v>16.559999999999999</v>
      </c>
      <c r="Q46" s="104">
        <f>[42]Julho!$H$20</f>
        <v>15.120000000000001</v>
      </c>
      <c r="R46" s="104">
        <f>[42]Julho!$H$21</f>
        <v>19.8</v>
      </c>
      <c r="S46" s="104">
        <f>[42]Julho!$H$22</f>
        <v>14.04</v>
      </c>
      <c r="T46" s="104">
        <f>[42]Julho!$H$23</f>
        <v>13.68</v>
      </c>
      <c r="U46" s="104">
        <f>[42]Julho!$H$24</f>
        <v>15.120000000000001</v>
      </c>
      <c r="V46" s="104">
        <f>[42]Julho!$H$25</f>
        <v>14.76</v>
      </c>
      <c r="W46" s="104">
        <f>[42]Julho!$H$26</f>
        <v>12.24</v>
      </c>
      <c r="X46" s="104">
        <f>[42]Julho!$H$27</f>
        <v>16.2</v>
      </c>
      <c r="Y46" s="104">
        <f>[42]Julho!$H$28</f>
        <v>16.2</v>
      </c>
      <c r="Z46" s="104">
        <f>[42]Julho!$H$29</f>
        <v>21.6</v>
      </c>
      <c r="AA46" s="104">
        <f>[42]Julho!$H$30</f>
        <v>20.88</v>
      </c>
      <c r="AB46" s="104">
        <f>[42]Julho!$H$31</f>
        <v>18.720000000000002</v>
      </c>
      <c r="AC46" s="104">
        <f>[42]Julho!$H$32</f>
        <v>20.52</v>
      </c>
      <c r="AD46" s="104">
        <f>[42]Julho!$H$33</f>
        <v>11.16</v>
      </c>
      <c r="AE46" s="104">
        <f>[42]Julho!$H$34</f>
        <v>18</v>
      </c>
      <c r="AF46" s="104">
        <f>[42]Julho!$H$35</f>
        <v>23.759999999999998</v>
      </c>
      <c r="AG46" s="109">
        <f t="shared" si="3"/>
        <v>23.759999999999998</v>
      </c>
      <c r="AH46" s="108">
        <f t="shared" si="4"/>
        <v>15.433548387096776</v>
      </c>
      <c r="AI46" s="12" t="s">
        <v>35</v>
      </c>
      <c r="AK46" t="s">
        <v>35</v>
      </c>
    </row>
    <row r="47" spans="1:16384" x14ac:dyDescent="0.2">
      <c r="A47" s="47" t="s">
        <v>16</v>
      </c>
      <c r="B47" s="104">
        <f>[43]Julho!$H$5</f>
        <v>13.32</v>
      </c>
      <c r="C47" s="104">
        <f>[43]Julho!$H$6</f>
        <v>10.44</v>
      </c>
      <c r="D47" s="104">
        <f>[43]Julho!$H$7</f>
        <v>5.04</v>
      </c>
      <c r="E47" s="104">
        <f>[43]Julho!$H$8</f>
        <v>0.36000000000000004</v>
      </c>
      <c r="F47" s="104">
        <f>[43]Julho!$H$9</f>
        <v>0</v>
      </c>
      <c r="G47" s="104">
        <f>[43]Julho!$H$10</f>
        <v>5.04</v>
      </c>
      <c r="H47" s="104">
        <f>[43]Julho!$H$11</f>
        <v>1.4400000000000002</v>
      </c>
      <c r="I47" s="104">
        <f>[43]Julho!$H$12</f>
        <v>2.52</v>
      </c>
      <c r="J47" s="104">
        <f>[43]Julho!$H$13</f>
        <v>0.72000000000000008</v>
      </c>
      <c r="K47" s="104">
        <f>[43]Julho!$H$14</f>
        <v>0</v>
      </c>
      <c r="L47" s="104">
        <f>[43]Julho!$H$15</f>
        <v>0.36000000000000004</v>
      </c>
      <c r="M47" s="104">
        <f>[43]Julho!$H$16</f>
        <v>1.8</v>
      </c>
      <c r="N47" s="104">
        <f>[43]Julho!$H$17</f>
        <v>0.36000000000000004</v>
      </c>
      <c r="O47" s="104">
        <f>[43]Julho!$H$18</f>
        <v>0.72000000000000008</v>
      </c>
      <c r="P47" s="104">
        <f>[43]Julho!$H$19</f>
        <v>7.2</v>
      </c>
      <c r="Q47" s="104">
        <f>[43]Julho!$H$20</f>
        <v>11.879999999999999</v>
      </c>
      <c r="R47" s="104">
        <f>[43]Julho!$H$21</f>
        <v>19.440000000000001</v>
      </c>
      <c r="S47" s="104">
        <f>[43]Julho!$H$22</f>
        <v>5.7600000000000007</v>
      </c>
      <c r="T47" s="104">
        <f>[43]Julho!$H$23</f>
        <v>0</v>
      </c>
      <c r="U47" s="104">
        <f>[43]Julho!$H$24</f>
        <v>8.64</v>
      </c>
      <c r="V47" s="104">
        <f>[43]Julho!$H$25</f>
        <v>6.48</v>
      </c>
      <c r="W47" s="104">
        <f>[43]Julho!$H$26</f>
        <v>5.04</v>
      </c>
      <c r="X47" s="104">
        <f>[43]Julho!$H$27</f>
        <v>8.2799999999999994</v>
      </c>
      <c r="Y47" s="104">
        <f>[43]Julho!$H$28</f>
        <v>11.879999999999999</v>
      </c>
      <c r="Z47" s="104">
        <f>[43]Julho!$H$29</f>
        <v>9.7200000000000006</v>
      </c>
      <c r="AA47" s="104">
        <f>[43]Julho!$H$30</f>
        <v>13.32</v>
      </c>
      <c r="AB47" s="104">
        <f>[43]Julho!$H$31</f>
        <v>4.6800000000000006</v>
      </c>
      <c r="AC47" s="104">
        <f>[43]Julho!$H$32</f>
        <v>14.76</v>
      </c>
      <c r="AD47" s="104">
        <f>[43]Julho!$H$33</f>
        <v>12.24</v>
      </c>
      <c r="AE47" s="104">
        <f>[43]Julho!$H$34</f>
        <v>1.08</v>
      </c>
      <c r="AF47" s="104">
        <f>[43]Julho!$H$35</f>
        <v>19.079999999999998</v>
      </c>
      <c r="AG47" s="109">
        <f t="shared" si="3"/>
        <v>19.440000000000001</v>
      </c>
      <c r="AH47" s="108">
        <f t="shared" si="4"/>
        <v>6.5032258064516135</v>
      </c>
      <c r="AK47" t="s">
        <v>35</v>
      </c>
    </row>
    <row r="48" spans="1:16384" x14ac:dyDescent="0.2">
      <c r="A48" s="47" t="s">
        <v>209</v>
      </c>
      <c r="B48" s="104">
        <f>[44]Julho!$H$5</f>
        <v>12.96</v>
      </c>
      <c r="C48" s="104">
        <f>[44]Julho!$H$6</f>
        <v>12.24</v>
      </c>
      <c r="D48" s="104">
        <f>[44]Julho!$H$7</f>
        <v>9.3600000000000012</v>
      </c>
      <c r="E48" s="104">
        <f>[44]Julho!$H$8</f>
        <v>8.2799999999999994</v>
      </c>
      <c r="F48" s="104">
        <f>[44]Julho!$H$9</f>
        <v>14.4</v>
      </c>
      <c r="G48" s="104">
        <f>[44]Julho!$H$10</f>
        <v>13.68</v>
      </c>
      <c r="H48" s="104">
        <f>[44]Julho!$H$11</f>
        <v>15.120000000000001</v>
      </c>
      <c r="I48" s="104">
        <f>[44]Julho!$H$12</f>
        <v>12.96</v>
      </c>
      <c r="J48" s="104">
        <f>[44]Julho!$H$13</f>
        <v>15.120000000000001</v>
      </c>
      <c r="K48" s="104">
        <f>[44]Julho!$H$14</f>
        <v>13.32</v>
      </c>
      <c r="L48" s="104">
        <f>[44]Julho!$H$15</f>
        <v>11.520000000000001</v>
      </c>
      <c r="M48" s="104">
        <f>[44]Julho!$H$16</f>
        <v>15.48</v>
      </c>
      <c r="N48" s="104">
        <f>[44]Julho!$H$17</f>
        <v>19.8</v>
      </c>
      <c r="O48" s="104">
        <f>[44]Julho!$H$18</f>
        <v>16.2</v>
      </c>
      <c r="P48" s="104">
        <f>[44]Julho!$H$19</f>
        <v>18.36</v>
      </c>
      <c r="Q48" s="104">
        <f>[44]Julho!$H$20</f>
        <v>18.720000000000002</v>
      </c>
      <c r="R48" s="104">
        <f>[44]Julho!$H$21</f>
        <v>21.6</v>
      </c>
      <c r="S48" s="104">
        <f>[44]Julho!$H$22</f>
        <v>12.6</v>
      </c>
      <c r="T48" s="104">
        <f>[44]Julho!$H$23</f>
        <v>9.7200000000000006</v>
      </c>
      <c r="U48" s="104">
        <f>[44]Julho!$H$24</f>
        <v>15.48</v>
      </c>
      <c r="V48" s="104">
        <f>[44]Julho!$H$25</f>
        <v>14.76</v>
      </c>
      <c r="W48" s="104">
        <f>[44]Julho!$H$26</f>
        <v>14.4</v>
      </c>
      <c r="X48" s="104">
        <f>[44]Julho!$H$27</f>
        <v>12.96</v>
      </c>
      <c r="Y48" s="104">
        <f>[44]Julho!$H$28</f>
        <v>15.48</v>
      </c>
      <c r="Z48" s="104">
        <f>[44]Julho!$H$29</f>
        <v>18.720000000000002</v>
      </c>
      <c r="AA48" s="104">
        <f>[44]Julho!$H$30</f>
        <v>20.52</v>
      </c>
      <c r="AB48" s="104">
        <f>[44]Julho!$H$31</f>
        <v>17.64</v>
      </c>
      <c r="AC48" s="104">
        <f>[44]Julho!$H$32</f>
        <v>20.16</v>
      </c>
      <c r="AD48" s="104">
        <f>[44]Julho!$H$33</f>
        <v>18</v>
      </c>
      <c r="AE48" s="104">
        <f>[44]Julho!$H$34</f>
        <v>14.76</v>
      </c>
      <c r="AF48" s="104">
        <f>[44]Julho!$H$35</f>
        <v>21.240000000000002</v>
      </c>
      <c r="AG48" s="109">
        <f t="shared" si="3"/>
        <v>21.6</v>
      </c>
      <c r="AH48" s="108">
        <f t="shared" si="4"/>
        <v>15.340645161290324</v>
      </c>
    </row>
    <row r="49" spans="1:38" x14ac:dyDescent="0.2">
      <c r="A49" s="47" t="s">
        <v>146</v>
      </c>
      <c r="B49" s="104">
        <f>[45]Julho!$H$5</f>
        <v>14.4</v>
      </c>
      <c r="C49" s="104">
        <f>[45]Julho!$H$6</f>
        <v>14.04</v>
      </c>
      <c r="D49" s="104">
        <f>[45]Julho!$H$7</f>
        <v>13.32</v>
      </c>
      <c r="E49" s="104">
        <f>[45]Julho!$H$8</f>
        <v>12.6</v>
      </c>
      <c r="F49" s="104">
        <f>[45]Julho!$H$9</f>
        <v>9.3600000000000012</v>
      </c>
      <c r="G49" s="104">
        <f>[45]Julho!$H$10</f>
        <v>10.44</v>
      </c>
      <c r="H49" s="104">
        <f>[45]Julho!$H$11</f>
        <v>10.44</v>
      </c>
      <c r="I49" s="104">
        <f>[45]Julho!$H$12</f>
        <v>11.879999999999999</v>
      </c>
      <c r="J49" s="104">
        <f>[45]Julho!$H$13</f>
        <v>9.7200000000000006</v>
      </c>
      <c r="K49" s="104">
        <f>[45]Julho!$H$14</f>
        <v>10.44</v>
      </c>
      <c r="L49" s="104">
        <f>[45]Julho!$H$15</f>
        <v>10.44</v>
      </c>
      <c r="M49" s="104">
        <f>[45]Julho!$H$16</f>
        <v>13.68</v>
      </c>
      <c r="N49" s="104">
        <f>[45]Julho!$H$17</f>
        <v>10.44</v>
      </c>
      <c r="O49" s="104">
        <f>[45]Julho!$H$18</f>
        <v>8.64</v>
      </c>
      <c r="P49" s="104">
        <f>[45]Julho!$H$19</f>
        <v>12.24</v>
      </c>
      <c r="Q49" s="104">
        <f>[45]Julho!$H$20</f>
        <v>14.4</v>
      </c>
      <c r="R49" s="104">
        <f>[45]Julho!$H$21</f>
        <v>14.76</v>
      </c>
      <c r="S49" s="104">
        <f>[45]Julho!$H$22</f>
        <v>16.559999999999999</v>
      </c>
      <c r="T49" s="104">
        <f>[45]Julho!$H$23</f>
        <v>8.2799999999999994</v>
      </c>
      <c r="U49" s="104">
        <f>[45]Julho!$H$24</f>
        <v>8.2799999999999994</v>
      </c>
      <c r="V49" s="104">
        <f>[45]Julho!$H$25</f>
        <v>9.7200000000000006</v>
      </c>
      <c r="W49" s="104">
        <f>[45]Julho!$H$26</f>
        <v>9.3600000000000012</v>
      </c>
      <c r="X49" s="104">
        <f>[45]Julho!$H$27</f>
        <v>10.08</v>
      </c>
      <c r="Y49" s="104">
        <f>[45]Julho!$H$28</f>
        <v>19.079999999999998</v>
      </c>
      <c r="Z49" s="104">
        <f>[45]Julho!$H$29</f>
        <v>12.96</v>
      </c>
      <c r="AA49" s="104">
        <f>[45]Julho!$H$30</f>
        <v>10.8</v>
      </c>
      <c r="AB49" s="104">
        <f>[45]Julho!$H$31</f>
        <v>28.08</v>
      </c>
      <c r="AC49" s="104">
        <f>[45]Julho!$H$32</f>
        <v>14.4</v>
      </c>
      <c r="AD49" s="104">
        <f>[45]Julho!$H$33</f>
        <v>20.88</v>
      </c>
      <c r="AE49" s="104">
        <f>[45]Julho!$H$34</f>
        <v>13.32</v>
      </c>
      <c r="AF49" s="104">
        <f>[45]Julho!$H$35</f>
        <v>13.32</v>
      </c>
      <c r="AG49" s="109">
        <f t="shared" si="3"/>
        <v>28.08</v>
      </c>
      <c r="AH49" s="108">
        <f t="shared" si="4"/>
        <v>12.785806451612901</v>
      </c>
      <c r="AK49" t="s">
        <v>35</v>
      </c>
    </row>
    <row r="50" spans="1:38" hidden="1" x14ac:dyDescent="0.2">
      <c r="A50" s="47" t="s">
        <v>281</v>
      </c>
      <c r="B50" s="104" t="str">
        <f>[46]Julho!$H$5</f>
        <v>*</v>
      </c>
      <c r="C50" s="104" t="str">
        <f>[46]Julho!$H$6</f>
        <v>*</v>
      </c>
      <c r="D50" s="104" t="str">
        <f>[46]Julho!$H$7</f>
        <v>*</v>
      </c>
      <c r="E50" s="104" t="str">
        <f>[46]Julho!$H$8</f>
        <v>*</v>
      </c>
      <c r="F50" s="104" t="str">
        <f>[46]Julho!$H$9</f>
        <v>*</v>
      </c>
      <c r="G50" s="104" t="str">
        <f>[46]Julho!$H$10</f>
        <v>*</v>
      </c>
      <c r="H50" s="104" t="str">
        <f>[46]Julho!$H$11</f>
        <v>*</v>
      </c>
      <c r="I50" s="104" t="str">
        <f>[46]Julho!$H$12</f>
        <v>*</v>
      </c>
      <c r="J50" s="104" t="str">
        <f>[46]Julho!$H$13</f>
        <v>*</v>
      </c>
      <c r="K50" s="104" t="str">
        <f>[46]Julho!$H$14</f>
        <v>*</v>
      </c>
      <c r="L50" s="104" t="str">
        <f>[46]Julho!$H$15</f>
        <v>*</v>
      </c>
      <c r="M50" s="104" t="str">
        <f>[46]Julho!$H$16</f>
        <v>*</v>
      </c>
      <c r="N50" s="104" t="str">
        <f>[46]Julho!$H$17</f>
        <v>*</v>
      </c>
      <c r="O50" s="104" t="str">
        <f>[46]Julho!$H$18</f>
        <v>*</v>
      </c>
      <c r="P50" s="104" t="str">
        <f>[46]Julho!$H$19</f>
        <v>*</v>
      </c>
      <c r="Q50" s="104" t="str">
        <f>[46]Julho!$H$20</f>
        <v>*</v>
      </c>
      <c r="R50" s="104" t="str">
        <f>[46]Julho!$H$21</f>
        <v>*</v>
      </c>
      <c r="S50" s="104" t="str">
        <f>[46]Julho!$H$22</f>
        <v>*</v>
      </c>
      <c r="T50" s="104" t="str">
        <f>[46]Julho!$H$23</f>
        <v>*</v>
      </c>
      <c r="U50" s="104" t="str">
        <f>[46]Julho!$H$24</f>
        <v>*</v>
      </c>
      <c r="V50" s="104" t="str">
        <f>[46]Julho!$H$25</f>
        <v>*</v>
      </c>
      <c r="W50" s="104" t="str">
        <f>[46]Julho!$H$26</f>
        <v>*</v>
      </c>
      <c r="X50" s="104" t="str">
        <f>[46]Julho!$H$27</f>
        <v>*</v>
      </c>
      <c r="Y50" s="104" t="str">
        <f>[46]Julho!$H$28</f>
        <v>*</v>
      </c>
      <c r="Z50" s="104" t="str">
        <f>[46]Julho!$H$29</f>
        <v>*</v>
      </c>
      <c r="AA50" s="104" t="str">
        <f>[46]Julho!$H$30</f>
        <v>*</v>
      </c>
      <c r="AB50" s="104" t="str">
        <f>[46]Julho!$H$31</f>
        <v>*</v>
      </c>
      <c r="AC50" s="104" t="str">
        <f>[46]Julho!$H$32</f>
        <v>*</v>
      </c>
      <c r="AD50" s="104" t="str">
        <f>[46]Julho!$H$33</f>
        <v>*</v>
      </c>
      <c r="AE50" s="104" t="str">
        <f>[46]Julho!$H$34</f>
        <v>*</v>
      </c>
      <c r="AF50" s="104" t="str">
        <f>[46]Julho!$H$35</f>
        <v>*</v>
      </c>
      <c r="AG50" s="109">
        <f t="shared" si="3"/>
        <v>0</v>
      </c>
      <c r="AH50" s="108" t="s">
        <v>154</v>
      </c>
    </row>
    <row r="51" spans="1:38" x14ac:dyDescent="0.2">
      <c r="A51" s="47" t="s">
        <v>17</v>
      </c>
      <c r="B51" s="104">
        <f>[47]Julho!$H$5</f>
        <v>10.8</v>
      </c>
      <c r="C51" s="104">
        <f>[47]Julho!$H$6</f>
        <v>7.9200000000000008</v>
      </c>
      <c r="D51" s="104">
        <f>[47]Julho!$H$7</f>
        <v>5.7600000000000007</v>
      </c>
      <c r="E51" s="104">
        <f>[47]Julho!$H$8</f>
        <v>11.16</v>
      </c>
      <c r="F51" s="104">
        <f>[47]Julho!$H$9</f>
        <v>7.2</v>
      </c>
      <c r="G51" s="104">
        <f>[47]Julho!$H$10</f>
        <v>8.2799999999999994</v>
      </c>
      <c r="H51" s="104">
        <f>[47]Julho!$H$11</f>
        <v>6.84</v>
      </c>
      <c r="I51" s="104">
        <f>[47]Julho!$H$12</f>
        <v>2.16</v>
      </c>
      <c r="J51" s="104">
        <f>[47]Julho!$H$13</f>
        <v>5.4</v>
      </c>
      <c r="K51" s="104">
        <f>[47]Julho!$H$14</f>
        <v>3.9600000000000004</v>
      </c>
      <c r="L51" s="104">
        <f>[47]Julho!$H$15</f>
        <v>5.04</v>
      </c>
      <c r="M51" s="104">
        <f>[47]Julho!$H$16</f>
        <v>11.879999999999999</v>
      </c>
      <c r="N51" s="104">
        <f>[47]Julho!$H$17</f>
        <v>12.96</v>
      </c>
      <c r="O51" s="104">
        <f>[47]Julho!$H$18</f>
        <v>10.44</v>
      </c>
      <c r="P51" s="104">
        <f>[47]Julho!$H$19</f>
        <v>14.76</v>
      </c>
      <c r="Q51" s="104">
        <f>[47]Julho!$H$20</f>
        <v>19.079999999999998</v>
      </c>
      <c r="R51" s="104">
        <f>[47]Julho!$H$21</f>
        <v>11.879999999999999</v>
      </c>
      <c r="S51" s="104">
        <f>[47]Julho!$H$22</f>
        <v>6.84</v>
      </c>
      <c r="T51" s="104">
        <f>[47]Julho!$H$23</f>
        <v>3.24</v>
      </c>
      <c r="U51" s="104">
        <f>[47]Julho!$H$24</f>
        <v>6.48</v>
      </c>
      <c r="V51" s="104">
        <f>[47]Julho!$H$25</f>
        <v>7.2</v>
      </c>
      <c r="W51" s="104">
        <f>[47]Julho!$H$26</f>
        <v>7.9200000000000008</v>
      </c>
      <c r="X51" s="104">
        <f>[47]Julho!$H$27</f>
        <v>11.879999999999999</v>
      </c>
      <c r="Y51" s="104">
        <f>[47]Julho!$H$28</f>
        <v>14.4</v>
      </c>
      <c r="Z51" s="104">
        <f>[47]Julho!$H$29</f>
        <v>9.3600000000000012</v>
      </c>
      <c r="AA51" s="104">
        <f>[47]Julho!$H$30</f>
        <v>19.079999999999998</v>
      </c>
      <c r="AB51" s="104">
        <f>[47]Julho!$H$31</f>
        <v>34.200000000000003</v>
      </c>
      <c r="AC51" s="104">
        <f>[47]Julho!$H$32</f>
        <v>11.879999999999999</v>
      </c>
      <c r="AD51" s="104">
        <f>[47]Julho!$H$33</f>
        <v>11.520000000000001</v>
      </c>
      <c r="AE51" s="104">
        <f>[47]Julho!$H$34</f>
        <v>7.9200000000000008</v>
      </c>
      <c r="AF51" s="104">
        <f>[47]Julho!$H$35</f>
        <v>14.4</v>
      </c>
      <c r="AG51" s="109">
        <f t="shared" si="3"/>
        <v>34.200000000000003</v>
      </c>
      <c r="AH51" s="108">
        <f t="shared" si="4"/>
        <v>10.381935483870967</v>
      </c>
      <c r="AK51" t="s">
        <v>35</v>
      </c>
      <c r="AL51" t="s">
        <v>35</v>
      </c>
    </row>
    <row r="52" spans="1:38" x14ac:dyDescent="0.2">
      <c r="A52" s="47" t="s">
        <v>130</v>
      </c>
      <c r="B52" s="104">
        <f>[48]Julho!$H$5</f>
        <v>14.04</v>
      </c>
      <c r="C52" s="104">
        <f>[48]Julho!$H$6</f>
        <v>10.08</v>
      </c>
      <c r="D52" s="104">
        <f>[48]Julho!$H$7</f>
        <v>16.2</v>
      </c>
      <c r="E52" s="104">
        <f>[48]Julho!$H$8</f>
        <v>22.68</v>
      </c>
      <c r="F52" s="104">
        <f>[48]Julho!$H$9</f>
        <v>21.6</v>
      </c>
      <c r="G52" s="104">
        <f>[48]Julho!$H$10</f>
        <v>14.04</v>
      </c>
      <c r="H52" s="104">
        <f>[48]Julho!$H$11</f>
        <v>22.68</v>
      </c>
      <c r="I52" s="104">
        <f>[48]Julho!$H$12</f>
        <v>11.879999999999999</v>
      </c>
      <c r="J52" s="104">
        <f>[48]Julho!$H$13</f>
        <v>18.720000000000002</v>
      </c>
      <c r="K52" s="104">
        <f>[48]Julho!$H$14</f>
        <v>22.68</v>
      </c>
      <c r="L52" s="104">
        <f>[48]Julho!$H$15</f>
        <v>20.16</v>
      </c>
      <c r="M52" s="104">
        <f>[48]Julho!$H$16</f>
        <v>25.2</v>
      </c>
      <c r="N52" s="104">
        <f>[48]Julho!$H$17</f>
        <v>20.16</v>
      </c>
      <c r="O52" s="104">
        <f>[48]Julho!$H$18</f>
        <v>14.76</v>
      </c>
      <c r="P52" s="104">
        <f>[48]Julho!$H$19</f>
        <v>18.720000000000002</v>
      </c>
      <c r="Q52" s="104">
        <f>[48]Julho!$H$20</f>
        <v>20.16</v>
      </c>
      <c r="R52" s="104">
        <f>[48]Julho!$H$21</f>
        <v>20.16</v>
      </c>
      <c r="S52" s="104">
        <f>[48]Julho!$H$22</f>
        <v>16.559999999999999</v>
      </c>
      <c r="T52" s="104">
        <f>[48]Julho!$H$23</f>
        <v>9.3600000000000012</v>
      </c>
      <c r="U52" s="104">
        <f>[48]Julho!$H$24</f>
        <v>16.559999999999999</v>
      </c>
      <c r="V52" s="104">
        <f>[48]Julho!$H$25</f>
        <v>12.6</v>
      </c>
      <c r="W52" s="104">
        <f>[48]Julho!$H$26</f>
        <v>13.32</v>
      </c>
      <c r="X52" s="104">
        <f>[48]Julho!$H$27</f>
        <v>17.28</v>
      </c>
      <c r="Y52" s="104">
        <f>[48]Julho!$H$28</f>
        <v>19.8</v>
      </c>
      <c r="Z52" s="104">
        <f>[48]Julho!$H$29</f>
        <v>23.400000000000002</v>
      </c>
      <c r="AA52" s="104">
        <f>[48]Julho!$H$30</f>
        <v>21.240000000000002</v>
      </c>
      <c r="AB52" s="104">
        <f>[48]Julho!$H$31</f>
        <v>25.92</v>
      </c>
      <c r="AC52" s="104">
        <f>[48]Julho!$H$32</f>
        <v>20.16</v>
      </c>
      <c r="AD52" s="104">
        <f>[48]Julho!$H$33</f>
        <v>17.64</v>
      </c>
      <c r="AE52" s="104">
        <f>[48]Julho!$H$34</f>
        <v>18.36</v>
      </c>
      <c r="AF52" s="104">
        <f>[48]Julho!$H$35</f>
        <v>28.44</v>
      </c>
      <c r="AG52" s="109">
        <f t="shared" si="3"/>
        <v>28.44</v>
      </c>
      <c r="AH52" s="108">
        <f t="shared" si="4"/>
        <v>18.534193548387101</v>
      </c>
      <c r="AL52" t="s">
        <v>35</v>
      </c>
    </row>
    <row r="53" spans="1:38" x14ac:dyDescent="0.2">
      <c r="A53" s="47" t="s">
        <v>18</v>
      </c>
      <c r="B53" s="104">
        <f>[49]Julho!$H$5</f>
        <v>10.08</v>
      </c>
      <c r="C53" s="104">
        <f>[49]Julho!$H$6</f>
        <v>13.32</v>
      </c>
      <c r="D53" s="104">
        <f>[49]Julho!$H$7</f>
        <v>11.520000000000001</v>
      </c>
      <c r="E53" s="104">
        <f>[49]Julho!$H$8</f>
        <v>9.7200000000000006</v>
      </c>
      <c r="F53" s="104">
        <f>[49]Julho!$H$9</f>
        <v>10.8</v>
      </c>
      <c r="G53" s="104">
        <f>[49]Julho!$H$10</f>
        <v>12.24</v>
      </c>
      <c r="H53" s="104">
        <f>[49]Julho!$H$11</f>
        <v>8.64</v>
      </c>
      <c r="I53" s="104">
        <f>[49]Julho!$H$12</f>
        <v>7.9200000000000008</v>
      </c>
      <c r="J53" s="104">
        <f>[49]Julho!$H$13</f>
        <v>9</v>
      </c>
      <c r="K53" s="104">
        <f>[49]Julho!$H$14</f>
        <v>13.32</v>
      </c>
      <c r="L53" s="104">
        <f>[49]Julho!$H$15</f>
        <v>11.16</v>
      </c>
      <c r="M53" s="104">
        <f>[49]Julho!$H$16</f>
        <v>9.7200000000000006</v>
      </c>
      <c r="N53" s="104">
        <f>[49]Julho!$H$17</f>
        <v>11.16</v>
      </c>
      <c r="O53" s="104">
        <f>[49]Julho!$H$18</f>
        <v>10.44</v>
      </c>
      <c r="P53" s="104">
        <f>[49]Julho!$H$19</f>
        <v>14.04</v>
      </c>
      <c r="Q53" s="104">
        <f>[49]Julho!$H$20</f>
        <v>17.28</v>
      </c>
      <c r="R53" s="104">
        <f>[49]Julho!$H$21</f>
        <v>18</v>
      </c>
      <c r="S53" s="104">
        <f>[49]Julho!$H$22</f>
        <v>12.6</v>
      </c>
      <c r="T53" s="104">
        <f>[49]Julho!$H$23</f>
        <v>10.8</v>
      </c>
      <c r="U53" s="104">
        <f>[49]Julho!$H$24</f>
        <v>10.8</v>
      </c>
      <c r="V53" s="104">
        <f>[49]Julho!$H$25</f>
        <v>11.16</v>
      </c>
      <c r="W53" s="104">
        <f>[49]Julho!$H$26</f>
        <v>9.7200000000000006</v>
      </c>
      <c r="X53" s="104">
        <f>[49]Julho!$H$27</f>
        <v>9</v>
      </c>
      <c r="Y53" s="104">
        <f>[49]Julho!$H$28</f>
        <v>19.440000000000001</v>
      </c>
      <c r="Z53" s="104">
        <f>[49]Julho!$H$29</f>
        <v>12.96</v>
      </c>
      <c r="AA53" s="104">
        <f>[49]Julho!$H$30</f>
        <v>19.079999999999998</v>
      </c>
      <c r="AB53" s="104">
        <f>[49]Julho!$H$31</f>
        <v>27.36</v>
      </c>
      <c r="AC53" s="104">
        <f>[49]Julho!$H$32</f>
        <v>19.079999999999998</v>
      </c>
      <c r="AD53" s="104">
        <f>[49]Julho!$H$33</f>
        <v>15.840000000000002</v>
      </c>
      <c r="AE53" s="104">
        <f>[49]Julho!$H$34</f>
        <v>11.520000000000001</v>
      </c>
      <c r="AF53" s="104">
        <f>[49]Julho!$H$35</f>
        <v>12.96</v>
      </c>
      <c r="AG53" s="109">
        <f t="shared" si="3"/>
        <v>27.36</v>
      </c>
      <c r="AH53" s="108">
        <f t="shared" si="4"/>
        <v>12.925161290322578</v>
      </c>
      <c r="AJ53" t="s">
        <v>35</v>
      </c>
      <c r="AK53" t="s">
        <v>35</v>
      </c>
      <c r="AL53" t="s">
        <v>35</v>
      </c>
    </row>
    <row r="54" spans="1:38" hidden="1" x14ac:dyDescent="0.2">
      <c r="A54" s="47" t="s">
        <v>19</v>
      </c>
      <c r="B54" s="104" t="str">
        <f>[33]Julho!$H$5</f>
        <v>*</v>
      </c>
      <c r="C54" s="104" t="str">
        <f>[33]Julho!$H$6</f>
        <v>*</v>
      </c>
      <c r="D54" s="104" t="str">
        <f>[33]Julho!$H$7</f>
        <v>*</v>
      </c>
      <c r="E54" s="104" t="str">
        <f>[33]Julho!$H$8</f>
        <v>*</v>
      </c>
      <c r="F54" s="104" t="str">
        <f>[33]Julho!$H$9</f>
        <v>*</v>
      </c>
      <c r="G54" s="104" t="str">
        <f>[33]Julho!$H$10</f>
        <v>*</v>
      </c>
      <c r="H54" s="104" t="str">
        <f>[33]Julho!$H$11</f>
        <v>*</v>
      </c>
      <c r="I54" s="104" t="str">
        <f>[33]Julho!$H$12</f>
        <v>*</v>
      </c>
      <c r="J54" s="104" t="str">
        <f>[33]Julho!$H$13</f>
        <v>*</v>
      </c>
      <c r="K54" s="104" t="str">
        <f>[33]Julho!$H$14</f>
        <v>*</v>
      </c>
      <c r="L54" s="104" t="str">
        <f>[33]Julho!$H$15</f>
        <v>*</v>
      </c>
      <c r="M54" s="104" t="str">
        <f>[33]Julho!$H$16</f>
        <v>*</v>
      </c>
      <c r="N54" s="104" t="str">
        <f>[33]Julho!$H$16</f>
        <v>*</v>
      </c>
      <c r="O54" s="104" t="str">
        <f>[33]Julho!$H$16</f>
        <v>*</v>
      </c>
      <c r="P54" s="104" t="str">
        <f>[33]Julho!$H$16</f>
        <v>*</v>
      </c>
      <c r="Q54" s="104" t="str">
        <f>[33]Julho!$H$16</f>
        <v>*</v>
      </c>
      <c r="R54" s="104" t="str">
        <f>[33]Julho!$H$16</f>
        <v>*</v>
      </c>
      <c r="S54" s="104" t="str">
        <f>[33]Julho!$H$16</f>
        <v>*</v>
      </c>
      <c r="T54" s="104" t="str">
        <f>[33]Julho!$H$16</f>
        <v>*</v>
      </c>
      <c r="U54" s="104" t="str">
        <f>[33]Julho!$H$16</f>
        <v>*</v>
      </c>
      <c r="V54" s="104" t="str">
        <f>[33]Julho!$H$16</f>
        <v>*</v>
      </c>
      <c r="W54" s="104" t="str">
        <f>[33]Julho!$H$16</f>
        <v>*</v>
      </c>
      <c r="X54" s="104" t="str">
        <f>[33]Julho!$H$16</f>
        <v>*</v>
      </c>
      <c r="Y54" s="104" t="str">
        <f>[33]Julho!$H$16</f>
        <v>*</v>
      </c>
      <c r="Z54" s="104" t="str">
        <f>[33]Julho!$H$16</f>
        <v>*</v>
      </c>
      <c r="AA54" s="104" t="str">
        <f>[33]Julho!$H$16</f>
        <v>*</v>
      </c>
      <c r="AB54" s="104" t="str">
        <f>[33]Julho!$H$16</f>
        <v>*</v>
      </c>
      <c r="AC54" s="104" t="str">
        <f>[33]Julho!$H$16</f>
        <v>*</v>
      </c>
      <c r="AD54" s="104" t="str">
        <f>[33]Julho!$H$16</f>
        <v>*</v>
      </c>
      <c r="AE54" s="104" t="str">
        <f>[33]Julho!$H$16</f>
        <v>*</v>
      </c>
      <c r="AF54" s="104" t="str">
        <f>[33]Julho!$H$16</f>
        <v>*</v>
      </c>
      <c r="AG54" s="109">
        <f t="shared" si="3"/>
        <v>0</v>
      </c>
      <c r="AH54" s="108" t="s">
        <v>154</v>
      </c>
      <c r="AI54" s="12" t="s">
        <v>35</v>
      </c>
      <c r="AL54" t="s">
        <v>35</v>
      </c>
    </row>
    <row r="55" spans="1:38" x14ac:dyDescent="0.2">
      <c r="A55" s="47" t="s">
        <v>23</v>
      </c>
      <c r="B55" s="104">
        <f>[51]Julho!$H$5</f>
        <v>19.8</v>
      </c>
      <c r="C55" s="104">
        <f>[51]Julho!$H$6</f>
        <v>16.920000000000002</v>
      </c>
      <c r="D55" s="104">
        <f>[51]Julho!$H$7</f>
        <v>14.04</v>
      </c>
      <c r="E55" s="104">
        <f>[51]Julho!$H$8</f>
        <v>16.2</v>
      </c>
      <c r="F55" s="104">
        <f>[51]Julho!$H$9</f>
        <v>9.7200000000000006</v>
      </c>
      <c r="G55" s="104">
        <f>[51]Julho!$H$10</f>
        <v>12.24</v>
      </c>
      <c r="H55" s="104">
        <f>[51]Julho!$H$11</f>
        <v>22.32</v>
      </c>
      <c r="I55" s="104">
        <f>[51]Julho!$H$12</f>
        <v>10.08</v>
      </c>
      <c r="J55" s="104">
        <f>[51]Julho!$H$13</f>
        <v>12.6</v>
      </c>
      <c r="K55" s="104">
        <f>[51]Julho!$H$14</f>
        <v>10.8</v>
      </c>
      <c r="L55" s="104">
        <f>[51]Julho!$H$15</f>
        <v>11.520000000000001</v>
      </c>
      <c r="M55" s="104">
        <f>[51]Julho!$H$16</f>
        <v>13.68</v>
      </c>
      <c r="N55" s="104">
        <f>[51]Julho!$H$17</f>
        <v>14.76</v>
      </c>
      <c r="O55" s="104">
        <f>[51]Julho!$H$18</f>
        <v>17.64</v>
      </c>
      <c r="P55" s="104">
        <f>[51]Julho!$H$19</f>
        <v>12.6</v>
      </c>
      <c r="Q55" s="104">
        <f>[51]Julho!$H$20</f>
        <v>13.68</v>
      </c>
      <c r="R55" s="104">
        <f>[51]Julho!$H$21</f>
        <v>14.04</v>
      </c>
      <c r="S55" s="104">
        <f>[51]Julho!$H$22</f>
        <v>19.440000000000001</v>
      </c>
      <c r="T55" s="104">
        <f>[51]Julho!$H$23</f>
        <v>10.44</v>
      </c>
      <c r="U55" s="104">
        <f>[51]Julho!$H$24</f>
        <v>12.24</v>
      </c>
      <c r="V55" s="104">
        <f>[51]Julho!$H$25</f>
        <v>12.96</v>
      </c>
      <c r="W55" s="104">
        <f>[51]Julho!$H$26</f>
        <v>6.84</v>
      </c>
      <c r="X55" s="104">
        <f>[51]Julho!$H$27</f>
        <v>23.040000000000003</v>
      </c>
      <c r="Y55" s="104">
        <f>[51]Julho!$H$28</f>
        <v>12.6</v>
      </c>
      <c r="Z55" s="104">
        <f>[51]Julho!$H$29</f>
        <v>14.76</v>
      </c>
      <c r="AA55" s="104">
        <f>[51]Julho!$H$30</f>
        <v>17.28</v>
      </c>
      <c r="AB55" s="104">
        <f>[51]Julho!$H$31</f>
        <v>19.8</v>
      </c>
      <c r="AC55" s="104">
        <f>[51]Julho!$H$32</f>
        <v>15.48</v>
      </c>
      <c r="AD55" s="104">
        <f>[51]Julho!$H$33</f>
        <v>21.96</v>
      </c>
      <c r="AE55" s="104">
        <f>[51]Julho!$H$34</f>
        <v>11.879999999999999</v>
      </c>
      <c r="AF55" s="104">
        <f>[51]Julho!$H$35</f>
        <v>17.28</v>
      </c>
      <c r="AG55" s="109">
        <f t="shared" si="3"/>
        <v>23.040000000000003</v>
      </c>
      <c r="AH55" s="108">
        <f t="shared" si="4"/>
        <v>14.794838709677419</v>
      </c>
    </row>
    <row r="56" spans="1:38" x14ac:dyDescent="0.2">
      <c r="A56" s="47" t="s">
        <v>34</v>
      </c>
      <c r="B56" s="104">
        <f>[52]Julho!$H$5</f>
        <v>14.04</v>
      </c>
      <c r="C56" s="104">
        <f>[52]Julho!$H$6</f>
        <v>18.36</v>
      </c>
      <c r="D56" s="104">
        <f>[52]Julho!$H$7</f>
        <v>19.440000000000001</v>
      </c>
      <c r="E56" s="104">
        <f>[52]Julho!$H$8</f>
        <v>25.92</v>
      </c>
      <c r="F56" s="104">
        <f>[52]Julho!$H$9</f>
        <v>20.52</v>
      </c>
      <c r="G56" s="104">
        <f>[52]Julho!$H$10</f>
        <v>17.28</v>
      </c>
      <c r="H56" s="104">
        <f>[52]Julho!$H$11</f>
        <v>12.6</v>
      </c>
      <c r="I56" s="104">
        <f>[52]Julho!$H$12</f>
        <v>18.36</v>
      </c>
      <c r="J56" s="104">
        <f>[52]Julho!$H$13</f>
        <v>18.720000000000002</v>
      </c>
      <c r="K56" s="104">
        <f>[52]Julho!$H$14</f>
        <v>20.16</v>
      </c>
      <c r="L56" s="104">
        <f>[52]Julho!$H$15</f>
        <v>14.76</v>
      </c>
      <c r="M56" s="104">
        <f>[52]Julho!$H$16</f>
        <v>17.64</v>
      </c>
      <c r="N56" s="104">
        <f>[52]Julho!$H$17</f>
        <v>16.920000000000002</v>
      </c>
      <c r="O56" s="104">
        <f>[52]Julho!$H$18</f>
        <v>18.36</v>
      </c>
      <c r="P56" s="104">
        <f>[52]Julho!$H$19</f>
        <v>19.079999999999998</v>
      </c>
      <c r="Q56" s="104">
        <f>[52]Julho!$H$20</f>
        <v>16.2</v>
      </c>
      <c r="R56" s="104">
        <f>[52]Julho!$H$21</f>
        <v>19.8</v>
      </c>
      <c r="S56" s="104">
        <f>[52]Julho!$H$22</f>
        <v>21.240000000000002</v>
      </c>
      <c r="T56" s="104">
        <f>[52]Julho!$H$23</f>
        <v>18.720000000000002</v>
      </c>
      <c r="U56" s="104">
        <f>[52]Julho!$H$24</f>
        <v>19.440000000000001</v>
      </c>
      <c r="V56" s="104">
        <f>[52]Julho!$H$25</f>
        <v>14.4</v>
      </c>
      <c r="W56" s="104">
        <f>[52]Julho!$H$26</f>
        <v>14.76</v>
      </c>
      <c r="X56" s="104">
        <f>[52]Julho!$H$27</f>
        <v>20.52</v>
      </c>
      <c r="Y56" s="104">
        <f>[52]Julho!$H$28</f>
        <v>18</v>
      </c>
      <c r="Z56" s="104">
        <f>[52]Julho!$H$29</f>
        <v>20.16</v>
      </c>
      <c r="AA56" s="104">
        <f>[52]Julho!$H$30</f>
        <v>17.64</v>
      </c>
      <c r="AB56" s="104">
        <f>[52]Julho!$H$31</f>
        <v>29.52</v>
      </c>
      <c r="AC56" s="104">
        <f>[52]Julho!$H$32</f>
        <v>19.8</v>
      </c>
      <c r="AD56" s="104">
        <f>[52]Julho!$H$33</f>
        <v>18.720000000000002</v>
      </c>
      <c r="AE56" s="104">
        <f>[52]Julho!$H$34</f>
        <v>18.36</v>
      </c>
      <c r="AF56" s="104">
        <f>[52]Julho!$H$35</f>
        <v>19.8</v>
      </c>
      <c r="AG56" s="109">
        <f t="shared" si="3"/>
        <v>29.52</v>
      </c>
      <c r="AH56" s="108">
        <f t="shared" si="4"/>
        <v>18.685161290322576</v>
      </c>
      <c r="AI56" s="12" t="s">
        <v>35</v>
      </c>
    </row>
    <row r="57" spans="1:38" x14ac:dyDescent="0.2">
      <c r="A57" s="47" t="s">
        <v>20</v>
      </c>
      <c r="B57" s="104">
        <f>[53]Julho!$H$5</f>
        <v>8.64</v>
      </c>
      <c r="C57" s="104">
        <f>[53]Julho!$H$6</f>
        <v>7.5600000000000005</v>
      </c>
      <c r="D57" s="104">
        <f>[53]Julho!$H$7</f>
        <v>5.4</v>
      </c>
      <c r="E57" s="104">
        <f>[53]Julho!$H$8</f>
        <v>5.7600000000000007</v>
      </c>
      <c r="F57" s="104">
        <f>[53]Julho!$H$9</f>
        <v>5.04</v>
      </c>
      <c r="G57" s="104">
        <f>[53]Julho!$H$10</f>
        <v>6.48</v>
      </c>
      <c r="H57" s="104">
        <f>[53]Julho!$H$11</f>
        <v>5.4</v>
      </c>
      <c r="I57" s="104">
        <f>[53]Julho!$H$12</f>
        <v>6.48</v>
      </c>
      <c r="J57" s="104">
        <f>[53]Julho!$H$13</f>
        <v>5.04</v>
      </c>
      <c r="K57" s="104">
        <f>[53]Julho!$H$14</f>
        <v>7.2</v>
      </c>
      <c r="L57" s="104">
        <f>[53]Julho!$H$15</f>
        <v>7.2</v>
      </c>
      <c r="M57" s="104">
        <f>[53]Julho!$H$16</f>
        <v>8.64</v>
      </c>
      <c r="N57" s="104">
        <f>[53]Julho!$H$17</f>
        <v>6.12</v>
      </c>
      <c r="O57" s="104">
        <f>[53]Julho!$H$18</f>
        <v>9.7200000000000006</v>
      </c>
      <c r="P57" s="104">
        <f>[53]Julho!$H$19</f>
        <v>11.520000000000001</v>
      </c>
      <c r="Q57" s="104">
        <f>[53]Julho!$H$20</f>
        <v>6.84</v>
      </c>
      <c r="R57" s="104">
        <f>[53]Julho!$H$21</f>
        <v>8.2799999999999994</v>
      </c>
      <c r="S57" s="104">
        <f>[53]Julho!$H$22</f>
        <v>8.2799999999999994</v>
      </c>
      <c r="T57" s="104">
        <f>[53]Julho!$H$23</f>
        <v>4.6800000000000006</v>
      </c>
      <c r="U57" s="104">
        <f>[53]Julho!$H$24</f>
        <v>6.12</v>
      </c>
      <c r="V57" s="104">
        <f>[53]Julho!$H$25</f>
        <v>7.2</v>
      </c>
      <c r="W57" s="104">
        <f>[53]Julho!$H$26</f>
        <v>6.12</v>
      </c>
      <c r="X57" s="104">
        <f>[53]Julho!$H$27</f>
        <v>4.6800000000000006</v>
      </c>
      <c r="Y57" s="104">
        <f>[53]Julho!$H$28</f>
        <v>6.84</v>
      </c>
      <c r="Z57" s="104">
        <f>[53]Julho!$H$29</f>
        <v>7.5600000000000005</v>
      </c>
      <c r="AA57" s="104">
        <f>[53]Julho!$H$30</f>
        <v>7.2</v>
      </c>
      <c r="AB57" s="104">
        <f>[53]Julho!$H$31</f>
        <v>8.64</v>
      </c>
      <c r="AC57" s="104">
        <f>[53]Julho!$H$32</f>
        <v>9.7200000000000006</v>
      </c>
      <c r="AD57" s="104">
        <f>[53]Julho!$H$33</f>
        <v>9.7200000000000006</v>
      </c>
      <c r="AE57" s="104">
        <f>[53]Julho!$H$34</f>
        <v>6.48</v>
      </c>
      <c r="AF57" s="104">
        <f>[53]Julho!$H$35</f>
        <v>6.84</v>
      </c>
      <c r="AG57" s="109">
        <f t="shared" si="3"/>
        <v>11.520000000000001</v>
      </c>
      <c r="AH57" s="108">
        <f t="shared" si="4"/>
        <v>7.1419354838709674</v>
      </c>
    </row>
    <row r="58" spans="1:38" s="5" customFormat="1" ht="17.100000000000001" customHeight="1" x14ac:dyDescent="0.2">
      <c r="A58" s="48" t="s">
        <v>24</v>
      </c>
      <c r="B58" s="105">
        <f t="shared" ref="B58:AE58" si="5">MAX(B5:B57)</f>
        <v>22.32</v>
      </c>
      <c r="C58" s="105">
        <f t="shared" si="5"/>
        <v>24.48</v>
      </c>
      <c r="D58" s="105">
        <f t="shared" si="5"/>
        <v>28.08</v>
      </c>
      <c r="E58" s="105">
        <f t="shared" si="5"/>
        <v>27.720000000000002</v>
      </c>
      <c r="F58" s="105">
        <f t="shared" si="5"/>
        <v>25.92</v>
      </c>
      <c r="G58" s="105">
        <f t="shared" si="5"/>
        <v>22.68</v>
      </c>
      <c r="H58" s="105">
        <f t="shared" si="5"/>
        <v>27.720000000000002</v>
      </c>
      <c r="I58" s="105">
        <f t="shared" si="5"/>
        <v>19.079999999999998</v>
      </c>
      <c r="J58" s="105">
        <f t="shared" si="5"/>
        <v>22.32</v>
      </c>
      <c r="K58" s="105">
        <f t="shared" si="5"/>
        <v>22.68</v>
      </c>
      <c r="L58" s="105">
        <f t="shared" si="5"/>
        <v>25.2</v>
      </c>
      <c r="M58" s="105">
        <f t="shared" si="5"/>
        <v>25.2</v>
      </c>
      <c r="N58" s="105">
        <f t="shared" si="5"/>
        <v>27.36</v>
      </c>
      <c r="O58" s="105">
        <f t="shared" si="5"/>
        <v>20.52</v>
      </c>
      <c r="P58" s="105">
        <f t="shared" si="5"/>
        <v>33.480000000000004</v>
      </c>
      <c r="Q58" s="105">
        <f t="shared" si="5"/>
        <v>28.08</v>
      </c>
      <c r="R58" s="105">
        <f t="shared" si="5"/>
        <v>31.319999999999997</v>
      </c>
      <c r="S58" s="105">
        <f t="shared" si="5"/>
        <v>29.52</v>
      </c>
      <c r="T58" s="105">
        <f t="shared" si="5"/>
        <v>20.52</v>
      </c>
      <c r="U58" s="105">
        <f t="shared" si="5"/>
        <v>22.68</v>
      </c>
      <c r="V58" s="105">
        <f t="shared" si="5"/>
        <v>21.6</v>
      </c>
      <c r="W58" s="105">
        <f t="shared" si="5"/>
        <v>17.28</v>
      </c>
      <c r="X58" s="105">
        <f t="shared" si="5"/>
        <v>23.040000000000003</v>
      </c>
      <c r="Y58" s="105">
        <f t="shared" si="5"/>
        <v>33.480000000000004</v>
      </c>
      <c r="Z58" s="105">
        <f t="shared" si="5"/>
        <v>27.720000000000002</v>
      </c>
      <c r="AA58" s="105">
        <f t="shared" si="5"/>
        <v>30.6</v>
      </c>
      <c r="AB58" s="105">
        <f t="shared" si="5"/>
        <v>38.880000000000003</v>
      </c>
      <c r="AC58" s="105">
        <f t="shared" si="5"/>
        <v>27</v>
      </c>
      <c r="AD58" s="105">
        <f t="shared" si="5"/>
        <v>27</v>
      </c>
      <c r="AE58" s="105">
        <f t="shared" si="5"/>
        <v>22.32</v>
      </c>
      <c r="AF58" s="105">
        <f t="shared" ref="AF58" si="6">MAX(AF5:AF57)</f>
        <v>31.680000000000003</v>
      </c>
      <c r="AG58" s="109">
        <f>MAX(AG5:AG57)</f>
        <v>38.880000000000003</v>
      </c>
      <c r="AH58" s="108">
        <f>AVERAGE(AH5:AH57)</f>
        <v>14.279642794530153</v>
      </c>
      <c r="AK58" s="5" t="s">
        <v>35</v>
      </c>
      <c r="AL58" s="5" t="s">
        <v>35</v>
      </c>
    </row>
    <row r="59" spans="1:38" x14ac:dyDescent="0.2">
      <c r="A59" s="99" t="s">
        <v>179</v>
      </c>
      <c r="B59" s="38"/>
      <c r="C59" s="38"/>
      <c r="D59" s="38"/>
      <c r="E59" s="38"/>
      <c r="F59" s="38"/>
      <c r="G59" s="3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44"/>
      <c r="AE59" s="49"/>
      <c r="AF59" s="49"/>
      <c r="AG59" s="42"/>
      <c r="AH59" s="43"/>
      <c r="AK59" t="s">
        <v>35</v>
      </c>
    </row>
    <row r="60" spans="1:38" x14ac:dyDescent="0.2">
      <c r="A60" s="99" t="s">
        <v>201</v>
      </c>
      <c r="B60" s="39"/>
      <c r="C60" s="39"/>
      <c r="D60" s="39"/>
      <c r="E60" s="39"/>
      <c r="F60" s="39"/>
      <c r="G60" s="39"/>
      <c r="H60" s="39"/>
      <c r="I60" s="39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3"/>
      <c r="U60" s="93"/>
      <c r="V60" s="93"/>
      <c r="W60" s="93"/>
      <c r="X60" s="93"/>
      <c r="Y60" s="91"/>
      <c r="Z60" s="91"/>
      <c r="AA60" s="91"/>
      <c r="AB60" s="91"/>
      <c r="AC60" s="91"/>
      <c r="AD60" s="91"/>
      <c r="AE60" s="91"/>
      <c r="AF60" s="91"/>
      <c r="AG60" s="42"/>
      <c r="AH60" s="41"/>
      <c r="AJ60" t="s">
        <v>35</v>
      </c>
      <c r="AK60" t="s">
        <v>35</v>
      </c>
      <c r="AL60" t="s">
        <v>35</v>
      </c>
    </row>
    <row r="61" spans="1:38" x14ac:dyDescent="0.2">
      <c r="A61" s="40"/>
      <c r="B61" s="91"/>
      <c r="C61" s="91"/>
      <c r="D61" s="91"/>
      <c r="E61" s="91"/>
      <c r="F61" s="91"/>
      <c r="G61" s="91"/>
      <c r="H61" s="91"/>
      <c r="I61" s="91"/>
      <c r="J61" s="92"/>
      <c r="K61" s="92"/>
      <c r="L61" s="92"/>
      <c r="M61" s="92"/>
      <c r="N61" s="92"/>
      <c r="O61" s="92"/>
      <c r="P61" s="92"/>
      <c r="Q61" s="91"/>
      <c r="R61" s="91"/>
      <c r="S61" s="91"/>
      <c r="T61" s="94"/>
      <c r="U61" s="94"/>
      <c r="V61" s="94"/>
      <c r="W61" s="94"/>
      <c r="X61" s="94"/>
      <c r="Y61" s="91"/>
      <c r="Z61" s="91"/>
      <c r="AA61" s="91"/>
      <c r="AB61" s="91"/>
      <c r="AC61" s="91"/>
      <c r="AD61" s="44"/>
      <c r="AE61" s="44"/>
      <c r="AF61" s="44"/>
      <c r="AG61" s="42"/>
      <c r="AH61" s="41"/>
    </row>
    <row r="62" spans="1:38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44"/>
      <c r="AE62" s="44"/>
      <c r="AF62" s="44"/>
      <c r="AG62" s="42"/>
      <c r="AH62" s="69"/>
      <c r="AL62" t="s">
        <v>35</v>
      </c>
    </row>
    <row r="63" spans="1:38" x14ac:dyDescent="0.2">
      <c r="A63" s="4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44"/>
      <c r="AF63" s="44"/>
      <c r="AG63" s="42"/>
      <c r="AH63" s="43"/>
    </row>
    <row r="64" spans="1:38" x14ac:dyDescent="0.2">
      <c r="A64" s="4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45"/>
      <c r="AF64" s="45"/>
      <c r="AG64" s="42"/>
      <c r="AH64" s="43"/>
      <c r="AK64" t="s">
        <v>35</v>
      </c>
    </row>
    <row r="65" spans="1:38" ht="13.5" thickBot="1" x14ac:dyDescent="0.25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2"/>
      <c r="AH65" s="70"/>
    </row>
    <row r="66" spans="1:38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H66" s="1"/>
      <c r="AK66" t="s">
        <v>35</v>
      </c>
      <c r="AL66" s="12" t="s">
        <v>35</v>
      </c>
    </row>
    <row r="67" spans="1:38" x14ac:dyDescent="0.2">
      <c r="AL67" s="12" t="s">
        <v>35</v>
      </c>
    </row>
    <row r="68" spans="1:38" x14ac:dyDescent="0.2">
      <c r="AA68" s="3" t="s">
        <v>35</v>
      </c>
      <c r="AH68" t="s">
        <v>35</v>
      </c>
      <c r="AK68" t="s">
        <v>35</v>
      </c>
    </row>
    <row r="69" spans="1:38" x14ac:dyDescent="0.2">
      <c r="U69" s="3" t="s">
        <v>35</v>
      </c>
    </row>
    <row r="70" spans="1:38" x14ac:dyDescent="0.2">
      <c r="J70" s="3" t="s">
        <v>35</v>
      </c>
      <c r="N70" s="3" t="s">
        <v>35</v>
      </c>
      <c r="S70" s="3" t="s">
        <v>35</v>
      </c>
      <c r="V70" s="3" t="s">
        <v>35</v>
      </c>
    </row>
    <row r="71" spans="1:38" x14ac:dyDescent="0.2">
      <c r="G71" s="3" t="s">
        <v>35</v>
      </c>
      <c r="H71" s="3" t="s">
        <v>157</v>
      </c>
      <c r="P71" s="3" t="s">
        <v>35</v>
      </c>
      <c r="S71" s="3" t="s">
        <v>35</v>
      </c>
      <c r="U71" s="3" t="s">
        <v>35</v>
      </c>
      <c r="V71" s="3" t="s">
        <v>35</v>
      </c>
      <c r="AC71" s="3" t="s">
        <v>35</v>
      </c>
    </row>
    <row r="72" spans="1:38" x14ac:dyDescent="0.2">
      <c r="T72" s="3" t="s">
        <v>35</v>
      </c>
      <c r="W72" s="3" t="s">
        <v>35</v>
      </c>
      <c r="AA72" s="3" t="s">
        <v>35</v>
      </c>
      <c r="AE72" s="3" t="s">
        <v>35</v>
      </c>
    </row>
    <row r="73" spans="1:38" x14ac:dyDescent="0.2">
      <c r="W73" s="3" t="s">
        <v>35</v>
      </c>
      <c r="Z73" s="3" t="s">
        <v>35</v>
      </c>
    </row>
    <row r="74" spans="1:38" x14ac:dyDescent="0.2">
      <c r="P74" s="3" t="s">
        <v>35</v>
      </c>
      <c r="Q74" s="3" t="s">
        <v>35</v>
      </c>
      <c r="AA74" s="3" t="s">
        <v>35</v>
      </c>
      <c r="AE74" s="3" t="s">
        <v>35</v>
      </c>
    </row>
    <row r="76" spans="1:38" x14ac:dyDescent="0.2">
      <c r="K76" s="3" t="s">
        <v>35</v>
      </c>
      <c r="M76" s="3" t="s">
        <v>35</v>
      </c>
    </row>
    <row r="77" spans="1:38" x14ac:dyDescent="0.2">
      <c r="G77" s="3" t="s">
        <v>35</v>
      </c>
    </row>
    <row r="78" spans="1:38" x14ac:dyDescent="0.2">
      <c r="M78" s="3" t="s">
        <v>35</v>
      </c>
    </row>
    <row r="80" spans="1:38" x14ac:dyDescent="0.2">
      <c r="R80" s="3" t="s">
        <v>35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61" t="s">
        <v>22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3"/>
    </row>
    <row r="2" spans="1:38" s="4" customFormat="1" ht="16.5" customHeight="1" x14ac:dyDescent="0.2">
      <c r="A2" s="164" t="s">
        <v>21</v>
      </c>
      <c r="B2" s="168" t="s">
        <v>159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70"/>
    </row>
    <row r="3" spans="1:38" s="5" customFormat="1" ht="12" customHeight="1" x14ac:dyDescent="0.2">
      <c r="A3" s="165"/>
      <c r="B3" s="166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6">
        <v>30</v>
      </c>
      <c r="AF3" s="152">
        <v>31</v>
      </c>
      <c r="AG3" s="78" t="s">
        <v>150</v>
      </c>
    </row>
    <row r="4" spans="1:38" s="5" customFormat="1" ht="13.5" customHeight="1" x14ac:dyDescent="0.2">
      <c r="A4" s="165"/>
      <c r="B4" s="167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7"/>
      <c r="AF4" s="153"/>
      <c r="AG4" s="79" t="s">
        <v>25</v>
      </c>
    </row>
    <row r="5" spans="1:38" s="5" customFormat="1" x14ac:dyDescent="0.2">
      <c r="A5" s="71" t="s">
        <v>30</v>
      </c>
      <c r="B5" s="85" t="str">
        <f>[54]Outubro!$I$5</f>
        <v>*</v>
      </c>
      <c r="C5" s="85" t="str">
        <f>[54]Outubro!$I$6</f>
        <v>*</v>
      </c>
      <c r="D5" s="85" t="str">
        <f>[54]Outubro!$I$7</f>
        <v>*</v>
      </c>
      <c r="E5" s="85" t="str">
        <f>[54]Outubro!$I$8</f>
        <v>*</v>
      </c>
      <c r="F5" s="85" t="str">
        <f>[54]Outubro!$I$9</f>
        <v>*</v>
      </c>
      <c r="G5" s="85" t="str">
        <f>[54]Outubro!$I$10</f>
        <v>*</v>
      </c>
      <c r="H5" s="85" t="str">
        <f>[54]Outubro!$I$11</f>
        <v>*</v>
      </c>
      <c r="I5" s="85" t="str">
        <f>[54]Outubro!$I$12</f>
        <v>*</v>
      </c>
      <c r="J5" s="85" t="str">
        <f>[54]Outubro!$I$13</f>
        <v>*</v>
      </c>
      <c r="K5" s="85" t="str">
        <f>[54]Outubro!$I$14</f>
        <v>*</v>
      </c>
      <c r="L5" s="85" t="str">
        <f>[54]Outubro!$I$15</f>
        <v>*</v>
      </c>
      <c r="M5" s="85" t="str">
        <f>[54]Outubro!$I$16</f>
        <v>*</v>
      </c>
      <c r="N5" s="85" t="str">
        <f>[54]Outubro!$I$17</f>
        <v>*</v>
      </c>
      <c r="O5" s="85" t="str">
        <f>[54]Outubro!$I$18</f>
        <v>*</v>
      </c>
      <c r="P5" s="85" t="str">
        <f>[54]Outubro!$I$19</f>
        <v>*</v>
      </c>
      <c r="Q5" s="85" t="str">
        <f>[54]Outubro!$I$20</f>
        <v>*</v>
      </c>
      <c r="R5" s="85" t="str">
        <f>[54]Outubro!$I$21</f>
        <v>*</v>
      </c>
      <c r="S5" s="85" t="str">
        <f>[54]Outubro!$I$22</f>
        <v>*</v>
      </c>
      <c r="T5" s="85" t="str">
        <f>[54]Outubro!$I$23</f>
        <v>*</v>
      </c>
      <c r="U5" s="85" t="str">
        <f>[54]Outubro!$I$24</f>
        <v>*</v>
      </c>
      <c r="V5" s="85" t="str">
        <f>[54]Outubro!$I$25</f>
        <v>*</v>
      </c>
      <c r="W5" s="85" t="str">
        <f>[54]Outubro!$I$26</f>
        <v>*</v>
      </c>
      <c r="X5" s="85" t="str">
        <f>[54]Outubro!$I$27</f>
        <v>*</v>
      </c>
      <c r="Y5" s="85" t="str">
        <f>[54]Outubro!$I$28</f>
        <v>*</v>
      </c>
      <c r="Z5" s="85" t="str">
        <f>[54]Outubro!$I$29</f>
        <v>*</v>
      </c>
      <c r="AA5" s="85" t="str">
        <f>[54]Outubro!$I$30</f>
        <v>*</v>
      </c>
      <c r="AB5" s="85" t="str">
        <f>[54]Outubro!$I$31</f>
        <v>*</v>
      </c>
      <c r="AC5" s="85" t="str">
        <f>[54]Outubro!$I$32</f>
        <v>*</v>
      </c>
      <c r="AD5" s="85" t="str">
        <f>[54]Outubro!$I$33</f>
        <v>*</v>
      </c>
      <c r="AE5" s="85" t="str">
        <f>[54]Outubro!$I$34</f>
        <v>*</v>
      </c>
      <c r="AF5" s="85" t="str">
        <f>[54]Outubro!$I$35</f>
        <v>*</v>
      </c>
      <c r="AG5" s="86" t="str">
        <f>[54]Outubro!$I$36</f>
        <v>*</v>
      </c>
    </row>
    <row r="6" spans="1:38" x14ac:dyDescent="0.2">
      <c r="A6" s="71" t="s">
        <v>0</v>
      </c>
      <c r="B6" s="11" t="str">
        <f>[55]Outubro!$I$5</f>
        <v>*</v>
      </c>
      <c r="C6" s="11" t="str">
        <f>[55]Outubro!$I$6</f>
        <v>*</v>
      </c>
      <c r="D6" s="11" t="str">
        <f>[55]Outubro!$I$7</f>
        <v>*</v>
      </c>
      <c r="E6" s="11" t="str">
        <f>[55]Outubro!$I$8</f>
        <v>*</v>
      </c>
      <c r="F6" s="11" t="str">
        <f>[55]Outubro!$I$9</f>
        <v>*</v>
      </c>
      <c r="G6" s="11" t="str">
        <f>[55]Outubro!$I$10</f>
        <v>*</v>
      </c>
      <c r="H6" s="11" t="str">
        <f>[55]Outubro!$I$11</f>
        <v>*</v>
      </c>
      <c r="I6" s="11" t="str">
        <f>[55]Outubro!$I$12</f>
        <v>*</v>
      </c>
      <c r="J6" s="11" t="str">
        <f>[55]Outubro!$I$13</f>
        <v>*</v>
      </c>
      <c r="K6" s="11" t="str">
        <f>[55]Outubro!$I$14</f>
        <v>*</v>
      </c>
      <c r="L6" s="11" t="str">
        <f>[55]Outubro!$I$15</f>
        <v>*</v>
      </c>
      <c r="M6" s="11" t="str">
        <f>[55]Outubro!$I$16</f>
        <v>*</v>
      </c>
      <c r="N6" s="11" t="str">
        <f>[55]Outubro!$I$17</f>
        <v>*</v>
      </c>
      <c r="O6" s="11" t="str">
        <f>[55]Outubro!$I$18</f>
        <v>*</v>
      </c>
      <c r="P6" s="11" t="str">
        <f>[55]Outubro!$I$19</f>
        <v>*</v>
      </c>
      <c r="Q6" s="11" t="str">
        <f>[55]Outubro!$I$20</f>
        <v>*</v>
      </c>
      <c r="R6" s="11" t="str">
        <f>[55]Outubro!$I$21</f>
        <v>*</v>
      </c>
      <c r="S6" s="11" t="str">
        <f>[55]Outubro!$I$22</f>
        <v>*</v>
      </c>
      <c r="T6" s="84" t="str">
        <f>[55]Outubro!$I$23</f>
        <v>*</v>
      </c>
      <c r="U6" s="84" t="str">
        <f>[55]Outubro!$I$24</f>
        <v>*</v>
      </c>
      <c r="V6" s="84" t="str">
        <f>[55]Outubro!$I$25</f>
        <v>*</v>
      </c>
      <c r="W6" s="84" t="str">
        <f>[55]Outubro!$I$26</f>
        <v>*</v>
      </c>
      <c r="X6" s="84" t="str">
        <f>[55]Outubro!$I$27</f>
        <v>*</v>
      </c>
      <c r="Y6" s="84" t="str">
        <f>[55]Outubro!$I$28</f>
        <v>*</v>
      </c>
      <c r="Z6" s="84" t="str">
        <f>[55]Outubro!$I$29</f>
        <v>*</v>
      </c>
      <c r="AA6" s="84" t="str">
        <f>[55]Outubro!$I$30</f>
        <v>*</v>
      </c>
      <c r="AB6" s="84" t="str">
        <f>[55]Outubro!$I$31</f>
        <v>*</v>
      </c>
      <c r="AC6" s="84" t="str">
        <f>[55]Outubro!$I$32</f>
        <v>*</v>
      </c>
      <c r="AD6" s="84" t="str">
        <f>[55]Outubro!$I$33</f>
        <v>*</v>
      </c>
      <c r="AE6" s="84" t="str">
        <f>[55]Outubro!$I$34</f>
        <v>*</v>
      </c>
      <c r="AF6" s="84" t="str">
        <f>[55]Outubro!$I$35</f>
        <v>*</v>
      </c>
      <c r="AG6" s="81" t="str">
        <f>[55]Outubro!$I$36</f>
        <v>*</v>
      </c>
    </row>
    <row r="7" spans="1:38" x14ac:dyDescent="0.2">
      <c r="A7" s="71" t="s">
        <v>81</v>
      </c>
      <c r="B7" s="84" t="str">
        <f>[56]Outubro!$I$5</f>
        <v>*</v>
      </c>
      <c r="C7" s="84" t="str">
        <f>[56]Outubro!$I$6</f>
        <v>*</v>
      </c>
      <c r="D7" s="84" t="str">
        <f>[56]Outubro!$I$7</f>
        <v>*</v>
      </c>
      <c r="E7" s="84" t="str">
        <f>[56]Outubro!$I$8</f>
        <v>*</v>
      </c>
      <c r="F7" s="84" t="str">
        <f>[56]Outubro!$I$9</f>
        <v>*</v>
      </c>
      <c r="G7" s="84" t="str">
        <f>[56]Outubro!$I$10</f>
        <v>*</v>
      </c>
      <c r="H7" s="84" t="str">
        <f>[56]Outubro!$I$11</f>
        <v>*</v>
      </c>
      <c r="I7" s="84" t="str">
        <f>[56]Outubro!$I$12</f>
        <v>*</v>
      </c>
      <c r="J7" s="84" t="str">
        <f>[56]Outubro!$I$13</f>
        <v>*</v>
      </c>
      <c r="K7" s="84" t="str">
        <f>[56]Outubro!$I$14</f>
        <v>*</v>
      </c>
      <c r="L7" s="84" t="str">
        <f>[56]Outubro!$I$15</f>
        <v>*</v>
      </c>
      <c r="M7" s="84" t="str">
        <f>[56]Outubro!$I$16</f>
        <v>*</v>
      </c>
      <c r="N7" s="84" t="str">
        <f>[56]Outubro!$I$17</f>
        <v>*</v>
      </c>
      <c r="O7" s="84" t="str">
        <f>[56]Outubro!$I$18</f>
        <v>*</v>
      </c>
      <c r="P7" s="84" t="str">
        <f>[56]Outubro!$I$19</f>
        <v>*</v>
      </c>
      <c r="Q7" s="84" t="str">
        <f>[56]Outubro!$I$20</f>
        <v>*</v>
      </c>
      <c r="R7" s="84" t="str">
        <f>[56]Outubro!$I$21</f>
        <v>*</v>
      </c>
      <c r="S7" s="84" t="str">
        <f>[56]Outubro!$I$22</f>
        <v>*</v>
      </c>
      <c r="T7" s="84" t="str">
        <f>[56]Outubro!$I$23</f>
        <v>*</v>
      </c>
      <c r="U7" s="84" t="str">
        <f>[56]Outubro!$I$24</f>
        <v>*</v>
      </c>
      <c r="V7" s="84" t="str">
        <f>[56]Outubro!$I$25</f>
        <v>*</v>
      </c>
      <c r="W7" s="84" t="str">
        <f>[56]Outubro!$I$26</f>
        <v>*</v>
      </c>
      <c r="X7" s="84" t="str">
        <f>[56]Outubro!$I$27</f>
        <v>*</v>
      </c>
      <c r="Y7" s="84" t="str">
        <f>[56]Outubro!$I$28</f>
        <v>*</v>
      </c>
      <c r="Z7" s="84" t="str">
        <f>[56]Outubro!$I$29</f>
        <v>*</v>
      </c>
      <c r="AA7" s="84" t="str">
        <f>[56]Outubro!$I$30</f>
        <v>*</v>
      </c>
      <c r="AB7" s="84" t="str">
        <f>[56]Outubro!$I$31</f>
        <v>*</v>
      </c>
      <c r="AC7" s="84" t="str">
        <f>[56]Outubro!$I$32</f>
        <v>*</v>
      </c>
      <c r="AD7" s="84" t="str">
        <f>[56]Outubro!$I$33</f>
        <v>*</v>
      </c>
      <c r="AE7" s="84" t="str">
        <f>[56]Outubro!$I$34</f>
        <v>*</v>
      </c>
      <c r="AF7" s="84" t="str">
        <f>[56]Outubro!$I$35</f>
        <v>*</v>
      </c>
      <c r="AG7" s="81" t="str">
        <f>[56]Outubro!$I$36</f>
        <v>*</v>
      </c>
    </row>
    <row r="8" spans="1:38" x14ac:dyDescent="0.2">
      <c r="A8" s="71" t="s">
        <v>1</v>
      </c>
      <c r="B8" s="11" t="str">
        <f>[57]Outubro!$I$5</f>
        <v>*</v>
      </c>
      <c r="C8" s="11" t="str">
        <f>[57]Outubro!$I$6</f>
        <v>*</v>
      </c>
      <c r="D8" s="11" t="str">
        <f>[57]Outubro!$I$7</f>
        <v>*</v>
      </c>
      <c r="E8" s="11" t="str">
        <f>[57]Outubro!$I$8</f>
        <v>*</v>
      </c>
      <c r="F8" s="11" t="str">
        <f>[57]Outubro!$I$9</f>
        <v>*</v>
      </c>
      <c r="G8" s="11" t="str">
        <f>[57]Outubro!$I$10</f>
        <v>*</v>
      </c>
      <c r="H8" s="11" t="str">
        <f>[57]Outubro!$I$11</f>
        <v>*</v>
      </c>
      <c r="I8" s="11" t="str">
        <f>[57]Outubro!$I$12</f>
        <v>*</v>
      </c>
      <c r="J8" s="11" t="str">
        <f>[57]Outubro!$I$13</f>
        <v>*</v>
      </c>
      <c r="K8" s="11" t="str">
        <f>[57]Outubro!$I$14</f>
        <v>*</v>
      </c>
      <c r="L8" s="11" t="str">
        <f>[57]Outubro!$I$15</f>
        <v>*</v>
      </c>
      <c r="M8" s="11" t="str">
        <f>[57]Outubro!$I$16</f>
        <v>*</v>
      </c>
      <c r="N8" s="11" t="str">
        <f>[57]Outubro!$I$17</f>
        <v>*</v>
      </c>
      <c r="O8" s="11" t="str">
        <f>[57]Outubro!$I$18</f>
        <v>*</v>
      </c>
      <c r="P8" s="11" t="str">
        <f>[57]Outubro!$I$19</f>
        <v>*</v>
      </c>
      <c r="Q8" s="11" t="str">
        <f>[57]Outubro!$I$20</f>
        <v>*</v>
      </c>
      <c r="R8" s="11" t="str">
        <f>[57]Outubro!$I$21</f>
        <v>*</v>
      </c>
      <c r="S8" s="11" t="str">
        <f>[57]Outubro!$I$22</f>
        <v>*</v>
      </c>
      <c r="T8" s="84" t="str">
        <f>[57]Outubro!$I$23</f>
        <v>*</v>
      </c>
      <c r="U8" s="84" t="str">
        <f>[57]Outubro!$I$24</f>
        <v>*</v>
      </c>
      <c r="V8" s="84" t="str">
        <f>[57]Outubro!$I$25</f>
        <v>*</v>
      </c>
      <c r="W8" s="84" t="str">
        <f>[57]Outubro!$I$26</f>
        <v>*</v>
      </c>
      <c r="X8" s="84" t="str">
        <f>[57]Outubro!$I$27</f>
        <v>*</v>
      </c>
      <c r="Y8" s="84" t="str">
        <f>[57]Outubro!$I$28</f>
        <v>*</v>
      </c>
      <c r="Z8" s="84" t="str">
        <f>[57]Outubro!$I$29</f>
        <v>*</v>
      </c>
      <c r="AA8" s="84" t="str">
        <f>[57]Outubro!$I$30</f>
        <v>*</v>
      </c>
      <c r="AB8" s="84" t="str">
        <f>[57]Outubro!$I$31</f>
        <v>*</v>
      </c>
      <c r="AC8" s="84" t="str">
        <f>[57]Outubro!$I$32</f>
        <v>*</v>
      </c>
      <c r="AD8" s="84" t="str">
        <f>[57]Outubro!$I$33</f>
        <v>*</v>
      </c>
      <c r="AE8" s="84" t="str">
        <f>[57]Outubro!$I$34</f>
        <v>*</v>
      </c>
      <c r="AF8" s="84" t="str">
        <f>[57]Outubro!$I$35</f>
        <v>*</v>
      </c>
      <c r="AG8" s="81" t="str">
        <f>[57]Outubro!$I$36</f>
        <v>*</v>
      </c>
    </row>
    <row r="9" spans="1:38" x14ac:dyDescent="0.2">
      <c r="A9" s="71" t="s">
        <v>138</v>
      </c>
      <c r="B9" s="11" t="str">
        <f>[58]Outubro!$I$5</f>
        <v>*</v>
      </c>
      <c r="C9" s="11" t="str">
        <f>[58]Outubro!$I$6</f>
        <v>*</v>
      </c>
      <c r="D9" s="11" t="str">
        <f>[58]Outubro!$I$7</f>
        <v>*</v>
      </c>
      <c r="E9" s="11" t="str">
        <f>[58]Outubro!$I$8</f>
        <v>*</v>
      </c>
      <c r="F9" s="11" t="str">
        <f>[58]Outubro!$I$9</f>
        <v>*</v>
      </c>
      <c r="G9" s="11" t="str">
        <f>[58]Outubro!$I$10</f>
        <v>*</v>
      </c>
      <c r="H9" s="11" t="str">
        <f>[58]Outubro!$I$11</f>
        <v>*</v>
      </c>
      <c r="I9" s="11" t="str">
        <f>[58]Outubro!$I$12</f>
        <v>*</v>
      </c>
      <c r="J9" s="11" t="str">
        <f>[58]Outubro!$I$13</f>
        <v>*</v>
      </c>
      <c r="K9" s="11" t="str">
        <f>[58]Outubro!$I$14</f>
        <v>*</v>
      </c>
      <c r="L9" s="11" t="str">
        <f>[58]Outubro!$I$15</f>
        <v>*</v>
      </c>
      <c r="M9" s="11" t="str">
        <f>[58]Outubro!$I$16</f>
        <v>*</v>
      </c>
      <c r="N9" s="11" t="str">
        <f>[58]Outubro!$I$17</f>
        <v>*</v>
      </c>
      <c r="O9" s="11" t="str">
        <f>[58]Outubro!$I$18</f>
        <v>*</v>
      </c>
      <c r="P9" s="11" t="str">
        <f>[58]Outubro!$I$19</f>
        <v>*</v>
      </c>
      <c r="Q9" s="11" t="str">
        <f>[58]Outubro!$I$20</f>
        <v>*</v>
      </c>
      <c r="R9" s="11" t="str">
        <f>[58]Outubro!$I$21</f>
        <v>*</v>
      </c>
      <c r="S9" s="11" t="str">
        <f>[58]Outubro!$I$22</f>
        <v>*</v>
      </c>
      <c r="T9" s="84" t="str">
        <f>[58]Outubro!$I$23</f>
        <v>*</v>
      </c>
      <c r="U9" s="84" t="str">
        <f>[58]Outubro!$I$24</f>
        <v>*</v>
      </c>
      <c r="V9" s="84" t="str">
        <f>[58]Outubro!$I$25</f>
        <v>*</v>
      </c>
      <c r="W9" s="84" t="str">
        <f>[58]Outubro!$I$26</f>
        <v>*</v>
      </c>
      <c r="X9" s="84" t="str">
        <f>[58]Outubro!$I$27</f>
        <v>*</v>
      </c>
      <c r="Y9" s="84" t="str">
        <f>[58]Outubro!$I$28</f>
        <v>*</v>
      </c>
      <c r="Z9" s="84" t="str">
        <f>[58]Outubro!$I$29</f>
        <v>*</v>
      </c>
      <c r="AA9" s="84" t="str">
        <f>[58]Outubro!$I$30</f>
        <v>*</v>
      </c>
      <c r="AB9" s="84" t="str">
        <f>[58]Outubro!$I$31</f>
        <v>*</v>
      </c>
      <c r="AC9" s="84" t="str">
        <f>[58]Outubro!$I$32</f>
        <v>*</v>
      </c>
      <c r="AD9" s="84" t="str">
        <f>[58]Outubro!$I$33</f>
        <v>*</v>
      </c>
      <c r="AE9" s="84" t="str">
        <f>[58]Outubro!$I$34</f>
        <v>*</v>
      </c>
      <c r="AF9" s="84" t="str">
        <f>[58]Outubro!$I$35</f>
        <v>*</v>
      </c>
      <c r="AG9" s="89" t="str">
        <f>[58]Outubro!$I$36</f>
        <v>*</v>
      </c>
    </row>
    <row r="10" spans="1:38" x14ac:dyDescent="0.2">
      <c r="A10" s="71" t="s">
        <v>87</v>
      </c>
      <c r="B10" s="11" t="str">
        <f>[59]Outubro!$I$5</f>
        <v>*</v>
      </c>
      <c r="C10" s="11" t="str">
        <f>[59]Outubro!$I$6</f>
        <v>*</v>
      </c>
      <c r="D10" s="11" t="str">
        <f>[59]Outubro!$I$7</f>
        <v>*</v>
      </c>
      <c r="E10" s="11" t="str">
        <f>[59]Outubro!$I$8</f>
        <v>*</v>
      </c>
      <c r="F10" s="11" t="str">
        <f>[59]Outubro!$I$9</f>
        <v>*</v>
      </c>
      <c r="G10" s="11" t="str">
        <f>[59]Outubro!$I$10</f>
        <v>*</v>
      </c>
      <c r="H10" s="11" t="str">
        <f>[59]Outubro!$I$11</f>
        <v>*</v>
      </c>
      <c r="I10" s="11" t="str">
        <f>[59]Outubro!$I$12</f>
        <v>*</v>
      </c>
      <c r="J10" s="11" t="str">
        <f>[59]Outubro!$I$13</f>
        <v>*</v>
      </c>
      <c r="K10" s="11" t="str">
        <f>[59]Outubro!$I$14</f>
        <v>*</v>
      </c>
      <c r="L10" s="11" t="str">
        <f>[59]Outubro!$I$15</f>
        <v>*</v>
      </c>
      <c r="M10" s="11" t="str">
        <f>[59]Outubro!$I$16</f>
        <v>*</v>
      </c>
      <c r="N10" s="11" t="str">
        <f>[59]Outubro!$I$17</f>
        <v>*</v>
      </c>
      <c r="O10" s="11" t="str">
        <f>[59]Outubro!$I$18</f>
        <v>*</v>
      </c>
      <c r="P10" s="11" t="str">
        <f>[59]Outubro!$I$19</f>
        <v>*</v>
      </c>
      <c r="Q10" s="11" t="str">
        <f>[59]Outubro!$I$20</f>
        <v>*</v>
      </c>
      <c r="R10" s="11" t="str">
        <f>[59]Outubro!$I$21</f>
        <v>*</v>
      </c>
      <c r="S10" s="11" t="str">
        <f>[59]Outubro!$I$22</f>
        <v>*</v>
      </c>
      <c r="T10" s="84" t="str">
        <f>[59]Outubro!$I$23</f>
        <v>*</v>
      </c>
      <c r="U10" s="84" t="str">
        <f>[59]Outubro!$I$24</f>
        <v>*</v>
      </c>
      <c r="V10" s="84" t="str">
        <f>[59]Outubro!$I$25</f>
        <v>*</v>
      </c>
      <c r="W10" s="84" t="str">
        <f>[59]Outubro!$I$26</f>
        <v>*</v>
      </c>
      <c r="X10" s="84" t="str">
        <f>[59]Outubro!$I$27</f>
        <v>*</v>
      </c>
      <c r="Y10" s="84" t="str">
        <f>[59]Outubro!$I$28</f>
        <v>*</v>
      </c>
      <c r="Z10" s="84" t="str">
        <f>[59]Outubro!$I$29</f>
        <v>*</v>
      </c>
      <c r="AA10" s="84" t="str">
        <f>[59]Outubro!$I$30</f>
        <v>*</v>
      </c>
      <c r="AB10" s="84" t="str">
        <f>[59]Outubro!$I$31</f>
        <v>*</v>
      </c>
      <c r="AC10" s="84" t="str">
        <f>[59]Outubro!$I$32</f>
        <v>*</v>
      </c>
      <c r="AD10" s="84" t="str">
        <f>[59]Outubro!$I$33</f>
        <v>*</v>
      </c>
      <c r="AE10" s="84" t="str">
        <f>[59]Outubro!$I$34</f>
        <v>*</v>
      </c>
      <c r="AF10" s="84" t="str">
        <f>[59]Outubro!$I$35</f>
        <v>*</v>
      </c>
      <c r="AG10" s="89" t="str">
        <f>[59]Outubro!$I$36</f>
        <v>*</v>
      </c>
    </row>
    <row r="11" spans="1:38" x14ac:dyDescent="0.2">
      <c r="A11" s="71" t="s">
        <v>47</v>
      </c>
      <c r="B11" s="11" t="str">
        <f>[60]Outubro!$I$5</f>
        <v>*</v>
      </c>
      <c r="C11" s="11" t="str">
        <f>[60]Outubro!$I$6</f>
        <v>*</v>
      </c>
      <c r="D11" s="11" t="str">
        <f>[60]Outubro!$I$7</f>
        <v>*</v>
      </c>
      <c r="E11" s="11" t="str">
        <f>[60]Outubro!$I$8</f>
        <v>*</v>
      </c>
      <c r="F11" s="11" t="str">
        <f>[60]Outubro!$I$9</f>
        <v>*</v>
      </c>
      <c r="G11" s="11" t="str">
        <f>[60]Outubro!$I$10</f>
        <v>*</v>
      </c>
      <c r="H11" s="11" t="str">
        <f>[60]Outubro!$I$11</f>
        <v>*</v>
      </c>
      <c r="I11" s="11" t="str">
        <f>[60]Outubro!$I$12</f>
        <v>*</v>
      </c>
      <c r="J11" s="11" t="str">
        <f>[60]Outubro!$I$13</f>
        <v>*</v>
      </c>
      <c r="K11" s="11" t="str">
        <f>[60]Outubro!$I$14</f>
        <v>*</v>
      </c>
      <c r="L11" s="11" t="str">
        <f>[60]Outubro!$I$15</f>
        <v>*</v>
      </c>
      <c r="M11" s="11" t="str">
        <f>[60]Outubro!$I$16</f>
        <v>*</v>
      </c>
      <c r="N11" s="11" t="str">
        <f>[60]Outubro!$I$17</f>
        <v>*</v>
      </c>
      <c r="O11" s="11" t="str">
        <f>[60]Outubro!$I$18</f>
        <v>*</v>
      </c>
      <c r="P11" s="11" t="str">
        <f>[60]Outubro!$I$19</f>
        <v>*</v>
      </c>
      <c r="Q11" s="11" t="str">
        <f>[60]Outubro!$I$20</f>
        <v>*</v>
      </c>
      <c r="R11" s="11" t="str">
        <f>[60]Outubro!$I$21</f>
        <v>*</v>
      </c>
      <c r="S11" s="11" t="str">
        <f>[60]Outubro!$I$22</f>
        <v>*</v>
      </c>
      <c r="T11" s="84" t="str">
        <f>[60]Outubro!$I$23</f>
        <v>*</v>
      </c>
      <c r="U11" s="84" t="str">
        <f>[60]Outubro!$I$24</f>
        <v>*</v>
      </c>
      <c r="V11" s="84" t="str">
        <f>[60]Outubro!$I$25</f>
        <v>*</v>
      </c>
      <c r="W11" s="84" t="str">
        <f>[60]Outubro!$I$26</f>
        <v>*</v>
      </c>
      <c r="X11" s="84" t="str">
        <f>[60]Outubro!$I$27</f>
        <v>*</v>
      </c>
      <c r="Y11" s="84" t="str">
        <f>[60]Outubro!$I$28</f>
        <v>*</v>
      </c>
      <c r="Z11" s="84" t="str">
        <f>[60]Outubro!$I$29</f>
        <v>*</v>
      </c>
      <c r="AA11" s="84" t="str">
        <f>[60]Outubro!$I$30</f>
        <v>*</v>
      </c>
      <c r="AB11" s="84" t="str">
        <f>[60]Outubro!$I$31</f>
        <v>*</v>
      </c>
      <c r="AC11" s="84" t="str">
        <f>[60]Outubro!$I$32</f>
        <v>*</v>
      </c>
      <c r="AD11" s="84" t="str">
        <f>[60]Outubro!$I$33</f>
        <v>*</v>
      </c>
      <c r="AE11" s="84" t="str">
        <f>[60]Outubro!$I$34</f>
        <v>*</v>
      </c>
      <c r="AF11" s="84" t="str">
        <f>[60]Outubro!$I$35</f>
        <v>*</v>
      </c>
      <c r="AG11" s="81" t="str">
        <f>[60]Outubro!$I$36</f>
        <v>*</v>
      </c>
    </row>
    <row r="12" spans="1:38" x14ac:dyDescent="0.2">
      <c r="A12" s="71" t="s">
        <v>31</v>
      </c>
      <c r="B12" s="87" t="str">
        <f>[61]Outubro!$I$5</f>
        <v>*</v>
      </c>
      <c r="C12" s="87" t="str">
        <f>[61]Outubro!$I$6</f>
        <v>*</v>
      </c>
      <c r="D12" s="87" t="str">
        <f>[61]Outubro!$I$7</f>
        <v>*</v>
      </c>
      <c r="E12" s="87" t="str">
        <f>[61]Outubro!$I$8</f>
        <v>*</v>
      </c>
      <c r="F12" s="87" t="str">
        <f>[61]Outubro!$I$9</f>
        <v>*</v>
      </c>
      <c r="G12" s="87" t="str">
        <f>[61]Outubro!$I$10</f>
        <v>*</v>
      </c>
      <c r="H12" s="87" t="str">
        <f>[61]Outubro!$I$11</f>
        <v>*</v>
      </c>
      <c r="I12" s="87" t="str">
        <f>[61]Outubro!$I$12</f>
        <v>*</v>
      </c>
      <c r="J12" s="87" t="str">
        <f>[61]Outubro!$I$13</f>
        <v>*</v>
      </c>
      <c r="K12" s="87" t="str">
        <f>[61]Outubro!$I$14</f>
        <v>*</v>
      </c>
      <c r="L12" s="87" t="str">
        <f>[61]Outubro!$I$15</f>
        <v>*</v>
      </c>
      <c r="M12" s="87" t="str">
        <f>[61]Outubro!$I$16</f>
        <v>*</v>
      </c>
      <c r="N12" s="87" t="str">
        <f>[61]Outubro!$I$17</f>
        <v>*</v>
      </c>
      <c r="O12" s="87" t="str">
        <f>[61]Outubro!$I$18</f>
        <v>*</v>
      </c>
      <c r="P12" s="87" t="str">
        <f>[61]Outubro!$I$19</f>
        <v>*</v>
      </c>
      <c r="Q12" s="87" t="str">
        <f>[61]Outubro!$I$20</f>
        <v>*</v>
      </c>
      <c r="R12" s="87" t="str">
        <f>[61]Outubro!$I$21</f>
        <v>*</v>
      </c>
      <c r="S12" s="87" t="str">
        <f>[61]Outubro!$I$22</f>
        <v>*</v>
      </c>
      <c r="T12" s="84" t="str">
        <f>[61]Outubro!$I$23</f>
        <v>*</v>
      </c>
      <c r="U12" s="84" t="str">
        <f>[61]Outubro!$I$24</f>
        <v>*</v>
      </c>
      <c r="V12" s="84" t="str">
        <f>[61]Outubro!$I$25</f>
        <v>*</v>
      </c>
      <c r="W12" s="84" t="str">
        <f>[61]Outubro!$I$26</f>
        <v>*</v>
      </c>
      <c r="X12" s="84" t="str">
        <f>[61]Outubro!$I$27</f>
        <v>*</v>
      </c>
      <c r="Y12" s="84" t="str">
        <f>[61]Outubro!$I$28</f>
        <v>*</v>
      </c>
      <c r="Z12" s="84" t="str">
        <f>[61]Outubro!$I$29</f>
        <v>*</v>
      </c>
      <c r="AA12" s="84" t="str">
        <f>[61]Outubro!$I$30</f>
        <v>*</v>
      </c>
      <c r="AB12" s="84" t="str">
        <f>[61]Outubro!$I$31</f>
        <v>*</v>
      </c>
      <c r="AC12" s="84" t="str">
        <f>[61]Outubro!$I$32</f>
        <v>*</v>
      </c>
      <c r="AD12" s="84" t="str">
        <f>[61]Outubro!$I$33</f>
        <v>*</v>
      </c>
      <c r="AE12" s="84" t="str">
        <f>[61]Outubro!$I$34</f>
        <v>*</v>
      </c>
      <c r="AF12" s="84" t="str">
        <f>[61]Outubro!$I$35</f>
        <v>*</v>
      </c>
      <c r="AG12" s="81" t="str">
        <f>[61]Outubro!$I$36</f>
        <v>*</v>
      </c>
      <c r="AJ12" t="s">
        <v>35</v>
      </c>
    </row>
    <row r="13" spans="1:38" x14ac:dyDescent="0.2">
      <c r="A13" s="71" t="s">
        <v>90</v>
      </c>
      <c r="B13" s="11" t="str">
        <f>[62]Outubro!$I$5</f>
        <v>*</v>
      </c>
      <c r="C13" s="11" t="str">
        <f>[62]Outubro!$I$6</f>
        <v>*</v>
      </c>
      <c r="D13" s="11" t="str">
        <f>[62]Outubro!$I$7</f>
        <v>*</v>
      </c>
      <c r="E13" s="11" t="str">
        <f>[62]Outubro!$I$8</f>
        <v>*</v>
      </c>
      <c r="F13" s="11" t="str">
        <f>[62]Outubro!$I$9</f>
        <v>*</v>
      </c>
      <c r="G13" s="11" t="str">
        <f>[62]Outubro!$I$10</f>
        <v>*</v>
      </c>
      <c r="H13" s="11" t="str">
        <f>[62]Outubro!$I$11</f>
        <v>*</v>
      </c>
      <c r="I13" s="11" t="str">
        <f>[62]Outubro!$I$12</f>
        <v>*</v>
      </c>
      <c r="J13" s="11" t="str">
        <f>[62]Outubro!$I$13</f>
        <v>*</v>
      </c>
      <c r="K13" s="11" t="str">
        <f>[62]Outubro!$I$14</f>
        <v>*</v>
      </c>
      <c r="L13" s="11" t="str">
        <f>[62]Outubro!$I$15</f>
        <v>*</v>
      </c>
      <c r="M13" s="11" t="str">
        <f>[62]Outubro!$I$16</f>
        <v>*</v>
      </c>
      <c r="N13" s="11" t="str">
        <f>[62]Outubro!$I$17</f>
        <v>*</v>
      </c>
      <c r="O13" s="11" t="str">
        <f>[62]Outubro!$I$18</f>
        <v>*</v>
      </c>
      <c r="P13" s="11" t="str">
        <f>[62]Outubro!$I$19</f>
        <v>*</v>
      </c>
      <c r="Q13" s="11" t="str">
        <f>[62]Outubro!$I$20</f>
        <v>*</v>
      </c>
      <c r="R13" s="11" t="str">
        <f>[62]Outubro!$I$21</f>
        <v>*</v>
      </c>
      <c r="S13" s="11" t="str">
        <f>[62]Outubro!$I$22</f>
        <v>*</v>
      </c>
      <c r="T13" s="11" t="str">
        <f>[62]Outubro!$I$23</f>
        <v>*</v>
      </c>
      <c r="U13" s="11" t="str">
        <f>[62]Outubro!$I$24</f>
        <v>*</v>
      </c>
      <c r="V13" s="11" t="str">
        <f>[62]Outubro!$I$25</f>
        <v>*</v>
      </c>
      <c r="W13" s="11" t="str">
        <f>[62]Outubro!$I$26</f>
        <v>*</v>
      </c>
      <c r="X13" s="11" t="str">
        <f>[62]Outubro!$I$27</f>
        <v>*</v>
      </c>
      <c r="Y13" s="11" t="str">
        <f>[62]Outubro!$I$28</f>
        <v>*</v>
      </c>
      <c r="Z13" s="11" t="str">
        <f>[62]Outubro!$I$29</f>
        <v>*</v>
      </c>
      <c r="AA13" s="11" t="str">
        <f>[62]Outubro!$I$30</f>
        <v>*</v>
      </c>
      <c r="AB13" s="11" t="str">
        <f>[62]Outubro!$I$31</f>
        <v>*</v>
      </c>
      <c r="AC13" s="11" t="str">
        <f>[62]Outubro!$I$32</f>
        <v>*</v>
      </c>
      <c r="AD13" s="11" t="str">
        <f>[62]Outubro!$I$33</f>
        <v>*</v>
      </c>
      <c r="AE13" s="11" t="str">
        <f>[62]Outubro!$I$34</f>
        <v>*</v>
      </c>
      <c r="AF13" s="11" t="str">
        <f>[62]Outubro!$I$35</f>
        <v>*</v>
      </c>
      <c r="AG13" s="89" t="str">
        <f>[62]Outubro!$I$36</f>
        <v>*</v>
      </c>
      <c r="AL13" t="s">
        <v>35</v>
      </c>
    </row>
    <row r="14" spans="1:38" x14ac:dyDescent="0.2">
      <c r="A14" s="71" t="s">
        <v>94</v>
      </c>
      <c r="B14" s="87" t="str">
        <f>[63]Outubro!$I$5</f>
        <v>*</v>
      </c>
      <c r="C14" s="87" t="str">
        <f>[63]Outubro!$I$6</f>
        <v>*</v>
      </c>
      <c r="D14" s="87" t="str">
        <f>[63]Outubro!$I$7</f>
        <v>*</v>
      </c>
      <c r="E14" s="87" t="str">
        <f>[63]Outubro!$I$8</f>
        <v>*</v>
      </c>
      <c r="F14" s="87" t="str">
        <f>[63]Outubro!$I$9</f>
        <v>*</v>
      </c>
      <c r="G14" s="87" t="str">
        <f>[63]Outubro!$I$10</f>
        <v>*</v>
      </c>
      <c r="H14" s="87" t="str">
        <f>[63]Outubro!$I$11</f>
        <v>*</v>
      </c>
      <c r="I14" s="87" t="str">
        <f>[63]Outubro!$I$12</f>
        <v>*</v>
      </c>
      <c r="J14" s="87" t="str">
        <f>[63]Outubro!$I$13</f>
        <v>*</v>
      </c>
      <c r="K14" s="87" t="str">
        <f>[63]Outubro!$I$14</f>
        <v>*</v>
      </c>
      <c r="L14" s="87" t="str">
        <f>[63]Outubro!$I$15</f>
        <v>*</v>
      </c>
      <c r="M14" s="87" t="str">
        <f>[63]Outubro!$I$16</f>
        <v>*</v>
      </c>
      <c r="N14" s="87" t="str">
        <f>[63]Outubro!$I$17</f>
        <v>*</v>
      </c>
      <c r="O14" s="87" t="str">
        <f>[63]Outubro!$I$18</f>
        <v>*</v>
      </c>
      <c r="P14" s="87" t="str">
        <f>[63]Outubro!$I$19</f>
        <v>*</v>
      </c>
      <c r="Q14" s="87" t="str">
        <f>[63]Outubro!$I$20</f>
        <v>*</v>
      </c>
      <c r="R14" s="87" t="str">
        <f>[63]Outubro!$I$21</f>
        <v>*</v>
      </c>
      <c r="S14" s="87" t="str">
        <f>[63]Outubro!$I$22</f>
        <v>*</v>
      </c>
      <c r="T14" s="84" t="str">
        <f>[63]Outubro!$I$23</f>
        <v>*</v>
      </c>
      <c r="U14" s="84" t="str">
        <f>[63]Outubro!$I$24</f>
        <v>*</v>
      </c>
      <c r="V14" s="84" t="str">
        <f>[63]Outubro!$I$25</f>
        <v>*</v>
      </c>
      <c r="W14" s="84" t="str">
        <f>[63]Outubro!$I$26</f>
        <v>*</v>
      </c>
      <c r="X14" s="84" t="str">
        <f>[63]Outubro!$I$27</f>
        <v>*</v>
      </c>
      <c r="Y14" s="84" t="str">
        <f>[63]Outubro!$I$28</f>
        <v>*</v>
      </c>
      <c r="Z14" s="84" t="str">
        <f>[63]Outubro!$I$29</f>
        <v>*</v>
      </c>
      <c r="AA14" s="84" t="str">
        <f>[63]Outubro!$I$30</f>
        <v>*</v>
      </c>
      <c r="AB14" s="84" t="str">
        <f>[63]Outubro!$I$31</f>
        <v>*</v>
      </c>
      <c r="AC14" s="84" t="str">
        <f>[63]Outubro!$I$32</f>
        <v>*</v>
      </c>
      <c r="AD14" s="84" t="str">
        <f>[63]Outubro!$I$33</f>
        <v>*</v>
      </c>
      <c r="AE14" s="84" t="str">
        <f>[63]Outubro!$I$34</f>
        <v>*</v>
      </c>
      <c r="AF14" s="84" t="str">
        <f>[63]Outubro!$I$35</f>
        <v>*</v>
      </c>
      <c r="AG14" s="89" t="str">
        <f>[63]Outubro!$I$36</f>
        <v>*</v>
      </c>
    </row>
    <row r="15" spans="1:38" x14ac:dyDescent="0.2">
      <c r="A15" s="71" t="s">
        <v>95</v>
      </c>
      <c r="B15" s="87" t="str">
        <f>[64]Outubro!$I$5</f>
        <v>*</v>
      </c>
      <c r="C15" s="87" t="str">
        <f>[64]Outubro!$I$6</f>
        <v>*</v>
      </c>
      <c r="D15" s="87" t="str">
        <f>[64]Outubro!$I$7</f>
        <v>*</v>
      </c>
      <c r="E15" s="87" t="str">
        <f>[64]Outubro!$I$8</f>
        <v>*</v>
      </c>
      <c r="F15" s="87" t="str">
        <f>[64]Outubro!$I$9</f>
        <v>*</v>
      </c>
      <c r="G15" s="87" t="str">
        <f>[64]Outubro!$I$10</f>
        <v>*</v>
      </c>
      <c r="H15" s="87" t="str">
        <f>[64]Outubro!$I$11</f>
        <v>*</v>
      </c>
      <c r="I15" s="87" t="str">
        <f>[64]Outubro!$I$12</f>
        <v>*</v>
      </c>
      <c r="J15" s="87" t="str">
        <f>[64]Outubro!$I$13</f>
        <v>*</v>
      </c>
      <c r="K15" s="87" t="str">
        <f>[64]Outubro!$I$14</f>
        <v>*</v>
      </c>
      <c r="L15" s="87" t="str">
        <f>[64]Outubro!$I$15</f>
        <v>*</v>
      </c>
      <c r="M15" s="87" t="str">
        <f>[64]Outubro!$I$16</f>
        <v>*</v>
      </c>
      <c r="N15" s="87" t="str">
        <f>[64]Outubro!$I$17</f>
        <v>*</v>
      </c>
      <c r="O15" s="87" t="str">
        <f>[64]Outubro!$I$18</f>
        <v>*</v>
      </c>
      <c r="P15" s="87" t="str">
        <f>[64]Outubro!$I$19</f>
        <v>*</v>
      </c>
      <c r="Q15" s="87" t="str">
        <f>[64]Outubro!$I$20</f>
        <v>*</v>
      </c>
      <c r="R15" s="87" t="str">
        <f>[64]Outubro!$I$21</f>
        <v>*</v>
      </c>
      <c r="S15" s="87" t="str">
        <f>[64]Outubro!$I$22</f>
        <v>*</v>
      </c>
      <c r="T15" s="84" t="str">
        <f>[64]Outubro!$I$23</f>
        <v>*</v>
      </c>
      <c r="U15" s="84" t="str">
        <f>[64]Outubro!$I$24</f>
        <v>*</v>
      </c>
      <c r="V15" s="87" t="str">
        <f>[64]Outubro!$I$25</f>
        <v>*</v>
      </c>
      <c r="W15" s="84" t="str">
        <f>[64]Outubro!$I$26</f>
        <v>*</v>
      </c>
      <c r="X15" s="84" t="str">
        <f>[64]Outubro!$I$27</f>
        <v>*</v>
      </c>
      <c r="Y15" s="84" t="str">
        <f>[64]Outubro!$I$28</f>
        <v>*</v>
      </c>
      <c r="Z15" s="84" t="str">
        <f>[64]Outubro!$I$29</f>
        <v>*</v>
      </c>
      <c r="AA15" s="84" t="str">
        <f>[64]Outubro!$I$30</f>
        <v>*</v>
      </c>
      <c r="AB15" s="84" t="str">
        <f>[64]Outubro!$I$31</f>
        <v>*</v>
      </c>
      <c r="AC15" s="84" t="str">
        <f>[64]Outubro!$I$32</f>
        <v>*</v>
      </c>
      <c r="AD15" s="84" t="str">
        <f>[64]Outubro!$I$33</f>
        <v>*</v>
      </c>
      <c r="AE15" s="84" t="str">
        <f>[64]Outubro!$I$34</f>
        <v>*</v>
      </c>
      <c r="AF15" s="84" t="str">
        <f>[64]Outubro!$I$35</f>
        <v>*</v>
      </c>
      <c r="AG15" s="89" t="str">
        <f>[64]Outubro!$I$36</f>
        <v>*</v>
      </c>
    </row>
    <row r="16" spans="1:38" x14ac:dyDescent="0.2">
      <c r="A16" s="71" t="s">
        <v>139</v>
      </c>
      <c r="B16" s="87" t="str">
        <f>[65]Outubro!$I$5</f>
        <v>*</v>
      </c>
      <c r="C16" s="87" t="str">
        <f>[65]Outubro!$I$6</f>
        <v>*</v>
      </c>
      <c r="D16" s="87" t="str">
        <f>[65]Outubro!$I$7</f>
        <v>*</v>
      </c>
      <c r="E16" s="87" t="str">
        <f>[65]Outubro!$I$8</f>
        <v>*</v>
      </c>
      <c r="F16" s="87" t="str">
        <f>[65]Outubro!$I$9</f>
        <v>*</v>
      </c>
      <c r="G16" s="87" t="str">
        <f>[65]Outubro!$I$10</f>
        <v>*</v>
      </c>
      <c r="H16" s="87" t="str">
        <f>[65]Outubro!$I$11</f>
        <v>*</v>
      </c>
      <c r="I16" s="87" t="str">
        <f>[65]Outubro!$I$12</f>
        <v>*</v>
      </c>
      <c r="J16" s="87" t="str">
        <f>[65]Outubro!$I$13</f>
        <v>*</v>
      </c>
      <c r="K16" s="87" t="str">
        <f>[65]Outubro!$I$14</f>
        <v>*</v>
      </c>
      <c r="L16" s="87" t="str">
        <f>[65]Outubro!$I$15</f>
        <v>*</v>
      </c>
      <c r="M16" s="87" t="str">
        <f>[65]Outubro!$I$16</f>
        <v>*</v>
      </c>
      <c r="N16" s="87" t="str">
        <f>[65]Outubro!$I$17</f>
        <v>*</v>
      </c>
      <c r="O16" s="87" t="str">
        <f>[65]Outubro!$I$18</f>
        <v>*</v>
      </c>
      <c r="P16" s="87" t="str">
        <f>[65]Outubro!$I$19</f>
        <v>*</v>
      </c>
      <c r="Q16" s="87" t="str">
        <f>[65]Outubro!$I$20</f>
        <v>*</v>
      </c>
      <c r="R16" s="87" t="str">
        <f>[65]Outubro!$I$21</f>
        <v>*</v>
      </c>
      <c r="S16" s="87" t="str">
        <f>[65]Outubro!$I$22</f>
        <v>*</v>
      </c>
      <c r="T16" s="84" t="str">
        <f>[65]Outubro!$I$23</f>
        <v>*</v>
      </c>
      <c r="U16" s="84" t="str">
        <f>[65]Outubro!$I$24</f>
        <v>*</v>
      </c>
      <c r="V16" s="84" t="str">
        <f>[65]Outubro!$I$25</f>
        <v>*</v>
      </c>
      <c r="W16" s="84" t="str">
        <f>[65]Outubro!$I$26</f>
        <v>*</v>
      </c>
      <c r="X16" s="84" t="str">
        <f>[65]Outubro!$I$27</f>
        <v>*</v>
      </c>
      <c r="Y16" s="84" t="str">
        <f>[65]Outubro!$I$28</f>
        <v>*</v>
      </c>
      <c r="Z16" s="84" t="str">
        <f>[65]Outubro!$I$29</f>
        <v>*</v>
      </c>
      <c r="AA16" s="84" t="str">
        <f>[65]Outubro!$I$30</f>
        <v>*</v>
      </c>
      <c r="AB16" s="84" t="str">
        <f>[65]Outubro!$I$31</f>
        <v>*</v>
      </c>
      <c r="AC16" s="84" t="str">
        <f>[65]Outubro!$I$32</f>
        <v>*</v>
      </c>
      <c r="AD16" s="84" t="str">
        <f>[65]Outubro!$I$33</f>
        <v>*</v>
      </c>
      <c r="AE16" s="84" t="str">
        <f>[65]Outubro!$I$34</f>
        <v>*</v>
      </c>
      <c r="AF16" s="84" t="str">
        <f>[65]Outubro!$I$35</f>
        <v>*</v>
      </c>
      <c r="AG16" s="89" t="str">
        <f>[65]Outubro!$I$36</f>
        <v>*</v>
      </c>
      <c r="AJ16" t="s">
        <v>35</v>
      </c>
    </row>
    <row r="17" spans="1:40" x14ac:dyDescent="0.2">
      <c r="A17" s="71" t="s">
        <v>2</v>
      </c>
      <c r="B17" s="87" t="str">
        <f>[66]Outubro!$I$5</f>
        <v>*</v>
      </c>
      <c r="C17" s="87" t="str">
        <f>[66]Outubro!$I$6</f>
        <v>*</v>
      </c>
      <c r="D17" s="87" t="str">
        <f>[66]Outubro!$I$7</f>
        <v>*</v>
      </c>
      <c r="E17" s="87" t="str">
        <f>[66]Outubro!$I$8</f>
        <v>*</v>
      </c>
      <c r="F17" s="87" t="str">
        <f>[66]Outubro!$I$9</f>
        <v>*</v>
      </c>
      <c r="G17" s="87" t="str">
        <f>[66]Outubro!$I$10</f>
        <v>*</v>
      </c>
      <c r="H17" s="87" t="str">
        <f>[66]Outubro!$I$11</f>
        <v>*</v>
      </c>
      <c r="I17" s="87" t="str">
        <f>[66]Outubro!$I$12</f>
        <v>*</v>
      </c>
      <c r="J17" s="87" t="str">
        <f>[66]Outubro!$I$13</f>
        <v>*</v>
      </c>
      <c r="K17" s="87" t="str">
        <f>[66]Outubro!$I$14</f>
        <v>*</v>
      </c>
      <c r="L17" s="87" t="str">
        <f>[66]Outubro!$I$15</f>
        <v>*</v>
      </c>
      <c r="M17" s="87" t="str">
        <f>[66]Outubro!$I$16</f>
        <v>*</v>
      </c>
      <c r="N17" s="87" t="str">
        <f>[66]Outubro!$I$17</f>
        <v>*</v>
      </c>
      <c r="O17" s="87" t="str">
        <f>[66]Outubro!$I$18</f>
        <v>*</v>
      </c>
      <c r="P17" s="87" t="str">
        <f>[66]Outubro!$I$19</f>
        <v>*</v>
      </c>
      <c r="Q17" s="87" t="str">
        <f>[66]Outubro!$I$20</f>
        <v>*</v>
      </c>
      <c r="R17" s="87" t="str">
        <f>[66]Outubro!$I$21</f>
        <v>*</v>
      </c>
      <c r="S17" s="87" t="str">
        <f>[66]Outubro!$I$22</f>
        <v>*</v>
      </c>
      <c r="T17" s="84" t="str">
        <f>[66]Outubro!$I$23</f>
        <v>*</v>
      </c>
      <c r="U17" s="84" t="str">
        <f>[66]Outubro!$I$24</f>
        <v>*</v>
      </c>
      <c r="V17" s="87" t="str">
        <f>[66]Outubro!$I$25</f>
        <v>*</v>
      </c>
      <c r="W17" s="84" t="str">
        <f>[66]Outubro!$I$26</f>
        <v>*</v>
      </c>
      <c r="X17" s="84" t="str">
        <f>[66]Outubro!$I$27</f>
        <v>*</v>
      </c>
      <c r="Y17" s="84" t="str">
        <f>[66]Outubro!$I$28</f>
        <v>*</v>
      </c>
      <c r="Z17" s="84" t="str">
        <f>[66]Outubro!$I$29</f>
        <v>*</v>
      </c>
      <c r="AA17" s="84" t="str">
        <f>[66]Outubro!$I$30</f>
        <v>*</v>
      </c>
      <c r="AB17" s="84" t="str">
        <f>[66]Outubro!$I$31</f>
        <v>*</v>
      </c>
      <c r="AC17" s="84" t="str">
        <f>[66]Outubro!$I$32</f>
        <v>*</v>
      </c>
      <c r="AD17" s="84" t="str">
        <f>[66]Outubro!$I$33</f>
        <v>*</v>
      </c>
      <c r="AE17" s="84" t="str">
        <f>[66]Outubro!$I$34</f>
        <v>*</v>
      </c>
      <c r="AF17" s="84" t="str">
        <f>[66]Outubro!$I$35</f>
        <v>*</v>
      </c>
      <c r="AG17" s="81" t="str">
        <f>[66]Outubro!$I$36</f>
        <v>*</v>
      </c>
      <c r="AI17" s="12" t="s">
        <v>35</v>
      </c>
      <c r="AJ17" t="s">
        <v>35</v>
      </c>
    </row>
    <row r="18" spans="1:40" x14ac:dyDescent="0.2">
      <c r="A18" s="71" t="s">
        <v>3</v>
      </c>
      <c r="B18" s="87" t="str">
        <f>[67]Outubro!$I$5</f>
        <v>*</v>
      </c>
      <c r="C18" s="87" t="str">
        <f>[67]Outubro!$I$6</f>
        <v>*</v>
      </c>
      <c r="D18" s="87" t="str">
        <f>[67]Outubro!$I$7</f>
        <v>*</v>
      </c>
      <c r="E18" s="87" t="str">
        <f>[67]Outubro!$I$8</f>
        <v>*</v>
      </c>
      <c r="F18" s="87" t="str">
        <f>[67]Outubro!$I$9</f>
        <v>*</v>
      </c>
      <c r="G18" s="87" t="str">
        <f>[67]Outubro!$I$10</f>
        <v>*</v>
      </c>
      <c r="H18" s="87" t="str">
        <f>[67]Outubro!$I$11</f>
        <v>*</v>
      </c>
      <c r="I18" s="87" t="str">
        <f>[67]Outubro!$I$12</f>
        <v>*</v>
      </c>
      <c r="J18" s="87" t="str">
        <f>[67]Outubro!$I$13</f>
        <v>*</v>
      </c>
      <c r="K18" s="87" t="str">
        <f>[67]Outubro!$I$14</f>
        <v>*</v>
      </c>
      <c r="L18" s="87" t="str">
        <f>[67]Outubro!$I$15</f>
        <v>*</v>
      </c>
      <c r="M18" s="87" t="str">
        <f>[67]Outubro!$I$16</f>
        <v>*</v>
      </c>
      <c r="N18" s="87" t="str">
        <f>[67]Outubro!$I$17</f>
        <v>*</v>
      </c>
      <c r="O18" s="87" t="str">
        <f>[67]Outubro!$I$18</f>
        <v>*</v>
      </c>
      <c r="P18" s="87" t="str">
        <f>[67]Outubro!$I$19</f>
        <v>*</v>
      </c>
      <c r="Q18" s="87" t="str">
        <f>[67]Outubro!$I$20</f>
        <v>*</v>
      </c>
      <c r="R18" s="87" t="str">
        <f>[67]Outubro!$I$21</f>
        <v>*</v>
      </c>
      <c r="S18" s="87" t="str">
        <f>[67]Outubro!$I$22</f>
        <v>*</v>
      </c>
      <c r="T18" s="84" t="str">
        <f>[67]Outubro!$I$23</f>
        <v>*</v>
      </c>
      <c r="U18" s="84" t="str">
        <f>[67]Outubro!$I$24</f>
        <v>*</v>
      </c>
      <c r="V18" s="84" t="str">
        <f>[67]Outubro!$I$25</f>
        <v>*</v>
      </c>
      <c r="W18" s="84" t="str">
        <f>[67]Outubro!$I$26</f>
        <v>*</v>
      </c>
      <c r="X18" s="84" t="str">
        <f>[67]Outubro!$I$27</f>
        <v>*</v>
      </c>
      <c r="Y18" s="84" t="str">
        <f>[67]Outubro!$I$28</f>
        <v>*</v>
      </c>
      <c r="Z18" s="84" t="str">
        <f>[67]Outubro!$I$29</f>
        <v>*</v>
      </c>
      <c r="AA18" s="84" t="str">
        <f>[67]Outubro!$I$30</f>
        <v>*</v>
      </c>
      <c r="AB18" s="84" t="str">
        <f>[67]Outubro!$I$31</f>
        <v>*</v>
      </c>
      <c r="AC18" s="84" t="str">
        <f>[67]Outubro!$I$32</f>
        <v>*</v>
      </c>
      <c r="AD18" s="84" t="str">
        <f>[67]Outubro!$I$33</f>
        <v>*</v>
      </c>
      <c r="AE18" s="84" t="str">
        <f>[67]Outubro!$I$34</f>
        <v>*</v>
      </c>
      <c r="AF18" s="84" t="str">
        <f>[67]Outubro!$I$35</f>
        <v>*</v>
      </c>
      <c r="AG18" s="81" t="str">
        <f>[67]Outubro!$I$36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1" t="s">
        <v>4</v>
      </c>
      <c r="B19" s="87" t="str">
        <f>[68]Outubro!$I$5</f>
        <v>*</v>
      </c>
      <c r="C19" s="87" t="str">
        <f>[68]Outubro!$I$6</f>
        <v>*</v>
      </c>
      <c r="D19" s="87" t="str">
        <f>[68]Outubro!$I$7</f>
        <v>*</v>
      </c>
      <c r="E19" s="87" t="str">
        <f>[68]Outubro!$I$8</f>
        <v>*</v>
      </c>
      <c r="F19" s="87" t="str">
        <f>[68]Outubro!$I$9</f>
        <v>*</v>
      </c>
      <c r="G19" s="87" t="str">
        <f>[68]Outubro!$I$10</f>
        <v>*</v>
      </c>
      <c r="H19" s="87" t="str">
        <f>[68]Outubro!$I$11</f>
        <v>*</v>
      </c>
      <c r="I19" s="87" t="str">
        <f>[68]Outubro!$I$12</f>
        <v>*</v>
      </c>
      <c r="J19" s="87" t="str">
        <f>[68]Outubro!$I$13</f>
        <v>*</v>
      </c>
      <c r="K19" s="87" t="str">
        <f>[68]Outubro!$I$14</f>
        <v>*</v>
      </c>
      <c r="L19" s="87" t="str">
        <f>[68]Outubro!$I$15</f>
        <v>*</v>
      </c>
      <c r="M19" s="87" t="str">
        <f>[68]Outubro!$I$16</f>
        <v>*</v>
      </c>
      <c r="N19" s="87" t="str">
        <f>[68]Outubro!$I$17</f>
        <v>*</v>
      </c>
      <c r="O19" s="87" t="str">
        <f>[68]Outubro!$I$18</f>
        <v>*</v>
      </c>
      <c r="P19" s="87" t="str">
        <f>[68]Outubro!$I$19</f>
        <v>*</v>
      </c>
      <c r="Q19" s="87" t="str">
        <f>[68]Outubro!$I$20</f>
        <v>*</v>
      </c>
      <c r="R19" s="87" t="str">
        <f>[68]Outubro!$I$21</f>
        <v>*</v>
      </c>
      <c r="S19" s="87" t="str">
        <f>[68]Outubro!$I$22</f>
        <v>*</v>
      </c>
      <c r="T19" s="84" t="str">
        <f>[68]Outubro!$I$23</f>
        <v>*</v>
      </c>
      <c r="U19" s="84" t="str">
        <f>[68]Outubro!$I$24</f>
        <v>*</v>
      </c>
      <c r="V19" s="84" t="str">
        <f>[68]Outubro!$I$25</f>
        <v>*</v>
      </c>
      <c r="W19" s="84" t="str">
        <f>[68]Outubro!$I$26</f>
        <v>*</v>
      </c>
      <c r="X19" s="84" t="str">
        <f>[68]Outubro!$I$27</f>
        <v>*</v>
      </c>
      <c r="Y19" s="84" t="str">
        <f>[68]Outubro!$I$28</f>
        <v>*</v>
      </c>
      <c r="Z19" s="84" t="str">
        <f>[68]Outubro!$I$29</f>
        <v>*</v>
      </c>
      <c r="AA19" s="84" t="str">
        <f>[68]Outubro!$I$30</f>
        <v>*</v>
      </c>
      <c r="AB19" s="84" t="str">
        <f>[68]Outubro!$I$31</f>
        <v>*</v>
      </c>
      <c r="AC19" s="84" t="str">
        <f>[68]Outubro!$I$32</f>
        <v>*</v>
      </c>
      <c r="AD19" s="84" t="str">
        <f>[68]Outubro!$I$33</f>
        <v>*</v>
      </c>
      <c r="AE19" s="84" t="str">
        <f>[68]Outubro!$I$34</f>
        <v>*</v>
      </c>
      <c r="AF19" s="84" t="str">
        <f>[68]Outubro!$I$35</f>
        <v>*</v>
      </c>
      <c r="AG19" s="81" t="str">
        <f>[68]Outubro!$I$36</f>
        <v>*</v>
      </c>
      <c r="AJ19" t="s">
        <v>35</v>
      </c>
    </row>
    <row r="20" spans="1:40" x14ac:dyDescent="0.2">
      <c r="A20" s="71" t="s">
        <v>5</v>
      </c>
      <c r="B20" s="84" t="str">
        <f>[69]Outubro!$I$5</f>
        <v>*</v>
      </c>
      <c r="C20" s="84" t="str">
        <f>[69]Outubro!$I$6</f>
        <v>*</v>
      </c>
      <c r="D20" s="84" t="str">
        <f>[69]Outubro!$I$7</f>
        <v>*</v>
      </c>
      <c r="E20" s="84" t="str">
        <f>[69]Outubro!$I$8</f>
        <v>*</v>
      </c>
      <c r="F20" s="84" t="str">
        <f>[69]Outubro!$I$9</f>
        <v>*</v>
      </c>
      <c r="G20" s="84" t="str">
        <f>[69]Outubro!$I$10</f>
        <v>*</v>
      </c>
      <c r="H20" s="84" t="str">
        <f>[69]Outubro!$I$11</f>
        <v>*</v>
      </c>
      <c r="I20" s="84" t="str">
        <f>[69]Outubro!$I$12</f>
        <v>*</v>
      </c>
      <c r="J20" s="84" t="str">
        <f>[69]Outubro!$I$13</f>
        <v>*</v>
      </c>
      <c r="K20" s="84" t="str">
        <f>[69]Outubro!$I$14</f>
        <v>*</v>
      </c>
      <c r="L20" s="84" t="str">
        <f>[69]Outubro!$I$15</f>
        <v>*</v>
      </c>
      <c r="M20" s="84" t="str">
        <f>[69]Outubro!$I$16</f>
        <v>*</v>
      </c>
      <c r="N20" s="84" t="str">
        <f>[69]Outubro!$I$17</f>
        <v>*</v>
      </c>
      <c r="O20" s="84" t="str">
        <f>[69]Outubro!$I$18</f>
        <v>*</v>
      </c>
      <c r="P20" s="84" t="str">
        <f>[69]Outubro!$I$19</f>
        <v>*</v>
      </c>
      <c r="Q20" s="84" t="str">
        <f>[69]Outubro!$I$20</f>
        <v>*</v>
      </c>
      <c r="R20" s="84" t="str">
        <f>[69]Outubro!$I$21</f>
        <v>*</v>
      </c>
      <c r="S20" s="84" t="str">
        <f>[69]Outubro!$I$22</f>
        <v>*</v>
      </c>
      <c r="T20" s="84" t="str">
        <f>[69]Outubro!$I$23</f>
        <v>*</v>
      </c>
      <c r="U20" s="84" t="str">
        <f>[69]Outubro!$I$24</f>
        <v>*</v>
      </c>
      <c r="V20" s="84" t="str">
        <f>[69]Outubro!$I$25</f>
        <v>*</v>
      </c>
      <c r="W20" s="84" t="str">
        <f>[69]Outubro!$I$26</f>
        <v>*</v>
      </c>
      <c r="X20" s="84" t="str">
        <f>[69]Outubro!$I$27</f>
        <v>*</v>
      </c>
      <c r="Y20" s="84" t="str">
        <f>[69]Outubro!$I$28</f>
        <v>*</v>
      </c>
      <c r="Z20" s="84" t="str">
        <f>[69]Outubro!$I$29</f>
        <v>*</v>
      </c>
      <c r="AA20" s="84" t="str">
        <f>[69]Outubro!$I$30</f>
        <v>*</v>
      </c>
      <c r="AB20" s="84" t="str">
        <f>[69]Outubro!$I$31</f>
        <v>*</v>
      </c>
      <c r="AC20" s="84" t="str">
        <f>[69]Outubro!$I$32</f>
        <v>*</v>
      </c>
      <c r="AD20" s="84" t="str">
        <f>[69]Outubro!$I$33</f>
        <v>*</v>
      </c>
      <c r="AE20" s="84" t="str">
        <f>[69]Outubro!$I$34</f>
        <v>*</v>
      </c>
      <c r="AF20" s="84" t="str">
        <f>[69]Outubro!$I$35</f>
        <v>*</v>
      </c>
      <c r="AG20" s="81" t="str">
        <f>[69]Outubro!$I$36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1" t="s">
        <v>33</v>
      </c>
      <c r="B21" s="84" t="str">
        <f>[70]Outubro!$I$5</f>
        <v>*</v>
      </c>
      <c r="C21" s="84" t="str">
        <f>[70]Outubro!$I$6</f>
        <v>*</v>
      </c>
      <c r="D21" s="84" t="str">
        <f>[70]Outubro!$I$7</f>
        <v>*</v>
      </c>
      <c r="E21" s="84" t="str">
        <f>[70]Outubro!$I$8</f>
        <v>*</v>
      </c>
      <c r="F21" s="84" t="str">
        <f>[70]Outubro!$I$9</f>
        <v>*</v>
      </c>
      <c r="G21" s="84" t="str">
        <f>[70]Outubro!$I$10</f>
        <v>*</v>
      </c>
      <c r="H21" s="84" t="str">
        <f>[70]Outubro!$I$11</f>
        <v>*</v>
      </c>
      <c r="I21" s="84" t="str">
        <f>[70]Outubro!$I$12</f>
        <v>*</v>
      </c>
      <c r="J21" s="84" t="str">
        <f>[70]Outubro!$I$13</f>
        <v>*</v>
      </c>
      <c r="K21" s="84" t="str">
        <f>[70]Outubro!$I$14</f>
        <v>*</v>
      </c>
      <c r="L21" s="84" t="str">
        <f>[70]Outubro!$I$15</f>
        <v>*</v>
      </c>
      <c r="M21" s="84" t="str">
        <f>[70]Outubro!$I$16</f>
        <v>*</v>
      </c>
      <c r="N21" s="84" t="str">
        <f>[70]Outubro!$I$17</f>
        <v>*</v>
      </c>
      <c r="O21" s="84" t="str">
        <f>[70]Outubro!$I$18</f>
        <v>*</v>
      </c>
      <c r="P21" s="84" t="str">
        <f>[70]Outubro!$I$19</f>
        <v>*</v>
      </c>
      <c r="Q21" s="84" t="str">
        <f>[70]Outubro!$I$20</f>
        <v>*</v>
      </c>
      <c r="R21" s="84" t="str">
        <f>[70]Outubro!$I$21</f>
        <v>*</v>
      </c>
      <c r="S21" s="84" t="str">
        <f>[70]Outubro!$I$22</f>
        <v>*</v>
      </c>
      <c r="T21" s="84" t="str">
        <f>[70]Outubro!$I$23</f>
        <v>*</v>
      </c>
      <c r="U21" s="84" t="str">
        <f>[70]Outubro!$I$24</f>
        <v>*</v>
      </c>
      <c r="V21" s="84" t="str">
        <f>[70]Outubro!$I$25</f>
        <v>*</v>
      </c>
      <c r="W21" s="84" t="str">
        <f>[70]Outubro!$I$26</f>
        <v>*</v>
      </c>
      <c r="X21" s="84" t="str">
        <f>[70]Outubro!$I$27</f>
        <v>*</v>
      </c>
      <c r="Y21" s="84" t="str">
        <f>[70]Outubro!$I$28</f>
        <v>*</v>
      </c>
      <c r="Z21" s="84" t="str">
        <f>[70]Outubro!$I$29</f>
        <v>*</v>
      </c>
      <c r="AA21" s="84" t="str">
        <f>[70]Outubro!$I$30</f>
        <v>*</v>
      </c>
      <c r="AB21" s="84" t="str">
        <f>[70]Outubro!$I$31</f>
        <v>*</v>
      </c>
      <c r="AC21" s="84" t="str">
        <f>[70]Outubro!$I$32</f>
        <v>*</v>
      </c>
      <c r="AD21" s="84" t="str">
        <f>[70]Outubro!$I$33</f>
        <v>*</v>
      </c>
      <c r="AE21" s="84" t="str">
        <f>[70]Outubro!$I$34</f>
        <v>*</v>
      </c>
      <c r="AF21" s="84" t="str">
        <f>[70]Outubro!$I$35</f>
        <v>*</v>
      </c>
      <c r="AG21" s="81" t="str">
        <f>[70]Outubro!$I$36</f>
        <v>*</v>
      </c>
      <c r="AK21" t="s">
        <v>35</v>
      </c>
    </row>
    <row r="22" spans="1:40" x14ac:dyDescent="0.2">
      <c r="A22" s="71" t="s">
        <v>6</v>
      </c>
      <c r="B22" s="84" t="str">
        <f>[71]Outubro!$I$5</f>
        <v>*</v>
      </c>
      <c r="C22" s="84" t="str">
        <f>[71]Outubro!$I$6</f>
        <v>*</v>
      </c>
      <c r="D22" s="84" t="str">
        <f>[71]Outubro!$I$7</f>
        <v>*</v>
      </c>
      <c r="E22" s="84" t="str">
        <f>[71]Outubro!$I$8</f>
        <v>*</v>
      </c>
      <c r="F22" s="84" t="str">
        <f>[71]Outubro!$I$9</f>
        <v>*</v>
      </c>
      <c r="G22" s="84" t="str">
        <f>[71]Outubro!$I$10</f>
        <v>*</v>
      </c>
      <c r="H22" s="84" t="str">
        <f>[71]Outubro!$I$11</f>
        <v>*</v>
      </c>
      <c r="I22" s="84" t="str">
        <f>[71]Outubro!$I$12</f>
        <v>*</v>
      </c>
      <c r="J22" s="84" t="str">
        <f>[71]Outubro!$I$13</f>
        <v>*</v>
      </c>
      <c r="K22" s="84" t="str">
        <f>[71]Outubro!$I$14</f>
        <v>*</v>
      </c>
      <c r="L22" s="84" t="str">
        <f>[71]Outubro!$I$15</f>
        <v>*</v>
      </c>
      <c r="M22" s="84" t="str">
        <f>[71]Outubro!$I$16</f>
        <v>*</v>
      </c>
      <c r="N22" s="84" t="str">
        <f>[71]Outubro!$I$17</f>
        <v>*</v>
      </c>
      <c r="O22" s="84" t="str">
        <f>[71]Outubro!$I$18</f>
        <v>*</v>
      </c>
      <c r="P22" s="84" t="str">
        <f>[71]Outubro!$I$19</f>
        <v>*</v>
      </c>
      <c r="Q22" s="84" t="str">
        <f>[71]Outubro!$I$20</f>
        <v>*</v>
      </c>
      <c r="R22" s="84" t="str">
        <f>[71]Outubro!$I$21</f>
        <v>*</v>
      </c>
      <c r="S22" s="84" t="str">
        <f>[71]Outubro!$I$22</f>
        <v>*</v>
      </c>
      <c r="T22" s="84" t="str">
        <f>[71]Outubro!$I$23</f>
        <v>*</v>
      </c>
      <c r="U22" s="84" t="str">
        <f>[71]Outubro!$I$24</f>
        <v>*</v>
      </c>
      <c r="V22" s="84" t="str">
        <f>[71]Outubro!$I$25</f>
        <v>*</v>
      </c>
      <c r="W22" s="84" t="str">
        <f>[71]Outubro!$I$26</f>
        <v>*</v>
      </c>
      <c r="X22" s="84" t="str">
        <f>[71]Outubro!$I$27</f>
        <v>*</v>
      </c>
      <c r="Y22" s="84" t="str">
        <f>[71]Outubro!$I$28</f>
        <v>*</v>
      </c>
      <c r="Z22" s="84" t="str">
        <f>[71]Outubro!$I$29</f>
        <v>*</v>
      </c>
      <c r="AA22" s="84" t="str">
        <f>[71]Outubro!$I$30</f>
        <v>*</v>
      </c>
      <c r="AB22" s="84" t="str">
        <f>[71]Outubro!$I$31</f>
        <v>*</v>
      </c>
      <c r="AC22" s="84" t="str">
        <f>[71]Outubro!$I$32</f>
        <v>*</v>
      </c>
      <c r="AD22" s="84" t="str">
        <f>[71]Outubro!$I$33</f>
        <v>*</v>
      </c>
      <c r="AE22" s="84" t="str">
        <f>[71]Outubro!$I$34</f>
        <v>*</v>
      </c>
      <c r="AF22" s="84" t="str">
        <f>[71]Outubro!$I$35</f>
        <v>*</v>
      </c>
      <c r="AG22" s="81" t="str">
        <f>[71]Outubro!$I$36</f>
        <v>*</v>
      </c>
      <c r="AK22" t="s">
        <v>35</v>
      </c>
    </row>
    <row r="23" spans="1:40" x14ac:dyDescent="0.2">
      <c r="A23" s="71" t="s">
        <v>7</v>
      </c>
      <c r="B23" s="87" t="str">
        <f>[72]Outubro!$I$5</f>
        <v>*</v>
      </c>
      <c r="C23" s="87" t="str">
        <f>[72]Outubro!$I$6</f>
        <v>*</v>
      </c>
      <c r="D23" s="87" t="str">
        <f>[72]Outubro!$I$7</f>
        <v>*</v>
      </c>
      <c r="E23" s="87" t="str">
        <f>[72]Outubro!$I$8</f>
        <v>*</v>
      </c>
      <c r="F23" s="87" t="str">
        <f>[72]Outubro!$I$9</f>
        <v>*</v>
      </c>
      <c r="G23" s="87" t="str">
        <f>[72]Outubro!$I$10</f>
        <v>*</v>
      </c>
      <c r="H23" s="87" t="str">
        <f>[72]Outubro!$I$11</f>
        <v>*</v>
      </c>
      <c r="I23" s="87" t="str">
        <f>[72]Outubro!$I$12</f>
        <v>*</v>
      </c>
      <c r="J23" s="87" t="str">
        <f>[72]Outubro!$I$13</f>
        <v>*</v>
      </c>
      <c r="K23" s="87" t="str">
        <f>[72]Outubro!$I$14</f>
        <v>*</v>
      </c>
      <c r="L23" s="87" t="str">
        <f>[72]Outubro!$I$15</f>
        <v>*</v>
      </c>
      <c r="M23" s="87" t="str">
        <f>[72]Outubro!$I$16</f>
        <v>*</v>
      </c>
      <c r="N23" s="87" t="str">
        <f>[72]Outubro!$I$17</f>
        <v>*</v>
      </c>
      <c r="O23" s="87" t="str">
        <f>[72]Outubro!$I$18</f>
        <v>*</v>
      </c>
      <c r="P23" s="87" t="str">
        <f>[72]Outubro!$I$19</f>
        <v>*</v>
      </c>
      <c r="Q23" s="87" t="str">
        <f>[72]Outubro!$I$20</f>
        <v>*</v>
      </c>
      <c r="R23" s="87" t="str">
        <f>[72]Outubro!$I$21</f>
        <v>*</v>
      </c>
      <c r="S23" s="87" t="str">
        <f>[72]Outubro!$I$22</f>
        <v>*</v>
      </c>
      <c r="T23" s="84" t="str">
        <f>[72]Outubro!$I$23</f>
        <v>*</v>
      </c>
      <c r="U23" s="84" t="str">
        <f>[72]Outubro!$I$24</f>
        <v>*</v>
      </c>
      <c r="V23" s="84" t="str">
        <f>[72]Outubro!$I$25</f>
        <v>*</v>
      </c>
      <c r="W23" s="84" t="str">
        <f>[72]Outubro!$I$26</f>
        <v>*</v>
      </c>
      <c r="X23" s="84" t="str">
        <f>[72]Outubro!$I$27</f>
        <v>*</v>
      </c>
      <c r="Y23" s="84" t="str">
        <f>[72]Outubro!$I$28</f>
        <v>*</v>
      </c>
      <c r="Z23" s="84" t="str">
        <f>[72]Outubro!$I$29</f>
        <v>*</v>
      </c>
      <c r="AA23" s="84" t="str">
        <f>[72]Outubro!$I$30</f>
        <v>*</v>
      </c>
      <c r="AB23" s="84" t="str">
        <f>[72]Outubro!$I$31</f>
        <v>*</v>
      </c>
      <c r="AC23" s="84" t="str">
        <f>[72]Outubro!$I$32</f>
        <v>*</v>
      </c>
      <c r="AD23" s="84" t="str">
        <f>[72]Outubro!$I$33</f>
        <v>*</v>
      </c>
      <c r="AE23" s="84" t="str">
        <f>[72]Outubro!$I$34</f>
        <v>*</v>
      </c>
      <c r="AF23" s="84" t="str">
        <f>[72]Outubro!$I$35</f>
        <v>*</v>
      </c>
      <c r="AG23" s="81" t="str">
        <f>[72]Outubro!$I$36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1" t="s">
        <v>140</v>
      </c>
      <c r="B24" s="87" t="str">
        <f>[73]Outubro!$I$5</f>
        <v>*</v>
      </c>
      <c r="C24" s="87" t="str">
        <f>[73]Outubro!$I$6</f>
        <v>*</v>
      </c>
      <c r="D24" s="87" t="str">
        <f>[73]Outubro!$I$7</f>
        <v>*</v>
      </c>
      <c r="E24" s="87" t="str">
        <f>[73]Outubro!$I$8</f>
        <v>*</v>
      </c>
      <c r="F24" s="87" t="str">
        <f>[73]Outubro!$I$9</f>
        <v>*</v>
      </c>
      <c r="G24" s="87" t="str">
        <f>[73]Outubro!$I$10</f>
        <v>*</v>
      </c>
      <c r="H24" s="87" t="str">
        <f>[73]Outubro!$I$11</f>
        <v>*</v>
      </c>
      <c r="I24" s="87" t="str">
        <f>[73]Outubro!$I$12</f>
        <v>*</v>
      </c>
      <c r="J24" s="87" t="str">
        <f>[73]Outubro!$I$13</f>
        <v>*</v>
      </c>
      <c r="K24" s="87" t="str">
        <f>[73]Outubro!$I$14</f>
        <v>*</v>
      </c>
      <c r="L24" s="87" t="str">
        <f>[73]Outubro!$I$15</f>
        <v>*</v>
      </c>
      <c r="M24" s="87" t="str">
        <f>[73]Outubro!$I$16</f>
        <v>*</v>
      </c>
      <c r="N24" s="87" t="str">
        <f>[73]Outubro!$I$17</f>
        <v>*</v>
      </c>
      <c r="O24" s="87" t="str">
        <f>[73]Outubro!$I$18</f>
        <v>*</v>
      </c>
      <c r="P24" s="87" t="str">
        <f>[73]Outubro!$I$19</f>
        <v>*</v>
      </c>
      <c r="Q24" s="87" t="str">
        <f>[73]Outubro!$I$20</f>
        <v>*</v>
      </c>
      <c r="R24" s="87" t="str">
        <f>[73]Outubro!$I$21</f>
        <v>*</v>
      </c>
      <c r="S24" s="87" t="str">
        <f>[73]Outubro!$I$22</f>
        <v>*</v>
      </c>
      <c r="T24" s="87" t="str">
        <f>[73]Outubro!$I$23</f>
        <v>*</v>
      </c>
      <c r="U24" s="87" t="str">
        <f>[73]Outubro!$I$24</f>
        <v>*</v>
      </c>
      <c r="V24" s="87" t="str">
        <f>[73]Outubro!$I$25</f>
        <v>*</v>
      </c>
      <c r="W24" s="87" t="str">
        <f>[73]Outubro!$I$26</f>
        <v>*</v>
      </c>
      <c r="X24" s="87" t="str">
        <f>[73]Outubro!$I$27</f>
        <v>*</v>
      </c>
      <c r="Y24" s="87" t="str">
        <f>[73]Outubro!$I$28</f>
        <v>*</v>
      </c>
      <c r="Z24" s="87" t="str">
        <f>[73]Outubro!$I$29</f>
        <v>*</v>
      </c>
      <c r="AA24" s="87" t="str">
        <f>[73]Outubro!$I$30</f>
        <v>*</v>
      </c>
      <c r="AB24" s="87" t="str">
        <f>[73]Outubro!$I$31</f>
        <v>*</v>
      </c>
      <c r="AC24" s="87" t="str">
        <f>[73]Outubro!$I$32</f>
        <v>*</v>
      </c>
      <c r="AD24" s="87" t="str">
        <f>[73]Outubro!$I$33</f>
        <v>*</v>
      </c>
      <c r="AE24" s="87" t="str">
        <f>[73]Outubro!$I$34</f>
        <v>*</v>
      </c>
      <c r="AF24" s="87" t="str">
        <f>[73]Outubro!$I$35</f>
        <v>*</v>
      </c>
      <c r="AG24" s="89" t="str">
        <f>[73]Outubro!$I$36</f>
        <v>*</v>
      </c>
      <c r="AK24" t="s">
        <v>35</v>
      </c>
      <c r="AL24" t="s">
        <v>35</v>
      </c>
    </row>
    <row r="25" spans="1:40" x14ac:dyDescent="0.2">
      <c r="A25" s="71" t="s">
        <v>141</v>
      </c>
      <c r="B25" s="84" t="str">
        <f>[74]Outubro!$I$5</f>
        <v>*</v>
      </c>
      <c r="C25" s="84" t="str">
        <f>[74]Outubro!$I$6</f>
        <v>*</v>
      </c>
      <c r="D25" s="84" t="str">
        <f>[74]Outubro!$I$7</f>
        <v>*</v>
      </c>
      <c r="E25" s="84" t="str">
        <f>[74]Outubro!$I$8</f>
        <v>*</v>
      </c>
      <c r="F25" s="84" t="str">
        <f>[74]Outubro!$I$9</f>
        <v>*</v>
      </c>
      <c r="G25" s="84" t="str">
        <f>[74]Outubro!$I$10</f>
        <v>*</v>
      </c>
      <c r="H25" s="84" t="str">
        <f>[74]Outubro!$I$11</f>
        <v>*</v>
      </c>
      <c r="I25" s="84" t="str">
        <f>[74]Outubro!$I$12</f>
        <v>*</v>
      </c>
      <c r="J25" s="84" t="str">
        <f>[74]Outubro!$I$13</f>
        <v>*</v>
      </c>
      <c r="K25" s="84" t="str">
        <f>[74]Outubro!$I$14</f>
        <v>*</v>
      </c>
      <c r="L25" s="84" t="str">
        <f>[74]Outubro!$I$15</f>
        <v>*</v>
      </c>
      <c r="M25" s="84" t="str">
        <f>[74]Outubro!$I$16</f>
        <v>*</v>
      </c>
      <c r="N25" s="84" t="str">
        <f>[74]Outubro!$I$17</f>
        <v>*</v>
      </c>
      <c r="O25" s="84" t="str">
        <f>[74]Outubro!$I$18</f>
        <v>*</v>
      </c>
      <c r="P25" s="84" t="str">
        <f>[74]Outubro!$I$19</f>
        <v>*</v>
      </c>
      <c r="Q25" s="84" t="str">
        <f>[74]Outubro!$I$20</f>
        <v>*</v>
      </c>
      <c r="R25" s="84" t="str">
        <f>[74]Outubro!$I$21</f>
        <v>*</v>
      </c>
      <c r="S25" s="84" t="str">
        <f>[74]Outubro!$I$22</f>
        <v>*</v>
      </c>
      <c r="T25" s="11" t="s">
        <v>154</v>
      </c>
      <c r="U25" s="84" t="str">
        <f>[74]Outubro!$I$24</f>
        <v>*</v>
      </c>
      <c r="V25" s="84" t="str">
        <f>[74]Outubro!$I$25</f>
        <v>*</v>
      </c>
      <c r="W25" s="84" t="str">
        <f>[74]Outubro!$I$26</f>
        <v>*</v>
      </c>
      <c r="X25" s="84" t="str">
        <f>[74]Outubro!$I$27</f>
        <v>*</v>
      </c>
      <c r="Y25" s="84" t="str">
        <f>[74]Outubro!$I$28</f>
        <v>*</v>
      </c>
      <c r="Z25" s="84" t="str">
        <f>[74]Outubro!$I$29</f>
        <v>*</v>
      </c>
      <c r="AA25" s="84" t="str">
        <f>[74]Outubro!$I$30</f>
        <v>*</v>
      </c>
      <c r="AB25" s="84" t="str">
        <f>[74]Outubro!$I$31</f>
        <v>*</v>
      </c>
      <c r="AC25" s="84" t="str">
        <f>[74]Outubro!$I$32</f>
        <v>*</v>
      </c>
      <c r="AD25" s="84" t="str">
        <f>[74]Outubro!$I$33</f>
        <v>*</v>
      </c>
      <c r="AE25" s="84" t="str">
        <f>[74]Outubro!$I$34</f>
        <v>*</v>
      </c>
      <c r="AF25" s="84" t="str">
        <f>[74]Outubro!$I$35</f>
        <v>*</v>
      </c>
      <c r="AG25" s="89" t="str">
        <f>[74]Outubro!$I$36</f>
        <v>*</v>
      </c>
      <c r="AH25" s="12" t="s">
        <v>35</v>
      </c>
      <c r="AL25" t="s">
        <v>35</v>
      </c>
    </row>
    <row r="26" spans="1:40" x14ac:dyDescent="0.2">
      <c r="A26" s="71" t="s">
        <v>142</v>
      </c>
      <c r="B26" s="84" t="str">
        <f>[75]Outubro!$I$5</f>
        <v>*</v>
      </c>
      <c r="C26" s="84" t="str">
        <f>[75]Outubro!$I$6</f>
        <v>*</v>
      </c>
      <c r="D26" s="84" t="str">
        <f>[75]Outubro!$I$7</f>
        <v>*</v>
      </c>
      <c r="E26" s="84" t="str">
        <f>[75]Outubro!$I$8</f>
        <v>*</v>
      </c>
      <c r="F26" s="84" t="str">
        <f>[75]Outubro!$I$9</f>
        <v>*</v>
      </c>
      <c r="G26" s="84" t="str">
        <f>[75]Outubro!$I$10</f>
        <v>*</v>
      </c>
      <c r="H26" s="84" t="str">
        <f>[75]Outubro!$I$11</f>
        <v>*</v>
      </c>
      <c r="I26" s="84" t="str">
        <f>[75]Outubro!$I$12</f>
        <v>*</v>
      </c>
      <c r="J26" s="84" t="str">
        <f>[75]Outubro!$I$13</f>
        <v>*</v>
      </c>
      <c r="K26" s="84" t="str">
        <f>[75]Outubro!$I$14</f>
        <v>*</v>
      </c>
      <c r="L26" s="84" t="str">
        <f>[75]Outubro!$I$15</f>
        <v>*</v>
      </c>
      <c r="M26" s="84" t="str">
        <f>[75]Outubro!$I$16</f>
        <v>*</v>
      </c>
      <c r="N26" s="84" t="str">
        <f>[75]Outubro!$I$17</f>
        <v>*</v>
      </c>
      <c r="O26" s="84" t="str">
        <f>[75]Outubro!$I$18</f>
        <v>*</v>
      </c>
      <c r="P26" s="84" t="str">
        <f>[75]Outubro!$I$19</f>
        <v>*</v>
      </c>
      <c r="Q26" s="84" t="str">
        <f>[75]Outubro!$I$20</f>
        <v>*</v>
      </c>
      <c r="R26" s="84" t="str">
        <f>[75]Outubro!$I$21</f>
        <v>*</v>
      </c>
      <c r="S26" s="84" t="str">
        <f>[75]Outubro!$I$22</f>
        <v>*</v>
      </c>
      <c r="T26" s="84" t="str">
        <f>[75]Outubro!$I$23</f>
        <v>*</v>
      </c>
      <c r="U26" s="84" t="str">
        <f>[75]Outubro!$I$24</f>
        <v>*</v>
      </c>
      <c r="V26" s="84" t="str">
        <f>[75]Outubro!$I$25</f>
        <v>*</v>
      </c>
      <c r="W26" s="84" t="str">
        <f>[75]Outubro!$I$26</f>
        <v>*</v>
      </c>
      <c r="X26" s="84" t="str">
        <f>[75]Outubro!$I$27</f>
        <v>*</v>
      </c>
      <c r="Y26" s="84" t="str">
        <f>[75]Outubro!$I$28</f>
        <v>*</v>
      </c>
      <c r="Z26" s="84" t="str">
        <f>[75]Outubro!$I$29</f>
        <v>*</v>
      </c>
      <c r="AA26" s="84" t="str">
        <f>[75]Outubro!$I$30</f>
        <v>*</v>
      </c>
      <c r="AB26" s="84" t="str">
        <f>[75]Outubro!$I$31</f>
        <v>*</v>
      </c>
      <c r="AC26" s="84" t="str">
        <f>[75]Outubro!$I$32</f>
        <v>*</v>
      </c>
      <c r="AD26" s="84" t="str">
        <f>[75]Outubro!$I$33</f>
        <v>*</v>
      </c>
      <c r="AE26" s="84" t="str">
        <f>[75]Outubro!$I$34</f>
        <v>*</v>
      </c>
      <c r="AF26" s="84" t="str">
        <f>[75]Outubro!$I$35</f>
        <v>*</v>
      </c>
      <c r="AG26" s="89" t="str">
        <f>[75]Outubro!$I$36</f>
        <v>*</v>
      </c>
    </row>
    <row r="27" spans="1:40" x14ac:dyDescent="0.2">
      <c r="A27" s="71" t="s">
        <v>8</v>
      </c>
      <c r="B27" s="87" t="str">
        <f>[76]Outubro!$I$5</f>
        <v>*</v>
      </c>
      <c r="C27" s="87" t="str">
        <f>[76]Outubro!$I$6</f>
        <v>*</v>
      </c>
      <c r="D27" s="87" t="str">
        <f>[76]Outubro!$I$7</f>
        <v>*</v>
      </c>
      <c r="E27" s="87" t="str">
        <f>[76]Outubro!$I$8</f>
        <v>*</v>
      </c>
      <c r="F27" s="87" t="str">
        <f>[76]Outubro!$I$9</f>
        <v>*</v>
      </c>
      <c r="G27" s="87" t="str">
        <f>[76]Outubro!$I$10</f>
        <v>*</v>
      </c>
      <c r="H27" s="87" t="str">
        <f>[76]Outubro!$I$11</f>
        <v>*</v>
      </c>
      <c r="I27" s="87" t="str">
        <f>[76]Outubro!$I$12</f>
        <v>*</v>
      </c>
      <c r="J27" s="87" t="str">
        <f>[76]Outubro!$I$13</f>
        <v>*</v>
      </c>
      <c r="K27" s="87" t="str">
        <f>[76]Outubro!$I$14</f>
        <v>*</v>
      </c>
      <c r="L27" s="87" t="str">
        <f>[76]Outubro!$I$15</f>
        <v>*</v>
      </c>
      <c r="M27" s="87" t="str">
        <f>[76]Outubro!$I$16</f>
        <v>*</v>
      </c>
      <c r="N27" s="87" t="str">
        <f>[76]Outubro!$I$17</f>
        <v>*</v>
      </c>
      <c r="O27" s="87" t="str">
        <f>[76]Outubro!$I$18</f>
        <v>*</v>
      </c>
      <c r="P27" s="87" t="str">
        <f>[76]Outubro!$I$19</f>
        <v>*</v>
      </c>
      <c r="Q27" s="84" t="str">
        <f>[76]Outubro!$I$20</f>
        <v>*</v>
      </c>
      <c r="R27" s="84" t="str">
        <f>[76]Outubro!$I$21</f>
        <v>*</v>
      </c>
      <c r="S27" s="84" t="str">
        <f>[76]Outubro!$I$22</f>
        <v>*</v>
      </c>
      <c r="T27" s="84" t="str">
        <f>[76]Outubro!$I$23</f>
        <v>*</v>
      </c>
      <c r="U27" s="84" t="str">
        <f>[76]Outubro!$I$24</f>
        <v>*</v>
      </c>
      <c r="V27" s="84" t="str">
        <f>[76]Outubro!$I$25</f>
        <v>*</v>
      </c>
      <c r="W27" s="84" t="str">
        <f>[76]Outubro!$I$26</f>
        <v>*</v>
      </c>
      <c r="X27" s="84" t="str">
        <f>[76]Outubro!$I$27</f>
        <v>*</v>
      </c>
      <c r="Y27" s="84" t="str">
        <f>[76]Outubro!$I$28</f>
        <v>*</v>
      </c>
      <c r="Z27" s="84" t="str">
        <f>[76]Outubro!$I$29</f>
        <v>*</v>
      </c>
      <c r="AA27" s="84" t="str">
        <f>[76]Outubro!$I$30</f>
        <v>*</v>
      </c>
      <c r="AB27" s="84" t="str">
        <f>[76]Outubro!$I$31</f>
        <v>*</v>
      </c>
      <c r="AC27" s="84" t="str">
        <f>[76]Outubro!$I$32</f>
        <v>*</v>
      </c>
      <c r="AD27" s="84" t="str">
        <f>[76]Outubro!$I$33</f>
        <v>*</v>
      </c>
      <c r="AE27" s="84" t="str">
        <f>[76]Outubro!$I$34</f>
        <v>*</v>
      </c>
      <c r="AF27" s="84" t="str">
        <f>[76]Outubro!$I$35</f>
        <v>*</v>
      </c>
      <c r="AG27" s="81" t="str">
        <f>[76]Outubro!$I$36</f>
        <v>*</v>
      </c>
      <c r="AL27" t="s">
        <v>35</v>
      </c>
      <c r="AN27" t="s">
        <v>35</v>
      </c>
    </row>
    <row r="28" spans="1:40" x14ac:dyDescent="0.2">
      <c r="A28" s="71" t="s">
        <v>9</v>
      </c>
      <c r="B28" s="87" t="str">
        <f>[77]Outubro!$I$5</f>
        <v>*</v>
      </c>
      <c r="C28" s="87" t="str">
        <f>[77]Outubro!$I$6</f>
        <v>*</v>
      </c>
      <c r="D28" s="87" t="str">
        <f>[77]Outubro!$I$7</f>
        <v>*</v>
      </c>
      <c r="E28" s="87" t="str">
        <f>[77]Outubro!$I$8</f>
        <v>*</v>
      </c>
      <c r="F28" s="87" t="str">
        <f>[77]Outubro!$I$9</f>
        <v>*</v>
      </c>
      <c r="G28" s="87" t="str">
        <f>[77]Outubro!$I$10</f>
        <v>*</v>
      </c>
      <c r="H28" s="87" t="str">
        <f>[77]Outubro!$I$11</f>
        <v>*</v>
      </c>
      <c r="I28" s="87" t="str">
        <f>[77]Outubro!$I$12</f>
        <v>*</v>
      </c>
      <c r="J28" s="87" t="str">
        <f>[77]Outubro!$I$13</f>
        <v>*</v>
      </c>
      <c r="K28" s="87" t="str">
        <f>[77]Outubro!$I$14</f>
        <v>*</v>
      </c>
      <c r="L28" s="87" t="str">
        <f>[77]Outubro!$I$15</f>
        <v>*</v>
      </c>
      <c r="M28" s="87" t="str">
        <f>[77]Outubro!$I$16</f>
        <v>*</v>
      </c>
      <c r="N28" s="87" t="str">
        <f>[77]Outubro!$I$17</f>
        <v>*</v>
      </c>
      <c r="O28" s="87" t="str">
        <f>[77]Outubro!$I$18</f>
        <v>*</v>
      </c>
      <c r="P28" s="87" t="str">
        <f>[77]Outubro!$I$19</f>
        <v>*</v>
      </c>
      <c r="Q28" s="87" t="str">
        <f>[77]Outubro!$I$20</f>
        <v>*</v>
      </c>
      <c r="R28" s="87" t="str">
        <f>[77]Outubro!$I$21</f>
        <v>*</v>
      </c>
      <c r="S28" s="87" t="str">
        <f>[77]Outubro!$I$22</f>
        <v>*</v>
      </c>
      <c r="T28" s="84" t="str">
        <f>[77]Outubro!$I$23</f>
        <v>*</v>
      </c>
      <c r="U28" s="84" t="str">
        <f>[77]Outubro!$I$24</f>
        <v>*</v>
      </c>
      <c r="V28" s="84" t="str">
        <f>[77]Outubro!$I$25</f>
        <v>*</v>
      </c>
      <c r="W28" s="84" t="str">
        <f>[77]Outubro!$I$26</f>
        <v>*</v>
      </c>
      <c r="X28" s="84" t="str">
        <f>[77]Outubro!$I$27</f>
        <v>*</v>
      </c>
      <c r="Y28" s="84" t="str">
        <f>[77]Outubro!$I$28</f>
        <v>*</v>
      </c>
      <c r="Z28" s="84" t="str">
        <f>[77]Outubro!$I$29</f>
        <v>*</v>
      </c>
      <c r="AA28" s="84" t="str">
        <f>[77]Outubro!$I$30</f>
        <v>*</v>
      </c>
      <c r="AB28" s="84" t="str">
        <f>[77]Outubro!$I$31</f>
        <v>*</v>
      </c>
      <c r="AC28" s="84" t="str">
        <f>[77]Outubro!$I$32</f>
        <v>*</v>
      </c>
      <c r="AD28" s="84" t="str">
        <f>[77]Outubro!$I$33</f>
        <v>*</v>
      </c>
      <c r="AE28" s="84" t="str">
        <f>[77]Outubro!$I$34</f>
        <v>*</v>
      </c>
      <c r="AF28" s="84" t="str">
        <f>[77]Outubro!$I$35</f>
        <v>*</v>
      </c>
      <c r="AG28" s="81" t="str">
        <f>[77]Outubro!$I$36</f>
        <v>*</v>
      </c>
      <c r="AM28" t="s">
        <v>35</v>
      </c>
    </row>
    <row r="29" spans="1:40" x14ac:dyDescent="0.2">
      <c r="A29" s="71" t="s">
        <v>32</v>
      </c>
      <c r="B29" s="87" t="str">
        <f>[78]Outubro!$I$5</f>
        <v>*</v>
      </c>
      <c r="C29" s="87" t="str">
        <f>[78]Outubro!$I$6</f>
        <v>*</v>
      </c>
      <c r="D29" s="87" t="str">
        <f>[78]Outubro!$I$7</f>
        <v>*</v>
      </c>
      <c r="E29" s="87" t="str">
        <f>[78]Outubro!$I$8</f>
        <v>*</v>
      </c>
      <c r="F29" s="87" t="str">
        <f>[78]Outubro!$I$9</f>
        <v>*</v>
      </c>
      <c r="G29" s="87" t="str">
        <f>[78]Outubro!$I$10</f>
        <v>*</v>
      </c>
      <c r="H29" s="87" t="str">
        <f>[78]Outubro!$I$11</f>
        <v>*</v>
      </c>
      <c r="I29" s="87" t="str">
        <f>[78]Outubro!$I$12</f>
        <v>*</v>
      </c>
      <c r="J29" s="87" t="str">
        <f>[78]Outubro!$I$13</f>
        <v>*</v>
      </c>
      <c r="K29" s="87" t="str">
        <f>[78]Outubro!$I$14</f>
        <v>*</v>
      </c>
      <c r="L29" s="87" t="str">
        <f>[78]Outubro!$I$15</f>
        <v>*</v>
      </c>
      <c r="M29" s="87" t="str">
        <f>[78]Outubro!$I$16</f>
        <v>*</v>
      </c>
      <c r="N29" s="87" t="str">
        <f>[78]Outubro!$I$17</f>
        <v>*</v>
      </c>
      <c r="O29" s="87" t="str">
        <f>[78]Outubro!$I$18</f>
        <v>*</v>
      </c>
      <c r="P29" s="87" t="str">
        <f>[78]Outubro!$I$19</f>
        <v>*</v>
      </c>
      <c r="Q29" s="87" t="str">
        <f>[78]Outubro!$I$20</f>
        <v>*</v>
      </c>
      <c r="R29" s="87" t="str">
        <f>[78]Outubro!$I$21</f>
        <v>*</v>
      </c>
      <c r="S29" s="87" t="str">
        <f>[78]Outubro!$I$22</f>
        <v>*</v>
      </c>
      <c r="T29" s="84" t="str">
        <f>[78]Outubro!$I$23</f>
        <v>*</v>
      </c>
      <c r="U29" s="84" t="str">
        <f>[78]Outubro!$I$24</f>
        <v>*</v>
      </c>
      <c r="V29" s="84" t="str">
        <f>[78]Outubro!$I$25</f>
        <v>*</v>
      </c>
      <c r="W29" s="84" t="str">
        <f>[78]Outubro!$I$26</f>
        <v>*</v>
      </c>
      <c r="X29" s="84" t="str">
        <f>[78]Outubro!$I$27</f>
        <v>*</v>
      </c>
      <c r="Y29" s="84" t="str">
        <f>[78]Outubro!$I$28</f>
        <v>*</v>
      </c>
      <c r="Z29" s="84" t="str">
        <f>[78]Outubro!$I$29</f>
        <v>*</v>
      </c>
      <c r="AA29" s="84" t="str">
        <f>[78]Outubro!$I$30</f>
        <v>*</v>
      </c>
      <c r="AB29" s="84" t="str">
        <f>[78]Outubro!$I$31</f>
        <v>*</v>
      </c>
      <c r="AC29" s="84" t="str">
        <f>[78]Outubro!$I$32</f>
        <v>*</v>
      </c>
      <c r="AD29" s="84" t="str">
        <f>[78]Outubro!$I$33</f>
        <v>*</v>
      </c>
      <c r="AE29" s="84" t="str">
        <f>[78]Outubro!$I$34</f>
        <v>*</v>
      </c>
      <c r="AF29" s="84" t="str">
        <f>[78]Outubro!$I$35</f>
        <v>*</v>
      </c>
      <c r="AG29" s="81" t="str">
        <f>[78]Outubro!$I$36</f>
        <v>*</v>
      </c>
      <c r="AJ29" t="s">
        <v>35</v>
      </c>
    </row>
    <row r="30" spans="1:40" x14ac:dyDescent="0.2">
      <c r="A30" s="71" t="s">
        <v>10</v>
      </c>
      <c r="B30" s="11" t="str">
        <f>[79]Outubro!$I$5</f>
        <v>*</v>
      </c>
      <c r="C30" s="11" t="str">
        <f>[79]Outubro!$I$6</f>
        <v>*</v>
      </c>
      <c r="D30" s="11" t="str">
        <f>[79]Outubro!$I$7</f>
        <v>*</v>
      </c>
      <c r="E30" s="11" t="str">
        <f>[79]Outubro!$I$8</f>
        <v>*</v>
      </c>
      <c r="F30" s="11" t="str">
        <f>[79]Outubro!$I$9</f>
        <v>*</v>
      </c>
      <c r="G30" s="11" t="str">
        <f>[79]Outubro!$I$10</f>
        <v>*</v>
      </c>
      <c r="H30" s="11" t="str">
        <f>[79]Outubro!$I$11</f>
        <v>*</v>
      </c>
      <c r="I30" s="11" t="str">
        <f>[79]Outubro!$I$12</f>
        <v>*</v>
      </c>
      <c r="J30" s="11" t="str">
        <f>[79]Outubro!$I$13</f>
        <v>*</v>
      </c>
      <c r="K30" s="11" t="str">
        <f>[79]Outubro!$I$14</f>
        <v>*</v>
      </c>
      <c r="L30" s="11" t="str">
        <f>[79]Outubro!$I$15</f>
        <v>*</v>
      </c>
      <c r="M30" s="11" t="str">
        <f>[79]Outubro!$I$16</f>
        <v>*</v>
      </c>
      <c r="N30" s="11" t="str">
        <f>[79]Outubro!$I$17</f>
        <v>*</v>
      </c>
      <c r="O30" s="11" t="str">
        <f>[79]Outubro!$I$18</f>
        <v>*</v>
      </c>
      <c r="P30" s="11" t="str">
        <f>[79]Outubro!$I$19</f>
        <v>*</v>
      </c>
      <c r="Q30" s="11" t="str">
        <f>[79]Outubro!$I$20</f>
        <v>*</v>
      </c>
      <c r="R30" s="11" t="str">
        <f>[79]Outubro!$I$21</f>
        <v>*</v>
      </c>
      <c r="S30" s="11" t="str">
        <f>[79]Outubro!$I$22</f>
        <v>*</v>
      </c>
      <c r="T30" s="84" t="str">
        <f>[79]Outubro!$I$23</f>
        <v>*</v>
      </c>
      <c r="U30" s="84" t="str">
        <f>[79]Outubro!$I$24</f>
        <v>*</v>
      </c>
      <c r="V30" s="84" t="str">
        <f>[79]Outubro!$I$25</f>
        <v>*</v>
      </c>
      <c r="W30" s="84" t="str">
        <f>[79]Outubro!$I$26</f>
        <v>*</v>
      </c>
      <c r="X30" s="84" t="str">
        <f>[79]Outubro!$I$27</f>
        <v>*</v>
      </c>
      <c r="Y30" s="84" t="str">
        <f>[79]Outubro!$I$28</f>
        <v>*</v>
      </c>
      <c r="Z30" s="84" t="str">
        <f>[79]Outubro!$I$29</f>
        <v>*</v>
      </c>
      <c r="AA30" s="84" t="str">
        <f>[79]Outubro!$I$30</f>
        <v>*</v>
      </c>
      <c r="AB30" s="84" t="str">
        <f>[79]Outubro!$I$31</f>
        <v>*</v>
      </c>
      <c r="AC30" s="84" t="str">
        <f>[79]Outubro!$I$32</f>
        <v>*</v>
      </c>
      <c r="AD30" s="84" t="str">
        <f>[79]Outubro!$I$33</f>
        <v>*</v>
      </c>
      <c r="AE30" s="84" t="str">
        <f>[79]Outubro!$I$34</f>
        <v>*</v>
      </c>
      <c r="AF30" s="84" t="str">
        <f>[79]Outubro!$I$35</f>
        <v>*</v>
      </c>
      <c r="AG30" s="81" t="str">
        <f>[79]Outubro!$I$36</f>
        <v>*</v>
      </c>
      <c r="AJ30" t="s">
        <v>35</v>
      </c>
    </row>
    <row r="31" spans="1:40" x14ac:dyDescent="0.2">
      <c r="A31" s="71" t="s">
        <v>143</v>
      </c>
      <c r="B31" s="84" t="str">
        <f>[80]Outubro!$I$5</f>
        <v>*</v>
      </c>
      <c r="C31" s="84" t="str">
        <f>[80]Outubro!$I$6</f>
        <v>*</v>
      </c>
      <c r="D31" s="84" t="str">
        <f>[80]Outubro!$I$7</f>
        <v>*</v>
      </c>
      <c r="E31" s="84" t="str">
        <f>[80]Outubro!$I$8</f>
        <v>*</v>
      </c>
      <c r="F31" s="84" t="str">
        <f>[80]Outubro!$I$9</f>
        <v>*</v>
      </c>
      <c r="G31" s="84" t="str">
        <f>[80]Outubro!$I$10</f>
        <v>*</v>
      </c>
      <c r="H31" s="84" t="str">
        <f>[80]Outubro!$I$11</f>
        <v>*</v>
      </c>
      <c r="I31" s="84" t="str">
        <f>[80]Outubro!$I$12</f>
        <v>*</v>
      </c>
      <c r="J31" s="84" t="str">
        <f>[80]Outubro!$I$13</f>
        <v>*</v>
      </c>
      <c r="K31" s="84" t="str">
        <f>[80]Outubro!$I$14</f>
        <v>*</v>
      </c>
      <c r="L31" s="84" t="str">
        <f>[80]Outubro!$I$15</f>
        <v>*</v>
      </c>
      <c r="M31" s="84" t="str">
        <f>[80]Outubro!$I$16</f>
        <v>*</v>
      </c>
      <c r="N31" s="84" t="str">
        <f>[80]Outubro!$I$17</f>
        <v>*</v>
      </c>
      <c r="O31" s="84" t="str">
        <f>[80]Outubro!$I$18</f>
        <v>*</v>
      </c>
      <c r="P31" s="84" t="str">
        <f>[80]Outubro!$I$19</f>
        <v>*</v>
      </c>
      <c r="Q31" s="84" t="str">
        <f>[80]Outubro!$I$20</f>
        <v>*</v>
      </c>
      <c r="R31" s="84" t="str">
        <f>[80]Outubro!$I$21</f>
        <v>*</v>
      </c>
      <c r="S31" s="84" t="str">
        <f>[80]Outubro!$I$22</f>
        <v>*</v>
      </c>
      <c r="T31" s="84" t="str">
        <f>[80]Outubro!$I$23</f>
        <v>*</v>
      </c>
      <c r="U31" s="84" t="str">
        <f>[80]Outubro!$I$24</f>
        <v>*</v>
      </c>
      <c r="V31" s="84" t="str">
        <f>[80]Outubro!$I$25</f>
        <v>*</v>
      </c>
      <c r="W31" s="84" t="str">
        <f>[80]Outubro!$I$26</f>
        <v>*</v>
      </c>
      <c r="X31" s="84" t="str">
        <f>[80]Outubro!$I$27</f>
        <v>*</v>
      </c>
      <c r="Y31" s="84" t="str">
        <f>[80]Outubro!$I$28</f>
        <v>*</v>
      </c>
      <c r="Z31" s="84" t="str">
        <f>[80]Outubro!$I$29</f>
        <v>*</v>
      </c>
      <c r="AA31" s="84" t="str">
        <f>[80]Outubro!$I$30</f>
        <v>*</v>
      </c>
      <c r="AB31" s="84" t="str">
        <f>[80]Outubro!$I$31</f>
        <v>*</v>
      </c>
      <c r="AC31" s="84" t="str">
        <f>[80]Outubro!$I$32</f>
        <v>*</v>
      </c>
      <c r="AD31" s="84" t="str">
        <f>[80]Outubro!$I$33</f>
        <v>*</v>
      </c>
      <c r="AE31" s="84" t="str">
        <f>[80]Outubro!$I$34</f>
        <v>*</v>
      </c>
      <c r="AF31" s="84" t="str">
        <f>[80]Outubro!$I$35</f>
        <v>*</v>
      </c>
      <c r="AG31" s="89" t="str">
        <f>[80]Outubro!$I$36</f>
        <v>*</v>
      </c>
      <c r="AH31" s="12" t="s">
        <v>35</v>
      </c>
      <c r="AL31" t="s">
        <v>35</v>
      </c>
    </row>
    <row r="32" spans="1:40" x14ac:dyDescent="0.2">
      <c r="A32" s="71" t="s">
        <v>11</v>
      </c>
      <c r="B32" s="87" t="str">
        <f>[81]Outubro!$I$5</f>
        <v>*</v>
      </c>
      <c r="C32" s="87" t="str">
        <f>[81]Outubro!$I$6</f>
        <v>*</v>
      </c>
      <c r="D32" s="87" t="str">
        <f>[81]Outubro!$I$7</f>
        <v>*</v>
      </c>
      <c r="E32" s="87" t="str">
        <f>[81]Outubro!$I$8</f>
        <v>*</v>
      </c>
      <c r="F32" s="87" t="str">
        <f>[81]Outubro!$I$9</f>
        <v>*</v>
      </c>
      <c r="G32" s="87" t="str">
        <f>[81]Outubro!$I$10</f>
        <v>*</v>
      </c>
      <c r="H32" s="87" t="str">
        <f>[81]Outubro!$I$11</f>
        <v>*</v>
      </c>
      <c r="I32" s="87" t="str">
        <f>[81]Outubro!$I$12</f>
        <v>*</v>
      </c>
      <c r="J32" s="87" t="str">
        <f>[81]Outubro!$I$13</f>
        <v>*</v>
      </c>
      <c r="K32" s="87" t="str">
        <f>[81]Outubro!$I$14</f>
        <v>*</v>
      </c>
      <c r="L32" s="87" t="str">
        <f>[81]Outubro!$I$15</f>
        <v>*</v>
      </c>
      <c r="M32" s="87" t="str">
        <f>[81]Outubro!$I$16</f>
        <v>*</v>
      </c>
      <c r="N32" s="87" t="str">
        <f>[81]Outubro!$I$17</f>
        <v>*</v>
      </c>
      <c r="O32" s="87" t="str">
        <f>[81]Outubro!$I$18</f>
        <v>*</v>
      </c>
      <c r="P32" s="87" t="str">
        <f>[81]Outubro!$I$19</f>
        <v>*</v>
      </c>
      <c r="Q32" s="87" t="str">
        <f>[81]Outubro!$I$20</f>
        <v>*</v>
      </c>
      <c r="R32" s="87" t="str">
        <f>[81]Outubro!$I$21</f>
        <v>*</v>
      </c>
      <c r="S32" s="87" t="str">
        <f>[81]Outubro!$I$22</f>
        <v>*</v>
      </c>
      <c r="T32" s="84" t="str">
        <f>[81]Outubro!$I$23</f>
        <v>*</v>
      </c>
      <c r="U32" s="84" t="str">
        <f>[81]Outubro!$I$24</f>
        <v>*</v>
      </c>
      <c r="V32" s="84" t="str">
        <f>[81]Outubro!$I$25</f>
        <v>*</v>
      </c>
      <c r="W32" s="84" t="str">
        <f>[81]Outubro!$I$26</f>
        <v>*</v>
      </c>
      <c r="X32" s="84" t="str">
        <f>[81]Outubro!$I$27</f>
        <v>*</v>
      </c>
      <c r="Y32" s="84" t="str">
        <f>[81]Outubro!$I$28</f>
        <v>*</v>
      </c>
      <c r="Z32" s="84" t="str">
        <f>[81]Outubro!$I$29</f>
        <v>*</v>
      </c>
      <c r="AA32" s="84" t="str">
        <f>[81]Outubro!$I$30</f>
        <v>*</v>
      </c>
      <c r="AB32" s="84" t="str">
        <f>[81]Outubro!$I$31</f>
        <v>*</v>
      </c>
      <c r="AC32" s="84" t="str">
        <f>[81]Outubro!$I$32</f>
        <v>*</v>
      </c>
      <c r="AD32" s="84" t="str">
        <f>[81]Outubro!$I$33</f>
        <v>*</v>
      </c>
      <c r="AE32" s="84" t="str">
        <f>[81]Outubro!$I$34</f>
        <v>*</v>
      </c>
      <c r="AF32" s="84" t="str">
        <f>[81]Outubro!$I$35</f>
        <v>*</v>
      </c>
      <c r="AG32" s="81" t="str">
        <f>[81]Outubro!$I$36</f>
        <v>*</v>
      </c>
      <c r="AJ32" t="s">
        <v>35</v>
      </c>
    </row>
    <row r="33" spans="1:39" s="5" customFormat="1" x14ac:dyDescent="0.2">
      <c r="A33" s="71" t="s">
        <v>12</v>
      </c>
      <c r="B33" s="87" t="str">
        <f>[82]Outubro!$I$5</f>
        <v>*</v>
      </c>
      <c r="C33" s="87" t="str">
        <f>[82]Outubro!$I$6</f>
        <v>*</v>
      </c>
      <c r="D33" s="87" t="str">
        <f>[82]Outubro!$I$7</f>
        <v>*</v>
      </c>
      <c r="E33" s="87" t="str">
        <f>[82]Outubro!$I$8</f>
        <v>*</v>
      </c>
      <c r="F33" s="87" t="str">
        <f>[82]Outubro!$I$9</f>
        <v>*</v>
      </c>
      <c r="G33" s="87" t="str">
        <f>[82]Outubro!$I$10</f>
        <v>*</v>
      </c>
      <c r="H33" s="87" t="str">
        <f>[82]Outubro!$I$11</f>
        <v>*</v>
      </c>
      <c r="I33" s="87" t="str">
        <f>[82]Outubro!$I$12</f>
        <v>*</v>
      </c>
      <c r="J33" s="87" t="str">
        <f>[82]Outubro!$I$13</f>
        <v>*</v>
      </c>
      <c r="K33" s="87" t="str">
        <f>[82]Outubro!$I$14</f>
        <v>*</v>
      </c>
      <c r="L33" s="87" t="str">
        <f>[82]Outubro!$I$15</f>
        <v>*</v>
      </c>
      <c r="M33" s="87" t="str">
        <f>[82]Outubro!$I$16</f>
        <v>*</v>
      </c>
      <c r="N33" s="87" t="str">
        <f>[82]Outubro!$I$17</f>
        <v>*</v>
      </c>
      <c r="O33" s="87" t="str">
        <f>[82]Outubro!$I$18</f>
        <v>*</v>
      </c>
      <c r="P33" s="87" t="str">
        <f>[82]Outubro!$I$19</f>
        <v>*</v>
      </c>
      <c r="Q33" s="87" t="str">
        <f>[82]Outubro!$I$20</f>
        <v>*</v>
      </c>
      <c r="R33" s="87" t="str">
        <f>[82]Outubro!$I$21</f>
        <v>*</v>
      </c>
      <c r="S33" s="87" t="str">
        <f>[82]Outubro!$I$22</f>
        <v>*</v>
      </c>
      <c r="T33" s="87" t="str">
        <f>[82]Outubro!$I$23</f>
        <v>*</v>
      </c>
      <c r="U33" s="87" t="str">
        <f>[82]Outubro!$I$24</f>
        <v>*</v>
      </c>
      <c r="V33" s="87" t="str">
        <f>[82]Outubro!$I$25</f>
        <v>*</v>
      </c>
      <c r="W33" s="87" t="str">
        <f>[82]Outubro!$I$26</f>
        <v>*</v>
      </c>
      <c r="X33" s="87" t="str">
        <f>[82]Outubro!$I$27</f>
        <v>*</v>
      </c>
      <c r="Y33" s="87" t="str">
        <f>[82]Outubro!$I$28</f>
        <v>*</v>
      </c>
      <c r="Z33" s="87" t="str">
        <f>[82]Outubro!$I$29</f>
        <v>*</v>
      </c>
      <c r="AA33" s="87" t="str">
        <f>[82]Outubro!$I$30</f>
        <v>*</v>
      </c>
      <c r="AB33" s="87" t="str">
        <f>[82]Outubro!$I$31</f>
        <v>*</v>
      </c>
      <c r="AC33" s="87" t="str">
        <f>[82]Outubro!$I$32</f>
        <v>*</v>
      </c>
      <c r="AD33" s="87" t="str">
        <f>[82]Outubro!$I$33</f>
        <v>*</v>
      </c>
      <c r="AE33" s="87" t="str">
        <f>[82]Outubro!$I$34</f>
        <v>*</v>
      </c>
      <c r="AF33" s="87" t="str">
        <f>[82]Outubro!$I$35</f>
        <v>*</v>
      </c>
      <c r="AG33" s="81" t="str">
        <f>[82]Outubro!$I$36</f>
        <v>*</v>
      </c>
      <c r="AK33" s="5" t="s">
        <v>35</v>
      </c>
      <c r="AM33" s="5" t="s">
        <v>35</v>
      </c>
    </row>
    <row r="34" spans="1:39" x14ac:dyDescent="0.2">
      <c r="A34" s="71" t="s">
        <v>13</v>
      </c>
      <c r="B34" s="84" t="str">
        <f>[83]Outubro!$I$5</f>
        <v>*</v>
      </c>
      <c r="C34" s="84" t="str">
        <f>[83]Outubro!$I$6</f>
        <v>*</v>
      </c>
      <c r="D34" s="84" t="str">
        <f>[83]Outubro!$I$7</f>
        <v>*</v>
      </c>
      <c r="E34" s="84" t="str">
        <f>[83]Outubro!$I$8</f>
        <v>*</v>
      </c>
      <c r="F34" s="84" t="str">
        <f>[83]Outubro!$I$9</f>
        <v>*</v>
      </c>
      <c r="G34" s="84" t="str">
        <f>[83]Outubro!$I$10</f>
        <v>*</v>
      </c>
      <c r="H34" s="84" t="str">
        <f>[83]Outubro!$I$11</f>
        <v>*</v>
      </c>
      <c r="I34" s="84" t="str">
        <f>[83]Outubro!$I$12</f>
        <v>*</v>
      </c>
      <c r="J34" s="84" t="str">
        <f>[83]Outubro!$I$13</f>
        <v>*</v>
      </c>
      <c r="K34" s="84" t="str">
        <f>[83]Outubro!$I$14</f>
        <v>*</v>
      </c>
      <c r="L34" s="84" t="str">
        <f>[83]Outubro!$I$15</f>
        <v>*</v>
      </c>
      <c r="M34" s="84" t="str">
        <f>[83]Outubro!$I$16</f>
        <v>*</v>
      </c>
      <c r="N34" s="84" t="str">
        <f>[83]Outubro!$I$17</f>
        <v>*</v>
      </c>
      <c r="O34" s="84" t="str">
        <f>[83]Outubro!$I$18</f>
        <v>*</v>
      </c>
      <c r="P34" s="84" t="str">
        <f>[83]Outubro!$I$19</f>
        <v>*</v>
      </c>
      <c r="Q34" s="84" t="str">
        <f>[83]Outubro!$I$20</f>
        <v>*</v>
      </c>
      <c r="R34" s="84" t="str">
        <f>[83]Outubro!$I$21</f>
        <v>*</v>
      </c>
      <c r="S34" s="84" t="str">
        <f>[83]Outubro!$I$22</f>
        <v>*</v>
      </c>
      <c r="T34" s="84" t="str">
        <f>[83]Outubro!$I$23</f>
        <v>*</v>
      </c>
      <c r="U34" s="84" t="str">
        <f>[83]Outubro!$I$24</f>
        <v>*</v>
      </c>
      <c r="V34" s="84" t="str">
        <f>[83]Outubro!$I$25</f>
        <v>*</v>
      </c>
      <c r="W34" s="84" t="str">
        <f>[83]Outubro!$I$26</f>
        <v>*</v>
      </c>
      <c r="X34" s="84" t="str">
        <f>[83]Outubro!$I$27</f>
        <v>*</v>
      </c>
      <c r="Y34" s="84" t="str">
        <f>[83]Outubro!$I$28</f>
        <v>*</v>
      </c>
      <c r="Z34" s="84" t="str">
        <f>[83]Outubro!$I$29</f>
        <v>*</v>
      </c>
      <c r="AA34" s="84" t="str">
        <f>[83]Outubro!$I$30</f>
        <v>*</v>
      </c>
      <c r="AB34" s="84" t="str">
        <f>[83]Outubro!$I$31</f>
        <v>*</v>
      </c>
      <c r="AC34" s="84" t="str">
        <f>[83]Outubro!$I$32</f>
        <v>*</v>
      </c>
      <c r="AD34" s="84" t="str">
        <f>[83]Outubro!$I$33</f>
        <v>*</v>
      </c>
      <c r="AE34" s="84" t="str">
        <f>[83]Outubro!$I$34</f>
        <v>*</v>
      </c>
      <c r="AF34" s="84" t="str">
        <f>[83]Outubro!$I$35</f>
        <v>*</v>
      </c>
      <c r="AG34" s="86" t="str">
        <f>[83]Outubro!$I$36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1" t="s">
        <v>144</v>
      </c>
      <c r="B35" s="87" t="str">
        <f>[84]Outubro!$I$5</f>
        <v>*</v>
      </c>
      <c r="C35" s="87" t="str">
        <f>[84]Outubro!$I$6</f>
        <v>*</v>
      </c>
      <c r="D35" s="87" t="str">
        <f>[84]Outubro!$I$7</f>
        <v>*</v>
      </c>
      <c r="E35" s="87" t="str">
        <f>[84]Outubro!$I$8</f>
        <v>*</v>
      </c>
      <c r="F35" s="87" t="str">
        <f>[84]Outubro!$I$9</f>
        <v>*</v>
      </c>
      <c r="G35" s="87" t="str">
        <f>[84]Outubro!$I$10</f>
        <v>*</v>
      </c>
      <c r="H35" s="87" t="str">
        <f>[84]Outubro!$I$11</f>
        <v>*</v>
      </c>
      <c r="I35" s="87" t="str">
        <f>[84]Outubro!$I$12</f>
        <v>*</v>
      </c>
      <c r="J35" s="87" t="str">
        <f>[84]Outubro!$I$13</f>
        <v>*</v>
      </c>
      <c r="K35" s="87" t="str">
        <f>[84]Outubro!$I$14</f>
        <v>*</v>
      </c>
      <c r="L35" s="87" t="str">
        <f>[84]Outubro!$I$15</f>
        <v>*</v>
      </c>
      <c r="M35" s="87" t="str">
        <f>[84]Outubro!$I$16</f>
        <v>*</v>
      </c>
      <c r="N35" s="87" t="str">
        <f>[84]Outubro!$I$17</f>
        <v>*</v>
      </c>
      <c r="O35" s="87" t="str">
        <f>[84]Outubro!$I$18</f>
        <v>*</v>
      </c>
      <c r="P35" s="87" t="str">
        <f>[84]Outubro!$I$19</f>
        <v>*</v>
      </c>
      <c r="Q35" s="87" t="str">
        <f>[84]Outubro!$I$20</f>
        <v>*</v>
      </c>
      <c r="R35" s="87" t="str">
        <f>[84]Outubro!$I$21</f>
        <v>*</v>
      </c>
      <c r="S35" s="87" t="str">
        <f>[84]Outubro!$I$22</f>
        <v>*</v>
      </c>
      <c r="T35" s="84" t="str">
        <f>[84]Outubro!$I$23</f>
        <v>*</v>
      </c>
      <c r="U35" s="84" t="str">
        <f>[84]Outubro!$I$24</f>
        <v>*</v>
      </c>
      <c r="V35" s="84" t="str">
        <f>[84]Outubro!$I$25</f>
        <v>*</v>
      </c>
      <c r="W35" s="84" t="str">
        <f>[84]Outubro!$I$26</f>
        <v>*</v>
      </c>
      <c r="X35" s="84" t="str">
        <f>[84]Outubro!$I$27</f>
        <v>*</v>
      </c>
      <c r="Y35" s="84" t="str">
        <f>[84]Outubro!$I$28</f>
        <v>*</v>
      </c>
      <c r="Z35" s="84" t="str">
        <f>[84]Outubro!$I$29</f>
        <v>*</v>
      </c>
      <c r="AA35" s="84" t="str">
        <f>[84]Outubro!$I$30</f>
        <v>*</v>
      </c>
      <c r="AB35" s="84" t="str">
        <f>[84]Outubro!$I$31</f>
        <v>*</v>
      </c>
      <c r="AC35" s="84" t="str">
        <f>[84]Outubro!$I$32</f>
        <v>*</v>
      </c>
      <c r="AD35" s="84" t="str">
        <f>[84]Outubro!$I$33</f>
        <v>*</v>
      </c>
      <c r="AE35" s="84" t="str">
        <f>[84]Outubro!$I$34</f>
        <v>*</v>
      </c>
      <c r="AF35" s="84" t="str">
        <f>[84]Outubro!$I$35</f>
        <v>*</v>
      </c>
      <c r="AG35" s="89" t="str">
        <f>[84]Outubro!$I$36</f>
        <v>*</v>
      </c>
      <c r="AK35" t="s">
        <v>35</v>
      </c>
    </row>
    <row r="36" spans="1:39" x14ac:dyDescent="0.2">
      <c r="A36" s="71" t="s">
        <v>117</v>
      </c>
      <c r="B36" s="87" t="str">
        <f>[85]Outubro!$I$5</f>
        <v>*</v>
      </c>
      <c r="C36" s="87" t="str">
        <f>[85]Outubro!$I$6</f>
        <v>*</v>
      </c>
      <c r="D36" s="87" t="str">
        <f>[85]Outubro!$I$7</f>
        <v>*</v>
      </c>
      <c r="E36" s="87" t="str">
        <f>[85]Outubro!$I$8</f>
        <v>*</v>
      </c>
      <c r="F36" s="87" t="str">
        <f>[85]Outubro!$I$9</f>
        <v>*</v>
      </c>
      <c r="G36" s="87" t="str">
        <f>[85]Outubro!$I$10</f>
        <v>*</v>
      </c>
      <c r="H36" s="87" t="str">
        <f>[85]Outubro!$I$11</f>
        <v>*</v>
      </c>
      <c r="I36" s="87" t="str">
        <f>[85]Outubro!$I$12</f>
        <v>*</v>
      </c>
      <c r="J36" s="87" t="str">
        <f>[85]Outubro!$I$13</f>
        <v>*</v>
      </c>
      <c r="K36" s="87" t="str">
        <f>[85]Outubro!$I$14</f>
        <v>*</v>
      </c>
      <c r="L36" s="87" t="str">
        <f>[85]Outubro!$I$15</f>
        <v>*</v>
      </c>
      <c r="M36" s="87" t="str">
        <f>[85]Outubro!$I$16</f>
        <v>*</v>
      </c>
      <c r="N36" s="87" t="str">
        <f>[85]Outubro!$I$17</f>
        <v>*</v>
      </c>
      <c r="O36" s="87" t="str">
        <f>[85]Outubro!$I$18</f>
        <v>*</v>
      </c>
      <c r="P36" s="87" t="str">
        <f>[85]Outubro!$I$19</f>
        <v>*</v>
      </c>
      <c r="Q36" s="84" t="str">
        <f>[85]Outubro!$I$20</f>
        <v>*</v>
      </c>
      <c r="R36" s="84" t="str">
        <f>[85]Outubro!$I$21</f>
        <v>*</v>
      </c>
      <c r="S36" s="84" t="str">
        <f>[85]Outubro!$I$22</f>
        <v>*</v>
      </c>
      <c r="T36" s="84" t="str">
        <f>[85]Outubro!$I$23</f>
        <v>*</v>
      </c>
      <c r="U36" s="84" t="str">
        <f>[85]Outubro!$I$24</f>
        <v>*</v>
      </c>
      <c r="V36" s="84" t="str">
        <f>[85]Outubro!$I$25</f>
        <v>*</v>
      </c>
      <c r="W36" s="84" t="str">
        <f>[85]Outubro!$I$26</f>
        <v>*</v>
      </c>
      <c r="X36" s="84" t="str">
        <f>[85]Outubro!$I$27</f>
        <v>*</v>
      </c>
      <c r="Y36" s="84" t="str">
        <f>[85]Outubro!$I$28</f>
        <v>*</v>
      </c>
      <c r="Z36" s="84" t="str">
        <f>[85]Outubro!$I$29</f>
        <v>*</v>
      </c>
      <c r="AA36" s="84" t="str">
        <f>[85]Outubro!$I$30</f>
        <v>*</v>
      </c>
      <c r="AB36" s="84" t="str">
        <f>[85]Outubro!$I$31</f>
        <v>*</v>
      </c>
      <c r="AC36" s="84" t="str">
        <f>[85]Outubro!$I$32</f>
        <v>*</v>
      </c>
      <c r="AD36" s="84" t="str">
        <f>[85]Outubro!$I$33</f>
        <v>*</v>
      </c>
      <c r="AE36" s="84" t="str">
        <f>[85]Outubro!$I$34</f>
        <v>*</v>
      </c>
      <c r="AF36" s="84" t="str">
        <f>[85]Outubro!$I$35</f>
        <v>*</v>
      </c>
      <c r="AG36" s="89" t="str">
        <f>[85]Outubro!$I$36</f>
        <v>*</v>
      </c>
      <c r="AJ36" t="s">
        <v>35</v>
      </c>
      <c r="AK36" t="s">
        <v>35</v>
      </c>
    </row>
    <row r="37" spans="1:39" x14ac:dyDescent="0.2">
      <c r="A37" s="71" t="s">
        <v>14</v>
      </c>
      <c r="B37" s="87" t="str">
        <f>[86]Outubro!$I$5</f>
        <v>*</v>
      </c>
      <c r="C37" s="87" t="str">
        <f>[86]Outubro!$I$6</f>
        <v>*</v>
      </c>
      <c r="D37" s="87" t="str">
        <f>[86]Outubro!$I$7</f>
        <v>*</v>
      </c>
      <c r="E37" s="87" t="str">
        <f>[86]Outubro!$I$8</f>
        <v>*</v>
      </c>
      <c r="F37" s="87" t="str">
        <f>[86]Outubro!$I$9</f>
        <v>*</v>
      </c>
      <c r="G37" s="87" t="str">
        <f>[86]Outubro!$I$10</f>
        <v>*</v>
      </c>
      <c r="H37" s="87" t="str">
        <f>[86]Outubro!$I$11</f>
        <v>*</v>
      </c>
      <c r="I37" s="87" t="str">
        <f>[86]Outubro!$I$12</f>
        <v>*</v>
      </c>
      <c r="J37" s="87" t="str">
        <f>[86]Outubro!$I$13</f>
        <v>*</v>
      </c>
      <c r="K37" s="87" t="str">
        <f>[86]Outubro!$I$14</f>
        <v>*</v>
      </c>
      <c r="L37" s="87" t="str">
        <f>[86]Outubro!$I$15</f>
        <v>*</v>
      </c>
      <c r="M37" s="87" t="str">
        <f>[86]Outubro!$I$16</f>
        <v>*</v>
      </c>
      <c r="N37" s="87" t="str">
        <f>[86]Outubro!$I$17</f>
        <v>*</v>
      </c>
      <c r="O37" s="87" t="str">
        <f>[86]Outubro!$I$18</f>
        <v>*</v>
      </c>
      <c r="P37" s="87" t="str">
        <f>[86]Outubro!$I$19</f>
        <v>*</v>
      </c>
      <c r="Q37" s="87" t="str">
        <f>[86]Outubro!$I$20</f>
        <v>*</v>
      </c>
      <c r="R37" s="87" t="str">
        <f>[86]Outubro!$I$21</f>
        <v>*</v>
      </c>
      <c r="S37" s="87" t="str">
        <f>[86]Outubro!$I$22</f>
        <v>*</v>
      </c>
      <c r="T37" s="87" t="str">
        <f>[86]Outubro!$I$23</f>
        <v>*</v>
      </c>
      <c r="U37" s="87" t="str">
        <f>[86]Outubro!$I$24</f>
        <v>*</v>
      </c>
      <c r="V37" s="87" t="str">
        <f>[86]Outubro!$I$25</f>
        <v>*</v>
      </c>
      <c r="W37" s="87" t="str">
        <f>[86]Outubro!$I$26</f>
        <v>*</v>
      </c>
      <c r="X37" s="87" t="str">
        <f>[86]Outubro!$I$27</f>
        <v>*</v>
      </c>
      <c r="Y37" s="87" t="str">
        <f>[86]Outubro!$I$28</f>
        <v>*</v>
      </c>
      <c r="Z37" s="87" t="str">
        <f>[86]Outubro!$I$29</f>
        <v>*</v>
      </c>
      <c r="AA37" s="87" t="str">
        <f>[86]Outubro!$I$30</f>
        <v>*</v>
      </c>
      <c r="AB37" s="87" t="str">
        <f>[86]Outubro!$I$31</f>
        <v>*</v>
      </c>
      <c r="AC37" s="87" t="str">
        <f>[86]Outubro!$I$32</f>
        <v>*</v>
      </c>
      <c r="AD37" s="87" t="str">
        <f>[86]Outubro!$I$33</f>
        <v>*</v>
      </c>
      <c r="AE37" s="87" t="str">
        <f>[86]Outubro!$I$34</f>
        <v>*</v>
      </c>
      <c r="AF37" s="87" t="str">
        <f>[86]Outubro!$I$35</f>
        <v>*</v>
      </c>
      <c r="AG37" s="81" t="str">
        <f>[86]Outubro!$I$36</f>
        <v>*</v>
      </c>
      <c r="AK37" t="s">
        <v>35</v>
      </c>
    </row>
    <row r="38" spans="1:39" x14ac:dyDescent="0.2">
      <c r="A38" s="71" t="s">
        <v>145</v>
      </c>
      <c r="B38" s="11" t="str">
        <f>[87]Outubro!$I$5</f>
        <v>*</v>
      </c>
      <c r="C38" s="11" t="str">
        <f>[87]Outubro!$I$6</f>
        <v>*</v>
      </c>
      <c r="D38" s="11" t="str">
        <f>[87]Outubro!$I$7</f>
        <v>*</v>
      </c>
      <c r="E38" s="11" t="str">
        <f>[87]Outubro!$I$8</f>
        <v>*</v>
      </c>
      <c r="F38" s="11" t="str">
        <f>[87]Outubro!$I$9</f>
        <v>*</v>
      </c>
      <c r="G38" s="11" t="str">
        <f>[87]Outubro!$I$10</f>
        <v>*</v>
      </c>
      <c r="H38" s="11" t="str">
        <f>[87]Outubro!$I$11</f>
        <v>*</v>
      </c>
      <c r="I38" s="11" t="str">
        <f>[87]Outubro!$I$12</f>
        <v>*</v>
      </c>
      <c r="J38" s="11" t="str">
        <f>[87]Outubro!$I$13</f>
        <v>*</v>
      </c>
      <c r="K38" s="11" t="str">
        <f>[87]Outubro!$I$14</f>
        <v>*</v>
      </c>
      <c r="L38" s="11" t="str">
        <f>[87]Outubro!$I$15</f>
        <v>*</v>
      </c>
      <c r="M38" s="11" t="str">
        <f>[87]Outubro!$I$16</f>
        <v>*</v>
      </c>
      <c r="N38" s="11" t="str">
        <f>[87]Outubro!$I$17</f>
        <v>*</v>
      </c>
      <c r="O38" s="11" t="str">
        <f>[87]Outubro!$I$18</f>
        <v>*</v>
      </c>
      <c r="P38" s="11" t="str">
        <f>[87]Outubro!$I$19</f>
        <v>*</v>
      </c>
      <c r="Q38" s="84" t="str">
        <f>[87]Outubro!$I$20</f>
        <v>*</v>
      </c>
      <c r="R38" s="84" t="str">
        <f>[87]Outubro!$I$21</f>
        <v>*</v>
      </c>
      <c r="S38" s="84" t="str">
        <f>[87]Outubro!$I$22</f>
        <v>*</v>
      </c>
      <c r="T38" s="84" t="str">
        <f>[87]Outubro!$I$23</f>
        <v>*</v>
      </c>
      <c r="U38" s="84" t="str">
        <f>[87]Outubro!$I$24</f>
        <v>*</v>
      </c>
      <c r="V38" s="84" t="str">
        <f>[87]Outubro!$I$25</f>
        <v>*</v>
      </c>
      <c r="W38" s="84" t="str">
        <f>[87]Outubro!$I$26</f>
        <v>*</v>
      </c>
      <c r="X38" s="84" t="str">
        <f>[87]Outubro!$I$27</f>
        <v>*</v>
      </c>
      <c r="Y38" s="84" t="str">
        <f>[87]Outubro!$I$28</f>
        <v>*</v>
      </c>
      <c r="Z38" s="84" t="str">
        <f>[87]Outubro!$I$29</f>
        <v>*</v>
      </c>
      <c r="AA38" s="84" t="str">
        <f>[87]Outubro!$I$30</f>
        <v>*</v>
      </c>
      <c r="AB38" s="84" t="str">
        <f>[87]Outubro!$I$31</f>
        <v>*</v>
      </c>
      <c r="AC38" s="84" t="str">
        <f>[87]Outubro!$I$32</f>
        <v>*</v>
      </c>
      <c r="AD38" s="84" t="str">
        <f>[87]Outubro!$I$33</f>
        <v>*</v>
      </c>
      <c r="AE38" s="84" t="str">
        <f>[87]Outubro!$I$34</f>
        <v>*</v>
      </c>
      <c r="AF38" s="84" t="str">
        <f>[87]Outubro!$I$35</f>
        <v>*</v>
      </c>
      <c r="AG38" s="89" t="str">
        <f>[87]Outubro!$I$36</f>
        <v>*</v>
      </c>
      <c r="AJ38" t="s">
        <v>35</v>
      </c>
      <c r="AK38" t="s">
        <v>35</v>
      </c>
    </row>
    <row r="39" spans="1:39" x14ac:dyDescent="0.2">
      <c r="A39" s="71" t="s">
        <v>15</v>
      </c>
      <c r="B39" s="87" t="str">
        <f>[88]Outubro!$I$5</f>
        <v>*</v>
      </c>
      <c r="C39" s="87" t="str">
        <f>[88]Outubro!$I$6</f>
        <v>*</v>
      </c>
      <c r="D39" s="87" t="str">
        <f>[88]Outubro!$I$7</f>
        <v>*</v>
      </c>
      <c r="E39" s="87" t="str">
        <f>[88]Outubro!$I$8</f>
        <v>*</v>
      </c>
      <c r="F39" s="87" t="str">
        <f>[88]Outubro!$I$9</f>
        <v>*</v>
      </c>
      <c r="G39" s="87" t="str">
        <f>[88]Outubro!$I$10</f>
        <v>*</v>
      </c>
      <c r="H39" s="87" t="str">
        <f>[88]Outubro!$I$11</f>
        <v>*</v>
      </c>
      <c r="I39" s="87" t="str">
        <f>[88]Outubro!$I$12</f>
        <v>*</v>
      </c>
      <c r="J39" s="87" t="str">
        <f>[88]Outubro!$I$13</f>
        <v>*</v>
      </c>
      <c r="K39" s="87" t="str">
        <f>[88]Outubro!$I$14</f>
        <v>*</v>
      </c>
      <c r="L39" s="87" t="str">
        <f>[88]Outubro!$I$15</f>
        <v>*</v>
      </c>
      <c r="M39" s="87" t="str">
        <f>[88]Outubro!$I$16</f>
        <v>*</v>
      </c>
      <c r="N39" s="87" t="str">
        <f>[88]Outubro!$I$17</f>
        <v>*</v>
      </c>
      <c r="O39" s="87" t="str">
        <f>[88]Outubro!$I$18</f>
        <v>*</v>
      </c>
      <c r="P39" s="87" t="str">
        <f>[88]Outubro!$I$19</f>
        <v>*</v>
      </c>
      <c r="Q39" s="87" t="str">
        <f>[88]Outubro!$I$20</f>
        <v>*</v>
      </c>
      <c r="R39" s="87" t="str">
        <f>[88]Outubro!$I$21</f>
        <v>*</v>
      </c>
      <c r="S39" s="87" t="str">
        <f>[88]Outubro!$I$22</f>
        <v>*</v>
      </c>
      <c r="T39" s="87" t="str">
        <f>[88]Outubro!$I$23</f>
        <v>*</v>
      </c>
      <c r="U39" s="87" t="str">
        <f>[88]Outubro!$I$24</f>
        <v>*</v>
      </c>
      <c r="V39" s="87" t="str">
        <f>[88]Outubro!$I$25</f>
        <v>*</v>
      </c>
      <c r="W39" s="87" t="str">
        <f>[88]Outubro!$I$26</f>
        <v>*</v>
      </c>
      <c r="X39" s="87" t="str">
        <f>[88]Outubro!$I$27</f>
        <v>*</v>
      </c>
      <c r="Y39" s="87" t="str">
        <f>[88]Outubro!$I$28</f>
        <v>*</v>
      </c>
      <c r="Z39" s="87" t="str">
        <f>[88]Outubro!$I$29</f>
        <v>*</v>
      </c>
      <c r="AA39" s="87" t="str">
        <f>[88]Outubro!$I$30</f>
        <v>*</v>
      </c>
      <c r="AB39" s="87" t="str">
        <f>[88]Outubro!$I$31</f>
        <v>*</v>
      </c>
      <c r="AC39" s="87" t="str">
        <f>[88]Outubro!$I$32</f>
        <v>*</v>
      </c>
      <c r="AD39" s="87" t="str">
        <f>[88]Outubro!$I$33</f>
        <v>*</v>
      </c>
      <c r="AE39" s="87" t="str">
        <f>[88]Outubro!$I$34</f>
        <v>*</v>
      </c>
      <c r="AF39" s="87" t="str">
        <f>[88]Outubro!$I$35</f>
        <v>*</v>
      </c>
      <c r="AG39" s="81" t="str">
        <f>[88]Outubro!$I$36</f>
        <v>*</v>
      </c>
      <c r="AH39" s="12" t="s">
        <v>35</v>
      </c>
      <c r="AK39" t="s">
        <v>35</v>
      </c>
    </row>
    <row r="40" spans="1:39" x14ac:dyDescent="0.2">
      <c r="A40" s="71" t="s">
        <v>16</v>
      </c>
      <c r="B40" s="88" t="str">
        <f>[89]Outubro!$I$5</f>
        <v>*</v>
      </c>
      <c r="C40" s="88" t="str">
        <f>[89]Outubro!$I$6</f>
        <v>*</v>
      </c>
      <c r="D40" s="88" t="str">
        <f>[89]Outubro!$I$7</f>
        <v>*</v>
      </c>
      <c r="E40" s="88" t="str">
        <f>[89]Outubro!$I$8</f>
        <v>*</v>
      </c>
      <c r="F40" s="88" t="str">
        <f>[89]Outubro!$I$9</f>
        <v>*</v>
      </c>
      <c r="G40" s="88" t="str">
        <f>[89]Outubro!$I$10</f>
        <v>*</v>
      </c>
      <c r="H40" s="88" t="str">
        <f>[89]Outubro!$I$11</f>
        <v>*</v>
      </c>
      <c r="I40" s="88" t="str">
        <f>[89]Outubro!$I$12</f>
        <v>*</v>
      </c>
      <c r="J40" s="88" t="str">
        <f>[89]Outubro!$I$13</f>
        <v>*</v>
      </c>
      <c r="K40" s="88" t="str">
        <f>[89]Outubro!$I$14</f>
        <v>*</v>
      </c>
      <c r="L40" s="88" t="str">
        <f>[89]Outubro!$I$15</f>
        <v>*</v>
      </c>
      <c r="M40" s="88" t="str">
        <f>[89]Outubro!$I$16</f>
        <v>*</v>
      </c>
      <c r="N40" s="88" t="str">
        <f>[89]Outubro!$I$17</f>
        <v>*</v>
      </c>
      <c r="O40" s="88" t="str">
        <f>[89]Outubro!$I$18</f>
        <v>*</v>
      </c>
      <c r="P40" s="88" t="str">
        <f>[89]Outubro!$I$19</f>
        <v>*</v>
      </c>
      <c r="Q40" s="88" t="str">
        <f>[89]Outubro!$I$20</f>
        <v>*</v>
      </c>
      <c r="R40" s="88" t="str">
        <f>[89]Outubro!$I$21</f>
        <v>*</v>
      </c>
      <c r="S40" s="88" t="str">
        <f>[89]Outubro!$I$22</f>
        <v>*</v>
      </c>
      <c r="T40" s="88" t="str">
        <f>[89]Outubro!$I$23</f>
        <v>*</v>
      </c>
      <c r="U40" s="88" t="str">
        <f>[89]Outubro!$I$24</f>
        <v>*</v>
      </c>
      <c r="V40" s="88" t="str">
        <f>[89]Outubro!$I$25</f>
        <v>*</v>
      </c>
      <c r="W40" s="88" t="str">
        <f>[89]Outubro!$I$26</f>
        <v>*</v>
      </c>
      <c r="X40" s="88" t="str">
        <f>[89]Outubro!$I$27</f>
        <v>*</v>
      </c>
      <c r="Y40" s="88" t="str">
        <f>[89]Outubro!$I$28</f>
        <v>*</v>
      </c>
      <c r="Z40" s="88" t="str">
        <f>[89]Outubro!$I$29</f>
        <v>*</v>
      </c>
      <c r="AA40" s="88" t="str">
        <f>[89]Outubro!$I$30</f>
        <v>*</v>
      </c>
      <c r="AB40" s="88" t="str">
        <f>[89]Outubro!$I$31</f>
        <v>*</v>
      </c>
      <c r="AC40" s="88" t="str">
        <f>[89]Outubro!$I$32</f>
        <v>*</v>
      </c>
      <c r="AD40" s="88" t="str">
        <f>[89]Outubro!$I$33</f>
        <v>*</v>
      </c>
      <c r="AE40" s="88" t="str">
        <f>[89]Outubro!$I$34</f>
        <v>*</v>
      </c>
      <c r="AF40" s="88" t="str">
        <f>[89]Outubro!$I$35</f>
        <v>*</v>
      </c>
      <c r="AG40" s="81" t="str">
        <f>[89]Outubro!$I$36</f>
        <v>*</v>
      </c>
      <c r="AI40" t="s">
        <v>35</v>
      </c>
      <c r="AJ40" t="s">
        <v>35</v>
      </c>
    </row>
    <row r="41" spans="1:39" x14ac:dyDescent="0.2">
      <c r="A41" s="71" t="s">
        <v>146</v>
      </c>
      <c r="B41" s="87" t="str">
        <f>[90]Outubro!$I$5</f>
        <v>*</v>
      </c>
      <c r="C41" s="87" t="str">
        <f>[90]Outubro!$I$6</f>
        <v>*</v>
      </c>
      <c r="D41" s="87" t="str">
        <f>[90]Outubro!$I$7</f>
        <v>*</v>
      </c>
      <c r="E41" s="87" t="str">
        <f>[90]Outubro!$I$8</f>
        <v>*</v>
      </c>
      <c r="F41" s="87" t="str">
        <f>[90]Outubro!$I$9</f>
        <v>*</v>
      </c>
      <c r="G41" s="87" t="str">
        <f>[90]Outubro!$I$10</f>
        <v>*</v>
      </c>
      <c r="H41" s="87" t="str">
        <f>[90]Outubro!$I$11</f>
        <v>*</v>
      </c>
      <c r="I41" s="87" t="str">
        <f>[90]Outubro!$I$12</f>
        <v>*</v>
      </c>
      <c r="J41" s="87" t="str">
        <f>[90]Outubro!$I$13</f>
        <v>*</v>
      </c>
      <c r="K41" s="87" t="str">
        <f>[90]Outubro!$I$14</f>
        <v>*</v>
      </c>
      <c r="L41" s="87" t="str">
        <f>[90]Outubro!$I$15</f>
        <v>*</v>
      </c>
      <c r="M41" s="87" t="str">
        <f>[90]Outubro!$I$16</f>
        <v>*</v>
      </c>
      <c r="N41" s="87" t="str">
        <f>[90]Outubro!$I$17</f>
        <v>*</v>
      </c>
      <c r="O41" s="87" t="str">
        <f>[90]Outubro!$I$18</f>
        <v>*</v>
      </c>
      <c r="P41" s="87" t="str">
        <f>[90]Outubro!$I$19</f>
        <v>*</v>
      </c>
      <c r="Q41" s="87" t="str">
        <f>[90]Outubro!$I$20</f>
        <v>*</v>
      </c>
      <c r="R41" s="87" t="str">
        <f>[90]Outubro!$I$21</f>
        <v>*</v>
      </c>
      <c r="S41" s="87" t="str">
        <f>[90]Outubro!$I$22</f>
        <v>*</v>
      </c>
      <c r="T41" s="84" t="str">
        <f>[90]Outubro!$I$23</f>
        <v>*</v>
      </c>
      <c r="U41" s="84" t="str">
        <f>[90]Outubro!$I$24</f>
        <v>*</v>
      </c>
      <c r="V41" s="84" t="str">
        <f>[90]Outubro!$I$25</f>
        <v>*</v>
      </c>
      <c r="W41" s="84" t="str">
        <f>[90]Outubro!$I$26</f>
        <v>*</v>
      </c>
      <c r="X41" s="84" t="str">
        <f>[90]Outubro!$I$27</f>
        <v>*</v>
      </c>
      <c r="Y41" s="84" t="str">
        <f>[90]Outubro!$I$28</f>
        <v>*</v>
      </c>
      <c r="Z41" s="84" t="str">
        <f>[90]Outubro!$I$29</f>
        <v>*</v>
      </c>
      <c r="AA41" s="84" t="str">
        <f>[90]Outubro!$I$30</f>
        <v>*</v>
      </c>
      <c r="AB41" s="84" t="str">
        <f>[90]Outubro!$I$31</f>
        <v>*</v>
      </c>
      <c r="AC41" s="84" t="str">
        <f>[90]Outubro!$I$32</f>
        <v>*</v>
      </c>
      <c r="AD41" s="84" t="str">
        <f>[90]Outubro!$I$33</f>
        <v>*</v>
      </c>
      <c r="AE41" s="84" t="str">
        <f>[90]Outubro!$I$34</f>
        <v>*</v>
      </c>
      <c r="AF41" s="84" t="str">
        <f>[90]Outubro!$I$35</f>
        <v>*</v>
      </c>
      <c r="AG41" s="89" t="str">
        <f>[90]Outubro!$I$36</f>
        <v>*</v>
      </c>
      <c r="AJ41" t="s">
        <v>35</v>
      </c>
    </row>
    <row r="42" spans="1:39" x14ac:dyDescent="0.2">
      <c r="A42" s="71" t="s">
        <v>17</v>
      </c>
      <c r="B42" s="87" t="str">
        <f>[91]Outubro!$I$5</f>
        <v>*</v>
      </c>
      <c r="C42" s="87" t="str">
        <f>[91]Outubro!$I$6</f>
        <v>*</v>
      </c>
      <c r="D42" s="87" t="str">
        <f>[91]Outubro!$I$7</f>
        <v>*</v>
      </c>
      <c r="E42" s="87" t="str">
        <f>[91]Outubro!$I$8</f>
        <v>*</v>
      </c>
      <c r="F42" s="87" t="str">
        <f>[91]Outubro!$I$9</f>
        <v>*</v>
      </c>
      <c r="G42" s="87" t="str">
        <f>[91]Outubro!$I$10</f>
        <v>*</v>
      </c>
      <c r="H42" s="87" t="str">
        <f>[91]Outubro!$I$11</f>
        <v>*</v>
      </c>
      <c r="I42" s="87" t="str">
        <f>[91]Outubro!$I$12</f>
        <v>*</v>
      </c>
      <c r="J42" s="87" t="str">
        <f>[91]Outubro!$I$13</f>
        <v>*</v>
      </c>
      <c r="K42" s="87" t="str">
        <f>[91]Outubro!$I$14</f>
        <v>*</v>
      </c>
      <c r="L42" s="87" t="str">
        <f>[91]Outubro!$I$15</f>
        <v>*</v>
      </c>
      <c r="M42" s="87" t="str">
        <f>[91]Outubro!$I$16</f>
        <v>*</v>
      </c>
      <c r="N42" s="87" t="str">
        <f>[91]Outubro!$I$17</f>
        <v>*</v>
      </c>
      <c r="O42" s="87" t="str">
        <f>[91]Outubro!$I$18</f>
        <v>*</v>
      </c>
      <c r="P42" s="87" t="str">
        <f>[91]Outubro!$I$19</f>
        <v>*</v>
      </c>
      <c r="Q42" s="87" t="str">
        <f>[91]Outubro!$I$20</f>
        <v>*</v>
      </c>
      <c r="R42" s="87" t="str">
        <f>[91]Outubro!$I$21</f>
        <v>*</v>
      </c>
      <c r="S42" s="87" t="str">
        <f>[91]Outubro!$I$22</f>
        <v>*</v>
      </c>
      <c r="T42" s="87" t="str">
        <f>[91]Outubro!$I$23</f>
        <v>*</v>
      </c>
      <c r="U42" s="87" t="str">
        <f>[91]Outubro!$I$24</f>
        <v>*</v>
      </c>
      <c r="V42" s="87" t="str">
        <f>[91]Outubro!$I$25</f>
        <v>*</v>
      </c>
      <c r="W42" s="87" t="str">
        <f>[91]Outubro!$I$26</f>
        <v>*</v>
      </c>
      <c r="X42" s="87" t="str">
        <f>[91]Outubro!$I$27</f>
        <v>*</v>
      </c>
      <c r="Y42" s="87" t="str">
        <f>[91]Outubro!$I$28</f>
        <v>*</v>
      </c>
      <c r="Z42" s="87" t="str">
        <f>[91]Outubro!$I$29</f>
        <v>*</v>
      </c>
      <c r="AA42" s="87" t="str">
        <f>[91]Outubro!$I$30</f>
        <v>*</v>
      </c>
      <c r="AB42" s="87" t="str">
        <f>[91]Outubro!$I$31</f>
        <v>*</v>
      </c>
      <c r="AC42" s="87" t="str">
        <f>[91]Outubro!$I$32</f>
        <v>*</v>
      </c>
      <c r="AD42" s="87" t="str">
        <f>[91]Outubro!$I$33</f>
        <v>*</v>
      </c>
      <c r="AE42" s="87" t="str">
        <f>[91]Outubro!$I$34</f>
        <v>*</v>
      </c>
      <c r="AF42" s="87" t="str">
        <f>[91]Outubro!$I$35</f>
        <v>*</v>
      </c>
      <c r="AG42" s="81" t="str">
        <f>[91]Outubro!$I$36</f>
        <v>*</v>
      </c>
    </row>
    <row r="43" spans="1:39" x14ac:dyDescent="0.2">
      <c r="A43" s="71" t="s">
        <v>130</v>
      </c>
      <c r="B43" s="11" t="str">
        <f>[92]Outubro!$I$5</f>
        <v>*</v>
      </c>
      <c r="C43" s="11" t="str">
        <f>[92]Outubro!$I$6</f>
        <v>*</v>
      </c>
      <c r="D43" s="11" t="str">
        <f>[92]Outubro!$I$7</f>
        <v>*</v>
      </c>
      <c r="E43" s="11" t="str">
        <f>[92]Outubro!$I$8</f>
        <v>*</v>
      </c>
      <c r="F43" s="11" t="str">
        <f>[92]Outubro!$I$9</f>
        <v>*</v>
      </c>
      <c r="G43" s="11" t="str">
        <f>[92]Outubro!$I$10</f>
        <v>*</v>
      </c>
      <c r="H43" s="11" t="str">
        <f>[92]Outubro!$I$11</f>
        <v>*</v>
      </c>
      <c r="I43" s="11" t="str">
        <f>[92]Outubro!$I$12</f>
        <v>*</v>
      </c>
      <c r="J43" s="11" t="str">
        <f>[92]Outubro!$I$13</f>
        <v>*</v>
      </c>
      <c r="K43" s="11" t="str">
        <f>[92]Outubro!$I$14</f>
        <v>*</v>
      </c>
      <c r="L43" s="11" t="str">
        <f>[92]Outubro!$I$15</f>
        <v>*</v>
      </c>
      <c r="M43" s="11" t="str">
        <f>[92]Outubro!$I$16</f>
        <v>*</v>
      </c>
      <c r="N43" s="11" t="str">
        <f>[92]Outubro!$I$17</f>
        <v>*</v>
      </c>
      <c r="O43" s="11" t="str">
        <f>[92]Outubro!$I$18</f>
        <v>*</v>
      </c>
      <c r="P43" s="11" t="str">
        <f>[92]Outubro!$I$19</f>
        <v>*</v>
      </c>
      <c r="Q43" s="11" t="str">
        <f>[92]Outubro!$I$20</f>
        <v>*</v>
      </c>
      <c r="R43" s="11" t="str">
        <f>[92]Outubro!$I$21</f>
        <v>*</v>
      </c>
      <c r="S43" s="11" t="str">
        <f>[92]Outubro!$I$22</f>
        <v>*</v>
      </c>
      <c r="T43" s="84" t="str">
        <f>[92]Outubro!$I$23</f>
        <v>*</v>
      </c>
      <c r="U43" s="84" t="str">
        <f>[92]Outubro!$I$24</f>
        <v>*</v>
      </c>
      <c r="V43" s="84" t="str">
        <f>[92]Outubro!$I$25</f>
        <v>*</v>
      </c>
      <c r="W43" s="84" t="str">
        <f>[92]Outubro!$I$26</f>
        <v>*</v>
      </c>
      <c r="X43" s="84" t="str">
        <f>[92]Outubro!$I$27</f>
        <v>*</v>
      </c>
      <c r="Y43" s="84" t="str">
        <f>[92]Outubro!$I$28</f>
        <v>*</v>
      </c>
      <c r="Z43" s="84" t="str">
        <f>[92]Outubro!$I$29</f>
        <v>*</v>
      </c>
      <c r="AA43" s="84" t="str">
        <f>[92]Outubro!$I$30</f>
        <v>*</v>
      </c>
      <c r="AB43" s="84" t="str">
        <f>[92]Outubro!$I$31</f>
        <v>*</v>
      </c>
      <c r="AC43" s="84" t="str">
        <f>[92]Outubro!$I$32</f>
        <v>*</v>
      </c>
      <c r="AD43" s="84" t="str">
        <f>[92]Outubro!$I$33</f>
        <v>*</v>
      </c>
      <c r="AE43" s="84" t="str">
        <f>[92]Outubro!$I$34</f>
        <v>*</v>
      </c>
      <c r="AF43" s="84" t="str">
        <f>[92]Outubro!$I$35</f>
        <v>*</v>
      </c>
      <c r="AG43" s="89" t="str">
        <f>[92]Outubro!$I$36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1" t="s">
        <v>18</v>
      </c>
      <c r="B44" s="87" t="str">
        <f>[93]Outubro!$I$5</f>
        <v>*</v>
      </c>
      <c r="C44" s="87" t="str">
        <f>[93]Outubro!$I$6</f>
        <v>*</v>
      </c>
      <c r="D44" s="87" t="str">
        <f>[93]Outubro!$I$7</f>
        <v>*</v>
      </c>
      <c r="E44" s="87" t="str">
        <f>[93]Outubro!$I$8</f>
        <v>*</v>
      </c>
      <c r="F44" s="87" t="str">
        <f>[93]Outubro!$I$9</f>
        <v>*</v>
      </c>
      <c r="G44" s="87" t="str">
        <f>[93]Outubro!$I$10</f>
        <v>*</v>
      </c>
      <c r="H44" s="87" t="str">
        <f>[93]Outubro!$I$11</f>
        <v>*</v>
      </c>
      <c r="I44" s="87" t="str">
        <f>[93]Outubro!$I$12</f>
        <v>*</v>
      </c>
      <c r="J44" s="87" t="str">
        <f>[93]Outubro!$I$13</f>
        <v>*</v>
      </c>
      <c r="K44" s="87" t="str">
        <f>[93]Outubro!$I$14</f>
        <v>*</v>
      </c>
      <c r="L44" s="87" t="str">
        <f>[93]Outubro!$I$15</f>
        <v>*</v>
      </c>
      <c r="M44" s="87" t="str">
        <f>[93]Outubro!$I$16</f>
        <v>*</v>
      </c>
      <c r="N44" s="87" t="str">
        <f>[93]Outubro!$I$17</f>
        <v>*</v>
      </c>
      <c r="O44" s="87" t="str">
        <f>[93]Outubro!$I$18</f>
        <v>*</v>
      </c>
      <c r="P44" s="87" t="str">
        <f>[93]Outubro!$I$19</f>
        <v>*</v>
      </c>
      <c r="Q44" s="87" t="str">
        <f>[93]Outubro!$I$20</f>
        <v>*</v>
      </c>
      <c r="R44" s="87" t="str">
        <f>[93]Outubro!$I$21</f>
        <v>*</v>
      </c>
      <c r="S44" s="87" t="str">
        <f>[93]Outubro!$I$22</f>
        <v>*</v>
      </c>
      <c r="T44" s="87" t="str">
        <f>[93]Outubro!$I$23</f>
        <v>*</v>
      </c>
      <c r="U44" s="87" t="str">
        <f>[93]Outubro!$I$24</f>
        <v>*</v>
      </c>
      <c r="V44" s="87" t="str">
        <f>[93]Outubro!$I$25</f>
        <v>*</v>
      </c>
      <c r="W44" s="87" t="str">
        <f>[93]Outubro!$I$26</f>
        <v>*</v>
      </c>
      <c r="X44" s="87" t="str">
        <f>[93]Outubro!$I$27</f>
        <v>*</v>
      </c>
      <c r="Y44" s="87" t="str">
        <f>[93]Outubro!$I$28</f>
        <v>*</v>
      </c>
      <c r="Z44" s="87" t="str">
        <f>[93]Outubro!$I$29</f>
        <v>*</v>
      </c>
      <c r="AA44" s="87" t="str">
        <f>[93]Outubro!$I$30</f>
        <v>*</v>
      </c>
      <c r="AB44" s="87" t="str">
        <f>[93]Outubro!$I$31</f>
        <v>*</v>
      </c>
      <c r="AC44" s="87" t="str">
        <f>[93]Outubro!$I$32</f>
        <v>*</v>
      </c>
      <c r="AD44" s="87" t="str">
        <f>[93]Outubro!$I$33</f>
        <v>*</v>
      </c>
      <c r="AE44" s="87" t="str">
        <f>[93]Outubro!$I$34</f>
        <v>*</v>
      </c>
      <c r="AF44" s="87" t="str">
        <f>[93]Outubro!$I$35</f>
        <v>*</v>
      </c>
      <c r="AG44" s="81" t="str">
        <f>[93]Outubro!$I$36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1" t="s">
        <v>135</v>
      </c>
      <c r="B45" s="87" t="str">
        <f>[94]Outubro!$I$5</f>
        <v>*</v>
      </c>
      <c r="C45" s="87" t="str">
        <f>[94]Outubro!$I$6</f>
        <v>*</v>
      </c>
      <c r="D45" s="87" t="str">
        <f>[94]Outubro!$I$7</f>
        <v>*</v>
      </c>
      <c r="E45" s="87" t="str">
        <f>[94]Outubro!$I$8</f>
        <v>*</v>
      </c>
      <c r="F45" s="87" t="str">
        <f>[94]Outubro!$I$9</f>
        <v>*</v>
      </c>
      <c r="G45" s="87" t="str">
        <f>[94]Outubro!$I$10</f>
        <v>*</v>
      </c>
      <c r="H45" s="87" t="str">
        <f>[94]Outubro!$I$11</f>
        <v>*</v>
      </c>
      <c r="I45" s="87" t="str">
        <f>[94]Outubro!$I$12</f>
        <v>*</v>
      </c>
      <c r="J45" s="87" t="str">
        <f>[94]Outubro!$I$13</f>
        <v>*</v>
      </c>
      <c r="K45" s="87" t="str">
        <f>[94]Outubro!$I$14</f>
        <v>*</v>
      </c>
      <c r="L45" s="87" t="str">
        <f>[94]Outubro!$I$15</f>
        <v>*</v>
      </c>
      <c r="M45" s="87" t="str">
        <f>[94]Outubro!$I$16</f>
        <v>*</v>
      </c>
      <c r="N45" s="87" t="str">
        <f>[94]Outubro!$I$17</f>
        <v>*</v>
      </c>
      <c r="O45" s="87" t="str">
        <f>[94]Outubro!$I$18</f>
        <v>*</v>
      </c>
      <c r="P45" s="87" t="str">
        <f>[94]Outubro!$I$19</f>
        <v>*</v>
      </c>
      <c r="Q45" s="87" t="str">
        <f>[94]Outubro!$I$20</f>
        <v>*</v>
      </c>
      <c r="R45" s="87" t="str">
        <f>[94]Outubro!$I$21</f>
        <v>*</v>
      </c>
      <c r="S45" s="87" t="str">
        <f>[94]Outubro!$I$22</f>
        <v>*</v>
      </c>
      <c r="T45" s="84" t="str">
        <f>[94]Outubro!$I$23</f>
        <v>*</v>
      </c>
      <c r="U45" s="84" t="str">
        <f>[94]Outubro!$I$24</f>
        <v>*</v>
      </c>
      <c r="V45" s="84" t="str">
        <f>[94]Outubro!$I$25</f>
        <v>*</v>
      </c>
      <c r="W45" s="84" t="str">
        <f>[94]Outubro!$I$26</f>
        <v>*</v>
      </c>
      <c r="X45" s="84" t="str">
        <f>[94]Outubro!$I$27</f>
        <v>*</v>
      </c>
      <c r="Y45" s="84" t="str">
        <f>[94]Outubro!$I$28</f>
        <v>*</v>
      </c>
      <c r="Z45" s="84" t="str">
        <f>[94]Outubro!$I$29</f>
        <v>*</v>
      </c>
      <c r="AA45" s="84" t="str">
        <f>[94]Outubro!$I$30</f>
        <v>*</v>
      </c>
      <c r="AB45" s="84" t="str">
        <f>[94]Outubro!$I$31</f>
        <v>*</v>
      </c>
      <c r="AC45" s="84" t="str">
        <f>[94]Outubro!$I$32</f>
        <v>*</v>
      </c>
      <c r="AD45" s="84" t="str">
        <f>[94]Outubro!$I$33</f>
        <v>*</v>
      </c>
      <c r="AE45" s="84" t="str">
        <f>[94]Outubro!$I$34</f>
        <v>*</v>
      </c>
      <c r="AF45" s="84" t="str">
        <f>[94]Outubro!$I$35</f>
        <v>*</v>
      </c>
      <c r="AG45" s="89" t="str">
        <f>[94]Outubro!$I$36</f>
        <v>*</v>
      </c>
      <c r="AI45" t="s">
        <v>35</v>
      </c>
      <c r="AJ45" t="s">
        <v>35</v>
      </c>
      <c r="AK45" t="s">
        <v>35</v>
      </c>
      <c r="AL45" t="s">
        <v>157</v>
      </c>
    </row>
    <row r="46" spans="1:39" x14ac:dyDescent="0.2">
      <c r="A46" s="71" t="s">
        <v>19</v>
      </c>
      <c r="B46" s="87" t="str">
        <f>[95]Outubro!$I$5</f>
        <v>*</v>
      </c>
      <c r="C46" s="87" t="str">
        <f>[95]Outubro!$I$6</f>
        <v>*</v>
      </c>
      <c r="D46" s="87" t="str">
        <f>[95]Outubro!$I$7</f>
        <v>*</v>
      </c>
      <c r="E46" s="87" t="str">
        <f>[95]Outubro!$I$8</f>
        <v>*</v>
      </c>
      <c r="F46" s="87" t="str">
        <f>[95]Outubro!$I$9</f>
        <v>*</v>
      </c>
      <c r="G46" s="87" t="str">
        <f>[95]Outubro!$I$10</f>
        <v>*</v>
      </c>
      <c r="H46" s="87" t="str">
        <f>[95]Outubro!$I$11</f>
        <v>*</v>
      </c>
      <c r="I46" s="87" t="str">
        <f>[95]Outubro!$I$12</f>
        <v>*</v>
      </c>
      <c r="J46" s="87" t="str">
        <f>[95]Outubro!$I$13</f>
        <v>*</v>
      </c>
      <c r="K46" s="87" t="str">
        <f>[95]Outubro!$I$14</f>
        <v>*</v>
      </c>
      <c r="L46" s="87" t="str">
        <f>[95]Outubro!$I$15</f>
        <v>*</v>
      </c>
      <c r="M46" s="87" t="str">
        <f>[95]Outubro!$I$16</f>
        <v>*</v>
      </c>
      <c r="N46" s="87" t="str">
        <f>[95]Outubro!$I$17</f>
        <v>*</v>
      </c>
      <c r="O46" s="87" t="str">
        <f>[95]Outubro!$I$18</f>
        <v>*</v>
      </c>
      <c r="P46" s="87" t="str">
        <f>[95]Outubro!$I$19</f>
        <v>*</v>
      </c>
      <c r="Q46" s="87" t="str">
        <f>[95]Outubro!$I$20</f>
        <v>*</v>
      </c>
      <c r="R46" s="87" t="str">
        <f>[95]Outubro!$I$21</f>
        <v>*</v>
      </c>
      <c r="S46" s="87" t="str">
        <f>[95]Outubro!$I$22</f>
        <v>*</v>
      </c>
      <c r="T46" s="87" t="str">
        <f>[95]Outubro!$I$23</f>
        <v>*</v>
      </c>
      <c r="U46" s="87" t="str">
        <f>[95]Outubro!$I$24</f>
        <v>*</v>
      </c>
      <c r="V46" s="87" t="str">
        <f>[95]Outubro!$I$25</f>
        <v>*</v>
      </c>
      <c r="W46" s="87" t="str">
        <f>[95]Outubro!$I$26</f>
        <v>*</v>
      </c>
      <c r="X46" s="87" t="str">
        <f>[95]Outubro!$I$27</f>
        <v>*</v>
      </c>
      <c r="Y46" s="87" t="str">
        <f>[95]Outubro!$I$28</f>
        <v>*</v>
      </c>
      <c r="Z46" s="87" t="str">
        <f>[95]Outubro!$I$29</f>
        <v>*</v>
      </c>
      <c r="AA46" s="87" t="str">
        <f>[95]Outubro!$I$30</f>
        <v>*</v>
      </c>
      <c r="AB46" s="87" t="str">
        <f>[95]Outubro!$I$31</f>
        <v>*</v>
      </c>
      <c r="AC46" s="87" t="str">
        <f>[95]Outubro!$I$32</f>
        <v>*</v>
      </c>
      <c r="AD46" s="87" t="str">
        <f>[95]Outubro!$I$33</f>
        <v>*</v>
      </c>
      <c r="AE46" s="87" t="str">
        <f>[95]Outubro!$I$34</f>
        <v>*</v>
      </c>
      <c r="AF46" s="87" t="str">
        <f>[95]Outubro!$I$35</f>
        <v>*</v>
      </c>
      <c r="AG46" s="81" t="str">
        <f>[95]Outubro!$I$36</f>
        <v>*</v>
      </c>
      <c r="AH46" s="12" t="s">
        <v>35</v>
      </c>
      <c r="AJ46" t="s">
        <v>35</v>
      </c>
    </row>
    <row r="47" spans="1:39" x14ac:dyDescent="0.2">
      <c r="A47" s="71" t="s">
        <v>23</v>
      </c>
      <c r="B47" s="87" t="str">
        <f>[96]Outubro!$I$5</f>
        <v>*</v>
      </c>
      <c r="C47" s="87" t="str">
        <f>[96]Outubro!$I$6</f>
        <v>*</v>
      </c>
      <c r="D47" s="87" t="str">
        <f>[96]Outubro!$I$7</f>
        <v>*</v>
      </c>
      <c r="E47" s="87" t="str">
        <f>[96]Outubro!$I$8</f>
        <v>*</v>
      </c>
      <c r="F47" s="87" t="str">
        <f>[96]Outubro!$I$9</f>
        <v>*</v>
      </c>
      <c r="G47" s="87" t="str">
        <f>[96]Outubro!$I$10</f>
        <v>*</v>
      </c>
      <c r="H47" s="87" t="str">
        <f>[96]Outubro!$I$11</f>
        <v>*</v>
      </c>
      <c r="I47" s="87" t="str">
        <f>[96]Outubro!$I$12</f>
        <v>*</v>
      </c>
      <c r="J47" s="87" t="str">
        <f>[96]Outubro!$I$13</f>
        <v>*</v>
      </c>
      <c r="K47" s="87" t="str">
        <f>[96]Outubro!$I$14</f>
        <v>*</v>
      </c>
      <c r="L47" s="87" t="str">
        <f>[96]Outubro!$I$15</f>
        <v>*</v>
      </c>
      <c r="M47" s="87" t="str">
        <f>[96]Outubro!$I$16</f>
        <v>*</v>
      </c>
      <c r="N47" s="87" t="str">
        <f>[96]Outubro!$I$17</f>
        <v>*</v>
      </c>
      <c r="O47" s="87" t="str">
        <f>[96]Outubro!$I$18</f>
        <v>*</v>
      </c>
      <c r="P47" s="87" t="str">
        <f>[96]Outubro!$I$19</f>
        <v>*</v>
      </c>
      <c r="Q47" s="87" t="str">
        <f>[96]Outubro!$I$20</f>
        <v>*</v>
      </c>
      <c r="R47" s="87" t="str">
        <f>[96]Outubro!$I$21</f>
        <v>*</v>
      </c>
      <c r="S47" s="87" t="str">
        <f>[96]Outubro!$I$22</f>
        <v>*</v>
      </c>
      <c r="T47" s="87" t="str">
        <f>[96]Outubro!$I$23</f>
        <v>*</v>
      </c>
      <c r="U47" s="87" t="str">
        <f>[96]Outubro!$I$24</f>
        <v>*</v>
      </c>
      <c r="V47" s="87" t="str">
        <f>[96]Outubro!$I$25</f>
        <v>*</v>
      </c>
      <c r="W47" s="87" t="str">
        <f>[96]Outubro!$I$26</f>
        <v>*</v>
      </c>
      <c r="X47" s="87" t="str">
        <f>[96]Outubro!$I$27</f>
        <v>*</v>
      </c>
      <c r="Y47" s="87" t="str">
        <f>[96]Outubro!$I$28</f>
        <v>*</v>
      </c>
      <c r="Z47" s="87" t="str">
        <f>[96]Outubro!$I$29</f>
        <v>*</v>
      </c>
      <c r="AA47" s="87" t="str">
        <f>[96]Outubro!$I$30</f>
        <v>*</v>
      </c>
      <c r="AB47" s="87" t="str">
        <f>[96]Outubro!$I$31</f>
        <v>*</v>
      </c>
      <c r="AC47" s="87" t="str">
        <f>[96]Outubro!$I$32</f>
        <v>*</v>
      </c>
      <c r="AD47" s="87" t="str">
        <f>[96]Outubro!$I$33</f>
        <v>*</v>
      </c>
      <c r="AE47" s="87" t="str">
        <f>[96]Outubro!$I$34</f>
        <v>*</v>
      </c>
      <c r="AF47" s="87" t="str">
        <f>[96]Outubro!$I$35</f>
        <v>*</v>
      </c>
      <c r="AG47" s="81" t="str">
        <f>[96]Outubro!$I$36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1" t="s">
        <v>34</v>
      </c>
      <c r="B48" s="87" t="str">
        <f>[97]Outubro!$I$5</f>
        <v>*</v>
      </c>
      <c r="C48" s="87" t="str">
        <f>[97]Outubro!$I$6</f>
        <v>*</v>
      </c>
      <c r="D48" s="87" t="str">
        <f>[97]Outubro!$I$7</f>
        <v>*</v>
      </c>
      <c r="E48" s="87" t="str">
        <f>[97]Outubro!$I$8</f>
        <v>*</v>
      </c>
      <c r="F48" s="87" t="str">
        <f>[97]Outubro!$I$9</f>
        <v>*</v>
      </c>
      <c r="G48" s="87" t="str">
        <f>[97]Outubro!$I$10</f>
        <v>*</v>
      </c>
      <c r="H48" s="87" t="str">
        <f>[97]Outubro!$I$11</f>
        <v>*</v>
      </c>
      <c r="I48" s="87" t="str">
        <f>[97]Outubro!$I$12</f>
        <v>*</v>
      </c>
      <c r="J48" s="87" t="str">
        <f>[97]Outubro!$I$13</f>
        <v>*</v>
      </c>
      <c r="K48" s="87" t="str">
        <f>[97]Outubro!$I$14</f>
        <v>*</v>
      </c>
      <c r="L48" s="87" t="str">
        <f>[97]Outubro!$I$15</f>
        <v>*</v>
      </c>
      <c r="M48" s="87" t="str">
        <f>[97]Outubro!$I$16</f>
        <v>*</v>
      </c>
      <c r="N48" s="87" t="str">
        <f>[97]Outubro!$I$17</f>
        <v>*</v>
      </c>
      <c r="O48" s="87" t="str">
        <f>[97]Outubro!$I$18</f>
        <v>*</v>
      </c>
      <c r="P48" s="87" t="str">
        <f>[97]Outubro!$I$19</f>
        <v>*</v>
      </c>
      <c r="Q48" s="87" t="str">
        <f>[97]Outubro!$I$20</f>
        <v>*</v>
      </c>
      <c r="R48" s="87" t="str">
        <f>[97]Outubro!$I$21</f>
        <v>*</v>
      </c>
      <c r="S48" s="87" t="str">
        <f>[97]Outubro!$I$22</f>
        <v>*</v>
      </c>
      <c r="T48" s="87" t="str">
        <f>[97]Outubro!$I$23</f>
        <v>*</v>
      </c>
      <c r="U48" s="87" t="str">
        <f>[97]Outubro!$I$24</f>
        <v>*</v>
      </c>
      <c r="V48" s="87" t="str">
        <f>[97]Outubro!$I$25</f>
        <v>*</v>
      </c>
      <c r="W48" s="87" t="str">
        <f>[97]Outubro!$I$26</f>
        <v>*</v>
      </c>
      <c r="X48" s="87" t="str">
        <f>[97]Outubro!$I$27</f>
        <v>*</v>
      </c>
      <c r="Y48" s="87" t="str">
        <f>[97]Outubro!$I$28</f>
        <v>*</v>
      </c>
      <c r="Z48" s="87" t="str">
        <f>[97]Outubro!$I$29</f>
        <v>*</v>
      </c>
      <c r="AA48" s="87" t="str">
        <f>[97]Outubro!$I$30</f>
        <v>*</v>
      </c>
      <c r="AB48" s="87" t="str">
        <f>[97]Outubro!$I$31</f>
        <v>*</v>
      </c>
      <c r="AC48" s="87" t="str">
        <f>[97]Outubro!$I$32</f>
        <v>*</v>
      </c>
      <c r="AD48" s="87" t="str">
        <f>[97]Outubro!$I$33</f>
        <v>*</v>
      </c>
      <c r="AE48" s="87" t="str">
        <f>[97]Outubro!$I$34</f>
        <v>*</v>
      </c>
      <c r="AF48" s="87" t="str">
        <f>[97]Outubro!$I$35</f>
        <v>*</v>
      </c>
      <c r="AG48" s="81" t="str">
        <f>[97]Outubro!$I$36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2" t="s">
        <v>20</v>
      </c>
      <c r="B49" s="84" t="str">
        <f>[98]Outubro!$I$5</f>
        <v>*</v>
      </c>
      <c r="C49" s="84" t="str">
        <f>[98]Outubro!$I$6</f>
        <v>*</v>
      </c>
      <c r="D49" s="84" t="str">
        <f>[98]Outubro!$I$7</f>
        <v>*</v>
      </c>
      <c r="E49" s="84" t="str">
        <f>[98]Outubro!$I$8</f>
        <v>*</v>
      </c>
      <c r="F49" s="84" t="str">
        <f>[98]Outubro!$I$9</f>
        <v>*</v>
      </c>
      <c r="G49" s="84" t="str">
        <f>[98]Outubro!$I$10</f>
        <v>*</v>
      </c>
      <c r="H49" s="84" t="str">
        <f>[98]Outubro!$I$11</f>
        <v>*</v>
      </c>
      <c r="I49" s="84" t="str">
        <f>[98]Outubro!$I$12</f>
        <v>*</v>
      </c>
      <c r="J49" s="84" t="str">
        <f>[98]Outubro!$I$13</f>
        <v>*</v>
      </c>
      <c r="K49" s="84" t="str">
        <f>[98]Outubro!$I$14</f>
        <v>*</v>
      </c>
      <c r="L49" s="84" t="str">
        <f>[98]Outubro!$I$15</f>
        <v>*</v>
      </c>
      <c r="M49" s="84" t="str">
        <f>[98]Outubro!$I$16</f>
        <v>*</v>
      </c>
      <c r="N49" s="84" t="str">
        <f>[98]Outubro!$I$17</f>
        <v>*</v>
      </c>
      <c r="O49" s="84" t="str">
        <f>[98]Outubro!$I$18</f>
        <v>*</v>
      </c>
      <c r="P49" s="84" t="str">
        <f>[98]Outubro!$I$19</f>
        <v>*</v>
      </c>
      <c r="Q49" s="84" t="str">
        <f>[98]Outubro!$I$20</f>
        <v>*</v>
      </c>
      <c r="R49" s="84" t="str">
        <f>[98]Outubro!$I$21</f>
        <v>*</v>
      </c>
      <c r="S49" s="84" t="str">
        <f>[98]Outubro!$I$22</f>
        <v>*</v>
      </c>
      <c r="T49" s="84" t="str">
        <f>[98]Outubro!$I$23</f>
        <v>*</v>
      </c>
      <c r="U49" s="84" t="str">
        <f>[98]Outubro!$I$24</f>
        <v>*</v>
      </c>
      <c r="V49" s="84" t="str">
        <f>[98]Outubro!$I$25</f>
        <v>*</v>
      </c>
      <c r="W49" s="84" t="str">
        <f>[98]Outubro!$I$26</f>
        <v>*</v>
      </c>
      <c r="X49" s="84" t="str">
        <f>[98]Outubro!$I$27</f>
        <v>*</v>
      </c>
      <c r="Y49" s="84" t="str">
        <f>[98]Outubro!$I$28</f>
        <v>*</v>
      </c>
      <c r="Z49" s="84" t="str">
        <f>[98]Outubro!$I$29</f>
        <v>*</v>
      </c>
      <c r="AA49" s="84" t="str">
        <f>[98]Outubro!$I$30</f>
        <v>*</v>
      </c>
      <c r="AB49" s="84" t="str">
        <f>[98]Outubro!$I$31</f>
        <v>*</v>
      </c>
      <c r="AC49" s="84" t="str">
        <f>[98]Outubro!$I$32</f>
        <v>*</v>
      </c>
      <c r="AD49" s="84" t="str">
        <f>[98]Outubro!$I$33</f>
        <v>*</v>
      </c>
      <c r="AE49" s="84" t="str">
        <f>[98]Outubro!$I$34</f>
        <v>*</v>
      </c>
      <c r="AF49" s="84" t="str">
        <f>[98]Outubro!$I$35</f>
        <v>*</v>
      </c>
      <c r="AG49" s="81" t="str">
        <f>[98]Outubro!$I$36</f>
        <v>*</v>
      </c>
    </row>
    <row r="50" spans="1:38" s="5" customFormat="1" ht="17.100000000000001" customHeight="1" thickBot="1" x14ac:dyDescent="0.25">
      <c r="A50" s="73" t="s">
        <v>152</v>
      </c>
      <c r="B50" s="74" t="s">
        <v>154</v>
      </c>
      <c r="C50" s="74" t="s">
        <v>154</v>
      </c>
      <c r="D50" s="74" t="s">
        <v>154</v>
      </c>
      <c r="E50" s="74" t="s">
        <v>154</v>
      </c>
      <c r="F50" s="74" t="s">
        <v>154</v>
      </c>
      <c r="G50" s="74" t="s">
        <v>154</v>
      </c>
      <c r="H50" s="74" t="s">
        <v>154</v>
      </c>
      <c r="I50" s="74" t="s">
        <v>154</v>
      </c>
      <c r="J50" s="74" t="s">
        <v>154</v>
      </c>
      <c r="K50" s="74" t="s">
        <v>154</v>
      </c>
      <c r="L50" s="74" t="s">
        <v>154</v>
      </c>
      <c r="M50" s="74" t="s">
        <v>154</v>
      </c>
      <c r="N50" s="74" t="s">
        <v>154</v>
      </c>
      <c r="O50" s="74" t="s">
        <v>154</v>
      </c>
      <c r="P50" s="74" t="s">
        <v>154</v>
      </c>
      <c r="Q50" s="74" t="s">
        <v>154</v>
      </c>
      <c r="R50" s="74" t="s">
        <v>154</v>
      </c>
      <c r="S50" s="74" t="s">
        <v>154</v>
      </c>
      <c r="T50" s="74" t="s">
        <v>154</v>
      </c>
      <c r="U50" s="74" t="s">
        <v>154</v>
      </c>
      <c r="V50" s="74" t="s">
        <v>154</v>
      </c>
      <c r="W50" s="74" t="s">
        <v>154</v>
      </c>
      <c r="X50" s="74" t="s">
        <v>154</v>
      </c>
      <c r="Y50" s="74" t="s">
        <v>154</v>
      </c>
      <c r="Z50" s="74" t="s">
        <v>154</v>
      </c>
      <c r="AA50" s="74" t="s">
        <v>154</v>
      </c>
      <c r="AB50" s="74" t="s">
        <v>154</v>
      </c>
      <c r="AC50" s="74" t="s">
        <v>154</v>
      </c>
      <c r="AD50" s="74" t="s">
        <v>154</v>
      </c>
      <c r="AE50" s="74" t="s">
        <v>154</v>
      </c>
      <c r="AF50" s="74" t="s">
        <v>154</v>
      </c>
      <c r="AG50" s="80"/>
      <c r="AL50" s="5" t="s">
        <v>35</v>
      </c>
    </row>
    <row r="51" spans="1:38" s="8" customFormat="1" ht="13.5" thickBot="1" x14ac:dyDescent="0.25">
      <c r="A51" s="158" t="s">
        <v>151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60"/>
      <c r="AF51" s="77"/>
      <c r="AG51" s="82" t="s">
        <v>154</v>
      </c>
      <c r="AL51" s="8" t="s">
        <v>35</v>
      </c>
    </row>
    <row r="52" spans="1:38" x14ac:dyDescent="0.2">
      <c r="A52" s="99" t="s">
        <v>179</v>
      </c>
      <c r="B52" s="38"/>
      <c r="C52" s="38"/>
      <c r="D52" s="38"/>
      <c r="E52" s="38"/>
      <c r="F52" s="38"/>
      <c r="G52" s="38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44"/>
      <c r="AE52" s="49"/>
      <c r="AF52" s="49"/>
      <c r="AG52" s="66"/>
    </row>
    <row r="53" spans="1:38" x14ac:dyDescent="0.2">
      <c r="A53" s="99" t="s">
        <v>180</v>
      </c>
      <c r="B53" s="39"/>
      <c r="C53" s="39"/>
      <c r="D53" s="39"/>
      <c r="E53" s="39"/>
      <c r="F53" s="39"/>
      <c r="G53" s="39"/>
      <c r="H53" s="39"/>
      <c r="I53" s="39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3"/>
      <c r="U53" s="93"/>
      <c r="V53" s="93"/>
      <c r="W53" s="93"/>
      <c r="X53" s="93"/>
      <c r="Y53" s="91"/>
      <c r="Z53" s="91"/>
      <c r="AA53" s="91"/>
      <c r="AB53" s="91"/>
      <c r="AC53" s="91"/>
      <c r="AD53" s="91"/>
      <c r="AE53" s="91"/>
      <c r="AF53" s="91"/>
      <c r="AG53" s="66"/>
      <c r="AL53" t="s">
        <v>35</v>
      </c>
    </row>
    <row r="54" spans="1:38" x14ac:dyDescent="0.2">
      <c r="A54" s="40"/>
      <c r="B54" s="91"/>
      <c r="C54" s="91"/>
      <c r="D54" s="91"/>
      <c r="E54" s="91"/>
      <c r="F54" s="91"/>
      <c r="G54" s="91"/>
      <c r="H54" s="91"/>
      <c r="I54" s="91"/>
      <c r="J54" s="92"/>
      <c r="K54" s="92"/>
      <c r="L54" s="92"/>
      <c r="M54" s="92"/>
      <c r="N54" s="92"/>
      <c r="O54" s="92"/>
      <c r="P54" s="92"/>
      <c r="Q54" s="91"/>
      <c r="R54" s="91"/>
      <c r="S54" s="91"/>
      <c r="T54" s="94"/>
      <c r="U54" s="94"/>
      <c r="V54" s="94"/>
      <c r="W54" s="94"/>
      <c r="X54" s="94"/>
      <c r="Y54" s="91"/>
      <c r="Z54" s="91"/>
      <c r="AA54" s="91"/>
      <c r="AB54" s="91"/>
      <c r="AC54" s="91"/>
      <c r="AD54" s="44"/>
      <c r="AE54" s="44"/>
      <c r="AF54" s="44"/>
      <c r="AG54" s="66"/>
    </row>
    <row r="55" spans="1:38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44"/>
      <c r="AE55" s="44"/>
      <c r="AF55" s="44"/>
      <c r="AG55" s="66"/>
    </row>
    <row r="56" spans="1:38" x14ac:dyDescent="0.2">
      <c r="A56" s="4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44"/>
      <c r="AF56" s="44"/>
      <c r="AG56" s="66"/>
    </row>
    <row r="57" spans="1:38" x14ac:dyDescent="0.2">
      <c r="A57" s="4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45"/>
      <c r="AF57" s="45"/>
      <c r="AG57" s="66"/>
    </row>
    <row r="58" spans="1:38" ht="13.5" thickBot="1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67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  <mergeCell ref="L3:L4"/>
    <mergeCell ref="V3:V4"/>
    <mergeCell ref="Y3:Y4"/>
    <mergeCell ref="Z3:Z4"/>
    <mergeCell ref="X3:X4"/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topLeftCell="A16" zoomScale="90" zoomScaleNormal="90" workbookViewId="0">
      <selection activeCell="AK32" sqref="AK32"/>
    </sheetView>
  </sheetViews>
  <sheetFormatPr defaultRowHeight="12.75" x14ac:dyDescent="0.2"/>
  <cols>
    <col min="1" max="1" width="43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36" t="s">
        <v>160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7" s="4" customFormat="1" ht="20.100000000000001" customHeight="1" x14ac:dyDescent="0.2">
      <c r="A2" s="139" t="s">
        <v>21</v>
      </c>
      <c r="B2" s="134" t="s">
        <v>217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7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0">
        <v>31</v>
      </c>
      <c r="AG3" s="95" t="s">
        <v>27</v>
      </c>
      <c r="AH3" s="96" t="s">
        <v>26</v>
      </c>
    </row>
    <row r="4" spans="1:37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95" t="s">
        <v>25</v>
      </c>
      <c r="AH4" s="96" t="s">
        <v>25</v>
      </c>
    </row>
    <row r="5" spans="1:37" s="5" customFormat="1" x14ac:dyDescent="0.2">
      <c r="A5" s="47" t="s">
        <v>30</v>
      </c>
      <c r="B5" s="102">
        <f>[1]Julho!$J$5</f>
        <v>0.36000000000000004</v>
      </c>
      <c r="C5" s="102">
        <f>[1]Julho!$J$6</f>
        <v>0.36000000000000004</v>
      </c>
      <c r="D5" s="102">
        <f>[1]Julho!$J$7</f>
        <v>0.72000000000000008</v>
      </c>
      <c r="E5" s="102" t="str">
        <f>[1]Julho!$J$8</f>
        <v>*</v>
      </c>
      <c r="F5" s="102" t="str">
        <f>[1]Julho!$J$9</f>
        <v>*</v>
      </c>
      <c r="G5" s="102">
        <f>[1]Julho!$J$10</f>
        <v>0.36000000000000004</v>
      </c>
      <c r="H5" s="102" t="str">
        <f>[1]Julho!$J$11</f>
        <v>*</v>
      </c>
      <c r="I5" s="102" t="str">
        <f>[1]Julho!$J$12</f>
        <v>*</v>
      </c>
      <c r="J5" s="102">
        <f>[1]Julho!$J$13</f>
        <v>5.7600000000000007</v>
      </c>
      <c r="K5" s="102">
        <f>[1]Julho!$J$14</f>
        <v>21.240000000000002</v>
      </c>
      <c r="L5" s="102">
        <f>[1]Julho!$J$15</f>
        <v>16.2</v>
      </c>
      <c r="M5" s="102">
        <f>[1]Julho!$J$16</f>
        <v>29.52</v>
      </c>
      <c r="N5" s="102">
        <f>[1]Julho!$J$17</f>
        <v>21.6</v>
      </c>
      <c r="O5" s="102">
        <f>[1]Julho!$J$18</f>
        <v>24.12</v>
      </c>
      <c r="P5" s="102">
        <f>[1]Julho!$J$19</f>
        <v>26.28</v>
      </c>
      <c r="Q5" s="102">
        <f>[1]Julho!$J$20</f>
        <v>24.840000000000003</v>
      </c>
      <c r="R5" s="102">
        <f>[1]Julho!$J$21</f>
        <v>19.8</v>
      </c>
      <c r="S5" s="102">
        <f>[1]Julho!$J$22</f>
        <v>29.16</v>
      </c>
      <c r="T5" s="102">
        <f>[1]Julho!$J$23</f>
        <v>13.32</v>
      </c>
      <c r="U5" s="102">
        <f>[1]Julho!$J$24</f>
        <v>16.2</v>
      </c>
      <c r="V5" s="102">
        <f>[1]Julho!$J$25</f>
        <v>18</v>
      </c>
      <c r="W5" s="102">
        <f>[1]Julho!$J$26</f>
        <v>24.12</v>
      </c>
      <c r="X5" s="102">
        <f>[1]Julho!$J$27</f>
        <v>23.400000000000002</v>
      </c>
      <c r="Y5" s="102">
        <f>[1]Julho!$J$28</f>
        <v>30.6</v>
      </c>
      <c r="Z5" s="102">
        <f>[1]Julho!$J$29</f>
        <v>20.16</v>
      </c>
      <c r="AA5" s="102">
        <f>[1]Julho!$J$30</f>
        <v>29.880000000000003</v>
      </c>
      <c r="AB5" s="102">
        <f>[1]Julho!$J$31</f>
        <v>38.880000000000003</v>
      </c>
      <c r="AC5" s="102">
        <f>[1]Julho!$J$32</f>
        <v>27.36</v>
      </c>
      <c r="AD5" s="102">
        <f>[1]Julho!$J$33</f>
        <v>24.12</v>
      </c>
      <c r="AE5" s="102">
        <f>[1]Julho!$J$34</f>
        <v>25.56</v>
      </c>
      <c r="AF5" s="102">
        <f>[1]Julho!$J$35</f>
        <v>26.64</v>
      </c>
      <c r="AG5" s="109">
        <f t="shared" ref="AG5" si="1">MAX(B5:AF5)</f>
        <v>38.880000000000003</v>
      </c>
      <c r="AH5" s="108">
        <f t="shared" ref="AH5" si="2">AVERAGE(B5:AF5)</f>
        <v>19.946666666666669</v>
      </c>
    </row>
    <row r="6" spans="1:37" x14ac:dyDescent="0.2">
      <c r="A6" s="47" t="s">
        <v>0</v>
      </c>
      <c r="B6" s="104">
        <f>[2]Julho!$J$5</f>
        <v>18.720000000000002</v>
      </c>
      <c r="C6" s="104">
        <f>[2]Julho!$J$6</f>
        <v>18.720000000000002</v>
      </c>
      <c r="D6" s="104">
        <f>[2]Julho!$J$7</f>
        <v>16.920000000000002</v>
      </c>
      <c r="E6" s="104">
        <f>[2]Julho!$J$8</f>
        <v>30.96</v>
      </c>
      <c r="F6" s="104">
        <f>[2]Julho!$J$9</f>
        <v>23.759999999999998</v>
      </c>
      <c r="G6" s="104">
        <f>[2]Julho!$J$10</f>
        <v>20.52</v>
      </c>
      <c r="H6" s="104">
        <f>[2]Julho!$J$11</f>
        <v>20.16</v>
      </c>
      <c r="I6" s="104">
        <f>[2]Julho!$J$12</f>
        <v>21.240000000000002</v>
      </c>
      <c r="J6" s="104">
        <f>[2]Julho!$J$13</f>
        <v>33.480000000000004</v>
      </c>
      <c r="K6" s="104">
        <f>[2]Julho!$J$14</f>
        <v>23.759999999999998</v>
      </c>
      <c r="L6" s="104">
        <f>[2]Julho!$J$15</f>
        <v>17.64</v>
      </c>
      <c r="M6" s="104">
        <f>[2]Julho!$J$16</f>
        <v>29.880000000000003</v>
      </c>
      <c r="N6" s="104">
        <f>[2]Julho!$J$17</f>
        <v>26.64</v>
      </c>
      <c r="O6" s="104">
        <f>[2]Julho!$J$18</f>
        <v>26.28</v>
      </c>
      <c r="P6" s="104">
        <f>[2]Julho!$J$19</f>
        <v>35.64</v>
      </c>
      <c r="Q6" s="104">
        <f>[2]Julho!$J$20</f>
        <v>33.480000000000004</v>
      </c>
      <c r="R6" s="104">
        <f>[2]Julho!$J$21</f>
        <v>33.480000000000004</v>
      </c>
      <c r="S6" s="104">
        <f>[2]Julho!$J$22</f>
        <v>31.319999999999997</v>
      </c>
      <c r="T6" s="104">
        <f>[2]Julho!$J$23</f>
        <v>27</v>
      </c>
      <c r="U6" s="104">
        <f>[2]Julho!$J$24</f>
        <v>22.68</v>
      </c>
      <c r="V6" s="104">
        <f>[2]Julho!$J$25</f>
        <v>22.68</v>
      </c>
      <c r="W6" s="104">
        <f>[2]Julho!$J$26</f>
        <v>21.6</v>
      </c>
      <c r="X6" s="104">
        <f>[2]Julho!$J$27</f>
        <v>32.4</v>
      </c>
      <c r="Y6" s="104">
        <f>[2]Julho!$J$28</f>
        <v>37.080000000000005</v>
      </c>
      <c r="Z6" s="104">
        <f>[2]Julho!$J$29</f>
        <v>32.4</v>
      </c>
      <c r="AA6" s="104">
        <f>[2]Julho!$J$30</f>
        <v>37.440000000000005</v>
      </c>
      <c r="AB6" s="104">
        <f>[2]Julho!$J$31</f>
        <v>56.16</v>
      </c>
      <c r="AC6" s="104">
        <f>[2]Julho!$J$32</f>
        <v>31.319999999999997</v>
      </c>
      <c r="AD6" s="104">
        <f>[2]Julho!$J$33</f>
        <v>18.720000000000002</v>
      </c>
      <c r="AE6" s="104">
        <f>[2]Julho!$J$34</f>
        <v>28.08</v>
      </c>
      <c r="AF6" s="104">
        <f>[2]Julho!$J$35</f>
        <v>42.12</v>
      </c>
      <c r="AG6" s="109">
        <f t="shared" ref="AG6:AG57" si="3">MAX(B6:AF6)</f>
        <v>56.16</v>
      </c>
      <c r="AH6" s="108">
        <f t="shared" ref="AH6:AH57" si="4">AVERAGE(B6:AF6)</f>
        <v>28.138064516129035</v>
      </c>
    </row>
    <row r="7" spans="1:37" x14ac:dyDescent="0.2">
      <c r="A7" s="47" t="s">
        <v>81</v>
      </c>
      <c r="B7" s="104">
        <f>[3]Julho!$J$5</f>
        <v>34.200000000000003</v>
      </c>
      <c r="C7" s="104">
        <f>[3]Julho!$J$6</f>
        <v>29.16</v>
      </c>
      <c r="D7" s="104">
        <f>[3]Julho!$J$7</f>
        <v>24.12</v>
      </c>
      <c r="E7" s="104">
        <f>[3]Julho!$J$8</f>
        <v>31.319999999999997</v>
      </c>
      <c r="F7" s="104">
        <f>[3]Julho!$J$9</f>
        <v>25.56</v>
      </c>
      <c r="G7" s="104">
        <f>[3]Julho!$J$10</f>
        <v>23.040000000000003</v>
      </c>
      <c r="H7" s="104">
        <f>[3]Julho!$J$11</f>
        <v>24.840000000000003</v>
      </c>
      <c r="I7" s="104">
        <f>[3]Julho!$J$12</f>
        <v>20.88</v>
      </c>
      <c r="J7" s="104">
        <f>[3]Julho!$J$13</f>
        <v>25.2</v>
      </c>
      <c r="K7" s="104">
        <f>[3]Julho!$J$14</f>
        <v>25.56</v>
      </c>
      <c r="L7" s="104">
        <f>[3]Julho!$J$15</f>
        <v>24.12</v>
      </c>
      <c r="M7" s="104">
        <f>[3]Julho!$J$16</f>
        <v>32.04</v>
      </c>
      <c r="N7" s="104">
        <f>[3]Julho!$J$17</f>
        <v>28.08</v>
      </c>
      <c r="O7" s="104">
        <f>[3]Julho!$J$18</f>
        <v>21.6</v>
      </c>
      <c r="P7" s="104">
        <f>[3]Julho!$J$19</f>
        <v>33.119999999999997</v>
      </c>
      <c r="Q7" s="104">
        <f>[3]Julho!$J$20</f>
        <v>30.240000000000002</v>
      </c>
      <c r="R7" s="104">
        <f>[3]Julho!$J$21</f>
        <v>42.480000000000004</v>
      </c>
      <c r="S7" s="104">
        <f>[3]Julho!$J$22</f>
        <v>39.6</v>
      </c>
      <c r="T7" s="104">
        <f>[3]Julho!$J$23</f>
        <v>24.48</v>
      </c>
      <c r="U7" s="104">
        <f>[3]Julho!$J$24</f>
        <v>25.2</v>
      </c>
      <c r="V7" s="104">
        <f>[3]Julho!$J$25</f>
        <v>19.8</v>
      </c>
      <c r="W7" s="104">
        <f>[3]Julho!$J$26</f>
        <v>24.840000000000003</v>
      </c>
      <c r="X7" s="104">
        <f>[3]Julho!$J$27</f>
        <v>28.08</v>
      </c>
      <c r="Y7" s="104">
        <f>[3]Julho!$J$28</f>
        <v>39.24</v>
      </c>
      <c r="Z7" s="104">
        <f>[3]Julho!$J$29</f>
        <v>36</v>
      </c>
      <c r="AA7" s="104">
        <f>[3]Julho!$J$30</f>
        <v>34.56</v>
      </c>
      <c r="AB7" s="104">
        <f>[3]Julho!$J$31</f>
        <v>72.360000000000014</v>
      </c>
      <c r="AC7" s="104">
        <f>[3]Julho!$J$32</f>
        <v>37.080000000000005</v>
      </c>
      <c r="AD7" s="104">
        <f>[3]Julho!$J$33</f>
        <v>28.44</v>
      </c>
      <c r="AE7" s="104">
        <f>[3]Julho!$J$34</f>
        <v>26.28</v>
      </c>
      <c r="AF7" s="104">
        <f>[3]Julho!$J$35</f>
        <v>34.92</v>
      </c>
      <c r="AG7" s="109">
        <f t="shared" si="3"/>
        <v>72.360000000000014</v>
      </c>
      <c r="AH7" s="108">
        <f t="shared" si="4"/>
        <v>30.530322580645166</v>
      </c>
    </row>
    <row r="8" spans="1:37" x14ac:dyDescent="0.2">
      <c r="A8" s="47" t="s">
        <v>1</v>
      </c>
      <c r="B8" s="104">
        <f>[4]Julho!$J$5</f>
        <v>23.759999999999998</v>
      </c>
      <c r="C8" s="104">
        <f>[4]Julho!$J$6</f>
        <v>17.64</v>
      </c>
      <c r="D8" s="104">
        <f>[4]Julho!$J$7</f>
        <v>19.440000000000001</v>
      </c>
      <c r="E8" s="104">
        <f>[4]Julho!$J$8</f>
        <v>36.72</v>
      </c>
      <c r="F8" s="104">
        <f>[4]Julho!$J$9</f>
        <v>20.88</v>
      </c>
      <c r="G8" s="104">
        <f>[4]Julho!$J$10</f>
        <v>28.08</v>
      </c>
      <c r="H8" s="104">
        <f>[4]Julho!$J$11</f>
        <v>16.920000000000002</v>
      </c>
      <c r="I8" s="104">
        <f>[4]Julho!$J$12</f>
        <v>21.6</v>
      </c>
      <c r="J8" s="104">
        <f>[4]Julho!$J$13</f>
        <v>31.319999999999997</v>
      </c>
      <c r="K8" s="104">
        <f>[4]Julho!$J$14</f>
        <v>18.36</v>
      </c>
      <c r="L8" s="104">
        <f>[4]Julho!$J$15</f>
        <v>23.040000000000003</v>
      </c>
      <c r="M8" s="104">
        <f>[4]Julho!$J$16</f>
        <v>28.08</v>
      </c>
      <c r="N8" s="104">
        <f>[4]Julho!$J$17</f>
        <v>26.28</v>
      </c>
      <c r="O8" s="104">
        <f>[4]Julho!$J$18</f>
        <v>27.36</v>
      </c>
      <c r="P8" s="104">
        <f>[4]Julho!$J$19</f>
        <v>28.44</v>
      </c>
      <c r="Q8" s="104">
        <f>[4]Julho!$J$20</f>
        <v>27.720000000000002</v>
      </c>
      <c r="R8" s="104">
        <f>[4]Julho!$J$21</f>
        <v>27</v>
      </c>
      <c r="S8" s="104">
        <f>[4]Julho!$J$22</f>
        <v>28.08</v>
      </c>
      <c r="T8" s="104">
        <f>[4]Julho!$J$23</f>
        <v>33.480000000000004</v>
      </c>
      <c r="U8" s="104">
        <f>[4]Julho!$J$24</f>
        <v>25.56</v>
      </c>
      <c r="V8" s="104">
        <f>[4]Julho!$J$25</f>
        <v>18.720000000000002</v>
      </c>
      <c r="W8" s="104">
        <f>[4]Julho!$J$26</f>
        <v>15.840000000000002</v>
      </c>
      <c r="X8" s="104">
        <f>[4]Julho!$J$27</f>
        <v>18.36</v>
      </c>
      <c r="Y8" s="104">
        <f>[4]Julho!$J$28</f>
        <v>33.840000000000003</v>
      </c>
      <c r="Z8" s="104">
        <f>[4]Julho!$J$29</f>
        <v>34.200000000000003</v>
      </c>
      <c r="AA8" s="104">
        <f>[4]Julho!$J$30</f>
        <v>28.44</v>
      </c>
      <c r="AB8" s="104">
        <f>[4]Julho!$J$31</f>
        <v>46.440000000000005</v>
      </c>
      <c r="AC8" s="104">
        <f>[4]Julho!$J$32</f>
        <v>31.680000000000003</v>
      </c>
      <c r="AD8" s="104">
        <f>[4]Julho!$J$33</f>
        <v>34.92</v>
      </c>
      <c r="AE8" s="104">
        <f>[4]Julho!$J$34</f>
        <v>27.36</v>
      </c>
      <c r="AF8" s="104">
        <f>[4]Julho!$J$35</f>
        <v>23.400000000000002</v>
      </c>
      <c r="AG8" s="109">
        <f t="shared" si="3"/>
        <v>46.440000000000005</v>
      </c>
      <c r="AH8" s="108">
        <f t="shared" si="4"/>
        <v>26.547096774193552</v>
      </c>
    </row>
    <row r="9" spans="1:37" x14ac:dyDescent="0.2">
      <c r="A9" s="47" t="s">
        <v>138</v>
      </c>
      <c r="B9" s="104">
        <f>[5]Julho!$J$5</f>
        <v>30.240000000000002</v>
      </c>
      <c r="C9" s="104">
        <f>[5]Julho!$J$6</f>
        <v>25.2</v>
      </c>
      <c r="D9" s="104">
        <f>[5]Julho!$J$7</f>
        <v>19.079999999999998</v>
      </c>
      <c r="E9" s="104">
        <f>[5]Julho!$J$8</f>
        <v>37.800000000000004</v>
      </c>
      <c r="F9" s="104">
        <f>[5]Julho!$J$9</f>
        <v>28.08</v>
      </c>
      <c r="G9" s="104">
        <f>[5]Julho!$J$10</f>
        <v>30.240000000000002</v>
      </c>
      <c r="H9" s="104">
        <f>[5]Julho!$J$11</f>
        <v>24.12</v>
      </c>
      <c r="I9" s="104">
        <f>[5]Julho!$J$12</f>
        <v>25.2</v>
      </c>
      <c r="J9" s="104">
        <f>[5]Julho!$J$13</f>
        <v>30.240000000000002</v>
      </c>
      <c r="K9" s="104">
        <f>[5]Julho!$J$14</f>
        <v>26.28</v>
      </c>
      <c r="L9" s="104">
        <f>[5]Julho!$J$15</f>
        <v>23.759999999999998</v>
      </c>
      <c r="M9" s="104">
        <f>[5]Julho!$J$16</f>
        <v>33.840000000000003</v>
      </c>
      <c r="N9" s="104">
        <f>[5]Julho!$J$17</f>
        <v>30.96</v>
      </c>
      <c r="O9" s="104">
        <f>[5]Julho!$J$18</f>
        <v>30.96</v>
      </c>
      <c r="P9" s="104">
        <f>[5]Julho!$J$19</f>
        <v>39.96</v>
      </c>
      <c r="Q9" s="104">
        <f>[5]Julho!$J$20</f>
        <v>39.6</v>
      </c>
      <c r="R9" s="104">
        <f>[5]Julho!$J$21</f>
        <v>40.680000000000007</v>
      </c>
      <c r="S9" s="104">
        <f>[5]Julho!$J$22</f>
        <v>30.96</v>
      </c>
      <c r="T9" s="104">
        <f>[5]Julho!$J$23</f>
        <v>33.119999999999997</v>
      </c>
      <c r="U9" s="104">
        <f>[5]Julho!$J$24</f>
        <v>26.28</v>
      </c>
      <c r="V9" s="104">
        <f>[5]Julho!$J$25</f>
        <v>27</v>
      </c>
      <c r="W9" s="104">
        <f>[5]Julho!$J$26</f>
        <v>24.840000000000003</v>
      </c>
      <c r="X9" s="104">
        <f>[5]Julho!$J$27</f>
        <v>32.04</v>
      </c>
      <c r="Y9" s="104">
        <f>[5]Julho!$J$28</f>
        <v>47.16</v>
      </c>
      <c r="Z9" s="104">
        <f>[5]Julho!$J$29</f>
        <v>37.080000000000005</v>
      </c>
      <c r="AA9" s="104">
        <f>[5]Julho!$J$30</f>
        <v>41.04</v>
      </c>
      <c r="AB9" s="104">
        <f>[5]Julho!$J$31</f>
        <v>60.12</v>
      </c>
      <c r="AC9" s="104">
        <f>[5]Julho!$J$32</f>
        <v>47.88</v>
      </c>
      <c r="AD9" s="104">
        <f>[5]Julho!$J$33</f>
        <v>29.880000000000003</v>
      </c>
      <c r="AE9" s="104">
        <f>[5]Julho!$J$34</f>
        <v>30.96</v>
      </c>
      <c r="AF9" s="104">
        <f>[5]Julho!$J$35</f>
        <v>47.88</v>
      </c>
      <c r="AG9" s="109">
        <f t="shared" si="3"/>
        <v>60.12</v>
      </c>
      <c r="AH9" s="108">
        <f t="shared" si="4"/>
        <v>33.305806451612902</v>
      </c>
    </row>
    <row r="10" spans="1:37" x14ac:dyDescent="0.2">
      <c r="A10" s="47" t="s">
        <v>87</v>
      </c>
      <c r="B10" s="104">
        <f>[6]Julho!$J$5</f>
        <v>29.880000000000003</v>
      </c>
      <c r="C10" s="104">
        <f>[6]Julho!$J$6</f>
        <v>36.36</v>
      </c>
      <c r="D10" s="104">
        <f>[6]Julho!$J$7</f>
        <v>43.56</v>
      </c>
      <c r="E10" s="104">
        <f>[6]Julho!$J$8</f>
        <v>40.32</v>
      </c>
      <c r="F10" s="104">
        <f>[6]Julho!$J$9</f>
        <v>34.56</v>
      </c>
      <c r="G10" s="104">
        <f>[6]Julho!$J$10</f>
        <v>27.720000000000002</v>
      </c>
      <c r="H10" s="104">
        <f>[6]Julho!$J$11</f>
        <v>36.36</v>
      </c>
      <c r="I10" s="104">
        <f>[6]Julho!$J$12</f>
        <v>31.319999999999997</v>
      </c>
      <c r="J10" s="104">
        <f>[6]Julho!$J$13</f>
        <v>32.76</v>
      </c>
      <c r="K10" s="104">
        <f>[6]Julho!$J$14</f>
        <v>35.64</v>
      </c>
      <c r="L10" s="104">
        <f>[6]Julho!$J$15</f>
        <v>29.52</v>
      </c>
      <c r="M10" s="104">
        <f>[6]Julho!$J$16</f>
        <v>31.319999999999997</v>
      </c>
      <c r="N10" s="104">
        <f>[6]Julho!$J$17</f>
        <v>27.720000000000002</v>
      </c>
      <c r="O10" s="104">
        <f>[6]Julho!$J$18</f>
        <v>28.8</v>
      </c>
      <c r="P10" s="104">
        <f>[6]Julho!$J$19</f>
        <v>29.16</v>
      </c>
      <c r="Q10" s="104">
        <f>[6]Julho!$J$20</f>
        <v>36.36</v>
      </c>
      <c r="R10" s="104">
        <f>[6]Julho!$J$21</f>
        <v>30.240000000000002</v>
      </c>
      <c r="S10" s="104">
        <f>[6]Julho!$J$22</f>
        <v>40.680000000000007</v>
      </c>
      <c r="T10" s="104">
        <f>[6]Julho!$J$23</f>
        <v>29.52</v>
      </c>
      <c r="U10" s="104">
        <f>[6]Julho!$J$24</f>
        <v>28.44</v>
      </c>
      <c r="V10" s="104">
        <f>[6]Julho!$J$25</f>
        <v>27.720000000000002</v>
      </c>
      <c r="W10" s="104">
        <f>[6]Julho!$J$26</f>
        <v>25.92</v>
      </c>
      <c r="X10" s="104">
        <f>[6]Julho!$J$27</f>
        <v>29.52</v>
      </c>
      <c r="Y10" s="104">
        <f>[6]Julho!$J$28</f>
        <v>38.880000000000003</v>
      </c>
      <c r="Z10" s="104">
        <f>[6]Julho!$J$29</f>
        <v>29.52</v>
      </c>
      <c r="AA10" s="104">
        <f>[6]Julho!$J$30</f>
        <v>35.28</v>
      </c>
      <c r="AB10" s="104">
        <f>[6]Julho!$J$31</f>
        <v>56.16</v>
      </c>
      <c r="AC10" s="104">
        <f>[6]Julho!$J$32</f>
        <v>34.200000000000003</v>
      </c>
      <c r="AD10" s="104">
        <f>[6]Julho!$J$33</f>
        <v>41.76</v>
      </c>
      <c r="AE10" s="104">
        <f>[6]Julho!$J$34</f>
        <v>42.480000000000004</v>
      </c>
      <c r="AF10" s="104">
        <f>[6]Julho!$J$35</f>
        <v>39.24</v>
      </c>
      <c r="AG10" s="109">
        <f t="shared" si="3"/>
        <v>56.16</v>
      </c>
      <c r="AH10" s="108">
        <f t="shared" si="4"/>
        <v>34.223225806451609</v>
      </c>
    </row>
    <row r="11" spans="1:37" x14ac:dyDescent="0.2">
      <c r="A11" s="47" t="s">
        <v>47</v>
      </c>
      <c r="B11" s="104">
        <f>[7]Julho!$J$5</f>
        <v>27.36</v>
      </c>
      <c r="C11" s="104">
        <f>[7]Julho!$J$6</f>
        <v>23.400000000000002</v>
      </c>
      <c r="D11" s="104">
        <f>[7]Julho!$J$7</f>
        <v>30.240000000000002</v>
      </c>
      <c r="E11" s="104">
        <f>[7]Julho!$J$8</f>
        <v>32.76</v>
      </c>
      <c r="F11" s="104">
        <f>[7]Julho!$J$9</f>
        <v>32.04</v>
      </c>
      <c r="G11" s="104">
        <f>[7]Julho!$J$10</f>
        <v>23.400000000000002</v>
      </c>
      <c r="H11" s="104">
        <f>[7]Julho!$J$11</f>
        <v>28.8</v>
      </c>
      <c r="I11" s="104">
        <f>[7]Julho!$J$12</f>
        <v>20.52</v>
      </c>
      <c r="J11" s="104">
        <f>[7]Julho!$J$13</f>
        <v>33.480000000000004</v>
      </c>
      <c r="K11" s="104">
        <f>[7]Julho!$J$14</f>
        <v>32.04</v>
      </c>
      <c r="L11" s="104">
        <f>[7]Julho!$J$15</f>
        <v>28.44</v>
      </c>
      <c r="M11" s="104">
        <f>[7]Julho!$J$16</f>
        <v>29.52</v>
      </c>
      <c r="N11" s="104">
        <f>[7]Julho!$J$17</f>
        <v>29.880000000000003</v>
      </c>
      <c r="O11" s="104">
        <f>[7]Julho!$J$18</f>
        <v>27</v>
      </c>
      <c r="P11" s="104">
        <f>[7]Julho!$J$19</f>
        <v>30.6</v>
      </c>
      <c r="Q11" s="104">
        <f>[7]Julho!$J$20</f>
        <v>32.4</v>
      </c>
      <c r="R11" s="104">
        <f>[7]Julho!$J$21</f>
        <v>33.480000000000004</v>
      </c>
      <c r="S11" s="104">
        <f>[7]Julho!$J$22</f>
        <v>36</v>
      </c>
      <c r="T11" s="104">
        <f>[7]Julho!$J$23</f>
        <v>26.64</v>
      </c>
      <c r="U11" s="104">
        <f>[7]Julho!$J$24</f>
        <v>26.64</v>
      </c>
      <c r="V11" s="104">
        <f>[7]Julho!$J$25</f>
        <v>23.400000000000002</v>
      </c>
      <c r="W11" s="104">
        <f>[7]Julho!$J$26</f>
        <v>28.8</v>
      </c>
      <c r="X11" s="104">
        <f>[7]Julho!$J$27</f>
        <v>30.6</v>
      </c>
      <c r="Y11" s="104">
        <f>[7]Julho!$J$28</f>
        <v>39.24</v>
      </c>
      <c r="Z11" s="104">
        <f>[7]Julho!$J$29</f>
        <v>39.6</v>
      </c>
      <c r="AA11" s="104">
        <f>[7]Julho!$J$30</f>
        <v>34.56</v>
      </c>
      <c r="AB11" s="104">
        <f>[7]Julho!$J$31</f>
        <v>45.36</v>
      </c>
      <c r="AC11" s="104">
        <f>[7]Julho!$J$32</f>
        <v>41.04</v>
      </c>
      <c r="AD11" s="104">
        <f>[7]Julho!$J$33</f>
        <v>34.200000000000003</v>
      </c>
      <c r="AE11" s="104">
        <f>[7]Julho!$J$34</f>
        <v>29.52</v>
      </c>
      <c r="AF11" s="104">
        <f>[7]Julho!$J$35</f>
        <v>32.4</v>
      </c>
      <c r="AG11" s="109">
        <f t="shared" si="3"/>
        <v>45.36</v>
      </c>
      <c r="AH11" s="108">
        <f t="shared" si="4"/>
        <v>31.076129032258063</v>
      </c>
    </row>
    <row r="12" spans="1:37" x14ac:dyDescent="0.2">
      <c r="A12" s="47" t="s">
        <v>90</v>
      </c>
      <c r="B12" s="104">
        <f>[8]Julho!$J$5</f>
        <v>35.28</v>
      </c>
      <c r="C12" s="104">
        <f>[8]Julho!$J$6</f>
        <v>32.76</v>
      </c>
      <c r="D12" s="104">
        <f>[8]Julho!$J$7</f>
        <v>22.32</v>
      </c>
      <c r="E12" s="104">
        <f>[8]Julho!$J$8</f>
        <v>24.12</v>
      </c>
      <c r="F12" s="104">
        <f>[8]Julho!$J$9</f>
        <v>18.36</v>
      </c>
      <c r="G12" s="104">
        <f>[8]Julho!$J$10</f>
        <v>23.400000000000002</v>
      </c>
      <c r="H12" s="104">
        <f>[8]Julho!$J$11</f>
        <v>23.040000000000003</v>
      </c>
      <c r="I12" s="104">
        <f>[8]Julho!$J$12</f>
        <v>24.12</v>
      </c>
      <c r="J12" s="104">
        <f>[8]Julho!$J$13</f>
        <v>26.28</v>
      </c>
      <c r="K12" s="104">
        <f>[8]Julho!$J$14</f>
        <v>22.68</v>
      </c>
      <c r="L12" s="104">
        <f>[8]Julho!$J$15</f>
        <v>24.12</v>
      </c>
      <c r="M12" s="104">
        <f>[8]Julho!$J$16</f>
        <v>28.08</v>
      </c>
      <c r="N12" s="104">
        <f>[8]Julho!$J$17</f>
        <v>28.44</v>
      </c>
      <c r="O12" s="104">
        <f>[8]Julho!$J$18</f>
        <v>27</v>
      </c>
      <c r="P12" s="104">
        <f>[8]Julho!$J$19</f>
        <v>36.72</v>
      </c>
      <c r="Q12" s="104">
        <f>[8]Julho!$J$20</f>
        <v>33.480000000000004</v>
      </c>
      <c r="R12" s="104">
        <f>[8]Julho!$J$21</f>
        <v>44.28</v>
      </c>
      <c r="S12" s="104">
        <f>[8]Julho!$J$22</f>
        <v>23.400000000000002</v>
      </c>
      <c r="T12" s="104">
        <f>[8]Julho!$J$23</f>
        <v>26.28</v>
      </c>
      <c r="U12" s="104">
        <f>[8]Julho!$J$24</f>
        <v>26.64</v>
      </c>
      <c r="V12" s="104">
        <f>[8]Julho!$J$25</f>
        <v>25.92</v>
      </c>
      <c r="W12" s="104">
        <f>[8]Julho!$J$26</f>
        <v>20.52</v>
      </c>
      <c r="X12" s="104">
        <f>[8]Julho!$J$27</f>
        <v>24.840000000000003</v>
      </c>
      <c r="Y12" s="104">
        <f>[8]Julho!$J$28</f>
        <v>37.080000000000005</v>
      </c>
      <c r="Z12" s="104">
        <f>[8]Julho!$J$29</f>
        <v>37.800000000000004</v>
      </c>
      <c r="AA12" s="104">
        <f>[8]Julho!$J$30</f>
        <v>38.159999999999997</v>
      </c>
      <c r="AB12" s="104">
        <f>[8]Julho!$J$31</f>
        <v>47.88</v>
      </c>
      <c r="AC12" s="104">
        <f>[8]Julho!$J$32</f>
        <v>41.76</v>
      </c>
      <c r="AD12" s="104">
        <f>[8]Julho!$J$33</f>
        <v>36.36</v>
      </c>
      <c r="AE12" s="104">
        <f>[8]Julho!$J$34</f>
        <v>30.96</v>
      </c>
      <c r="AF12" s="104">
        <f>[8]Julho!$J$35</f>
        <v>30.240000000000002</v>
      </c>
      <c r="AG12" s="109">
        <f t="shared" si="3"/>
        <v>47.88</v>
      </c>
      <c r="AH12" s="108">
        <f t="shared" si="4"/>
        <v>29.752258064516123</v>
      </c>
    </row>
    <row r="13" spans="1:37" x14ac:dyDescent="0.2">
      <c r="A13" s="47" t="s">
        <v>95</v>
      </c>
      <c r="B13" s="104">
        <f>[9]Julho!$J$5</f>
        <v>34.92</v>
      </c>
      <c r="C13" s="104">
        <f>[9]Julho!$J$6</f>
        <v>28.44</v>
      </c>
      <c r="D13" s="104">
        <f>[9]Julho!$J$7</f>
        <v>18.36</v>
      </c>
      <c r="E13" s="104">
        <f>[9]Julho!$J$8</f>
        <v>30.96</v>
      </c>
      <c r="F13" s="104">
        <f>[9]Julho!$J$9</f>
        <v>27.36</v>
      </c>
      <c r="G13" s="104">
        <f>[9]Julho!$J$10</f>
        <v>28.08</v>
      </c>
      <c r="H13" s="104">
        <f>[9]Julho!$J$11</f>
        <v>24.12</v>
      </c>
      <c r="I13" s="104">
        <f>[9]Julho!$J$12</f>
        <v>20.16</v>
      </c>
      <c r="J13" s="104">
        <f>[9]Julho!$J$13</f>
        <v>28.44</v>
      </c>
      <c r="K13" s="104">
        <f>[9]Julho!$J$14</f>
        <v>26.28</v>
      </c>
      <c r="L13" s="104">
        <f>[9]Julho!$J$15</f>
        <v>27</v>
      </c>
      <c r="M13" s="104">
        <f>[9]Julho!$J$16</f>
        <v>31.319999999999997</v>
      </c>
      <c r="N13" s="104">
        <f>[9]Julho!$J$17</f>
        <v>27.36</v>
      </c>
      <c r="O13" s="104">
        <f>[9]Julho!$J$18</f>
        <v>27</v>
      </c>
      <c r="P13" s="104">
        <f>[9]Julho!$J$19</f>
        <v>41.04</v>
      </c>
      <c r="Q13" s="104">
        <f>[9]Julho!$J$20</f>
        <v>37.440000000000005</v>
      </c>
      <c r="R13" s="104">
        <f>[9]Julho!$J$21</f>
        <v>43.2</v>
      </c>
      <c r="S13" s="104">
        <f>[9]Julho!$J$22</f>
        <v>37.080000000000005</v>
      </c>
      <c r="T13" s="104">
        <f>[9]Julho!$J$23</f>
        <v>24.12</v>
      </c>
      <c r="U13" s="104">
        <f>[9]Julho!$J$24</f>
        <v>31.319999999999997</v>
      </c>
      <c r="V13" s="104">
        <f>[9]Julho!$J$25</f>
        <v>27</v>
      </c>
      <c r="W13" s="104">
        <f>[9]Julho!$J$26</f>
        <v>28.08</v>
      </c>
      <c r="X13" s="104">
        <f>[9]Julho!$J$27</f>
        <v>27.720000000000002</v>
      </c>
      <c r="Y13" s="104">
        <f>[9]Julho!$J$28</f>
        <v>43.56</v>
      </c>
      <c r="Z13" s="104">
        <f>[9]Julho!$J$29</f>
        <v>45</v>
      </c>
      <c r="AA13" s="104">
        <f>[9]Julho!$J$30</f>
        <v>45.72</v>
      </c>
      <c r="AB13" s="104">
        <f>[9]Julho!$J$31</f>
        <v>54.36</v>
      </c>
      <c r="AC13" s="104">
        <f>[9]Julho!$J$32</f>
        <v>41.04</v>
      </c>
      <c r="AD13" s="104">
        <f>[9]Julho!$J$33</f>
        <v>32.76</v>
      </c>
      <c r="AE13" s="104">
        <f>[9]Julho!$J$34</f>
        <v>25.92</v>
      </c>
      <c r="AF13" s="104">
        <f>[9]Julho!$J$35</f>
        <v>41.4</v>
      </c>
      <c r="AG13" s="109">
        <f t="shared" si="3"/>
        <v>54.36</v>
      </c>
      <c r="AH13" s="108">
        <f t="shared" si="4"/>
        <v>32.469677419354838</v>
      </c>
    </row>
    <row r="14" spans="1:37" x14ac:dyDescent="0.2">
      <c r="A14" s="47" t="s">
        <v>139</v>
      </c>
      <c r="B14" s="104">
        <f>[10]Julho!$J$5</f>
        <v>39.96</v>
      </c>
      <c r="C14" s="104">
        <f>[10]Julho!$J$6</f>
        <v>33.840000000000003</v>
      </c>
      <c r="D14" s="104">
        <f>[10]Julho!$J$7</f>
        <v>37.800000000000004</v>
      </c>
      <c r="E14" s="104">
        <f>[10]Julho!$J$8</f>
        <v>34.200000000000003</v>
      </c>
      <c r="F14" s="104">
        <f>[10]Julho!$J$9</f>
        <v>28.8</v>
      </c>
      <c r="G14" s="104">
        <f>[10]Julho!$J$10</f>
        <v>36.36</v>
      </c>
      <c r="H14" s="104">
        <f>[10]Julho!$J$11</f>
        <v>33.119999999999997</v>
      </c>
      <c r="I14" s="104">
        <f>[10]Julho!$J$12</f>
        <v>30.6</v>
      </c>
      <c r="J14" s="104">
        <f>[10]Julho!$J$13</f>
        <v>34.200000000000003</v>
      </c>
      <c r="K14" s="104">
        <f>[10]Julho!$J$14</f>
        <v>31.319999999999997</v>
      </c>
      <c r="L14" s="104">
        <f>[10]Julho!$J$15</f>
        <v>27</v>
      </c>
      <c r="M14" s="104">
        <f>[10]Julho!$J$16</f>
        <v>28.8</v>
      </c>
      <c r="N14" s="104">
        <f>[10]Julho!$J$17</f>
        <v>25.92</v>
      </c>
      <c r="O14" s="104">
        <f>[10]Julho!$J$18</f>
        <v>32.04</v>
      </c>
      <c r="P14" s="104">
        <f>[10]Julho!$J$19</f>
        <v>23.400000000000002</v>
      </c>
      <c r="Q14" s="104">
        <f>[10]Julho!$J$20</f>
        <v>27.36</v>
      </c>
      <c r="R14" s="104">
        <f>[10]Julho!$J$21</f>
        <v>32.4</v>
      </c>
      <c r="S14" s="104">
        <f>[10]Julho!$J$22</f>
        <v>43.92</v>
      </c>
      <c r="T14" s="104">
        <f>[10]Julho!$J$23</f>
        <v>25.56</v>
      </c>
      <c r="U14" s="104">
        <f>[10]Julho!$J$24</f>
        <v>27</v>
      </c>
      <c r="V14" s="104">
        <f>[10]Julho!$J$25</f>
        <v>21.96</v>
      </c>
      <c r="W14" s="104">
        <f>[10]Julho!$J$26</f>
        <v>24.840000000000003</v>
      </c>
      <c r="X14" s="104">
        <f>[10]Julho!$J$27</f>
        <v>21.240000000000002</v>
      </c>
      <c r="Y14" s="104">
        <f>[10]Julho!$J$28</f>
        <v>35.28</v>
      </c>
      <c r="Z14" s="104">
        <f>[10]Julho!$J$29</f>
        <v>25.92</v>
      </c>
      <c r="AA14" s="104">
        <f>[10]Julho!$J$30</f>
        <v>33.480000000000004</v>
      </c>
      <c r="AB14" s="104">
        <f>[10]Julho!$J$31</f>
        <v>46.080000000000005</v>
      </c>
      <c r="AC14" s="104">
        <f>[10]Julho!$J$32</f>
        <v>38.159999999999997</v>
      </c>
      <c r="AD14" s="104">
        <f>[10]Julho!$J$33</f>
        <v>46.800000000000004</v>
      </c>
      <c r="AE14" s="104">
        <f>[10]Julho!$J$34</f>
        <v>28.08</v>
      </c>
      <c r="AF14" s="104">
        <f>[10]Julho!$J$35</f>
        <v>39.96</v>
      </c>
      <c r="AG14" s="109">
        <f t="shared" si="3"/>
        <v>46.800000000000004</v>
      </c>
      <c r="AH14" s="108">
        <f t="shared" si="4"/>
        <v>32.109677419354838</v>
      </c>
    </row>
    <row r="15" spans="1:37" x14ac:dyDescent="0.2">
      <c r="A15" s="47" t="s">
        <v>2</v>
      </c>
      <c r="B15" s="104">
        <f>[11]Julho!$J$5</f>
        <v>34.200000000000003</v>
      </c>
      <c r="C15" s="104">
        <f>[11]Julho!$J$6</f>
        <v>34.92</v>
      </c>
      <c r="D15" s="104">
        <f>[11]Julho!$J$7</f>
        <v>39.6</v>
      </c>
      <c r="E15" s="104">
        <f>[11]Julho!$J$8</f>
        <v>46.080000000000005</v>
      </c>
      <c r="F15" s="104">
        <f>[11]Julho!$J$9</f>
        <v>40.32</v>
      </c>
      <c r="G15" s="104">
        <f>[11]Julho!$J$10</f>
        <v>25.56</v>
      </c>
      <c r="H15" s="104">
        <f>[11]Julho!$J$11</f>
        <v>38.880000000000003</v>
      </c>
      <c r="I15" s="104">
        <f>[11]Julho!$J$12</f>
        <v>23.400000000000002</v>
      </c>
      <c r="J15" s="104">
        <f>[11]Julho!$J$13</f>
        <v>35.64</v>
      </c>
      <c r="K15" s="104">
        <f>[11]Julho!$J$14</f>
        <v>36.72</v>
      </c>
      <c r="L15" s="104">
        <f>[11]Julho!$J$15</f>
        <v>41.04</v>
      </c>
      <c r="M15" s="104">
        <f>[11]Julho!$J$16</f>
        <v>30.6</v>
      </c>
      <c r="N15" s="104">
        <f>[11]Julho!$J$17</f>
        <v>30.96</v>
      </c>
      <c r="O15" s="104">
        <f>[11]Julho!$J$18</f>
        <v>34.200000000000003</v>
      </c>
      <c r="P15" s="104">
        <f>[11]Julho!$J$19</f>
        <v>30.240000000000002</v>
      </c>
      <c r="Q15" s="104">
        <f>[11]Julho!$J$20</f>
        <v>33.480000000000004</v>
      </c>
      <c r="R15" s="104">
        <f>[11]Julho!$J$21</f>
        <v>28.8</v>
      </c>
      <c r="S15" s="104">
        <f>[11]Julho!$J$22</f>
        <v>40.680000000000007</v>
      </c>
      <c r="T15" s="104">
        <f>[11]Julho!$J$23</f>
        <v>29.52</v>
      </c>
      <c r="U15" s="104">
        <f>[11]Julho!$J$24</f>
        <v>27</v>
      </c>
      <c r="V15" s="104">
        <f>[11]Julho!$J$25</f>
        <v>33.480000000000004</v>
      </c>
      <c r="W15" s="104">
        <f>[11]Julho!$J$26</f>
        <v>21.96</v>
      </c>
      <c r="X15" s="104">
        <f>[11]Julho!$J$27</f>
        <v>32.04</v>
      </c>
      <c r="Y15" s="104">
        <f>[11]Julho!$J$28</f>
        <v>39.6</v>
      </c>
      <c r="Z15" s="104">
        <f>[11]Julho!$J$29</f>
        <v>38.159999999999997</v>
      </c>
      <c r="AA15" s="104">
        <f>[11]Julho!$J$30</f>
        <v>36.72</v>
      </c>
      <c r="AB15" s="104">
        <f>[11]Julho!$J$31</f>
        <v>51.480000000000004</v>
      </c>
      <c r="AC15" s="104">
        <f>[11]Julho!$J$32</f>
        <v>33.480000000000004</v>
      </c>
      <c r="AD15" s="104">
        <f>[11]Julho!$J$33</f>
        <v>39.6</v>
      </c>
      <c r="AE15" s="104">
        <f>[11]Julho!$J$34</f>
        <v>36</v>
      </c>
      <c r="AF15" s="104">
        <f>[11]Julho!$J$35</f>
        <v>46.800000000000004</v>
      </c>
      <c r="AG15" s="109">
        <f t="shared" si="3"/>
        <v>51.480000000000004</v>
      </c>
      <c r="AH15" s="108">
        <f t="shared" si="4"/>
        <v>35.198709677419359</v>
      </c>
      <c r="AJ15" s="12" t="s">
        <v>35</v>
      </c>
      <c r="AK15" t="s">
        <v>35</v>
      </c>
    </row>
    <row r="16" spans="1:37" x14ac:dyDescent="0.2">
      <c r="A16" s="47" t="s">
        <v>3</v>
      </c>
      <c r="B16" s="104">
        <f>[12]Julho!$J$5</f>
        <v>30.6</v>
      </c>
      <c r="C16" s="104">
        <f>[12]Julho!$J$6</f>
        <v>21.240000000000002</v>
      </c>
      <c r="D16" s="104">
        <f>[12]Julho!$J$7</f>
        <v>24.840000000000003</v>
      </c>
      <c r="E16" s="104">
        <f>[12]Julho!$J$8</f>
        <v>27</v>
      </c>
      <c r="F16" s="104">
        <f>[12]Julho!$J$9</f>
        <v>23.400000000000002</v>
      </c>
      <c r="G16" s="104">
        <f>[12]Julho!$J$10</f>
        <v>23.400000000000002</v>
      </c>
      <c r="H16" s="104">
        <f>[12]Julho!$J$11</f>
        <v>22.32</v>
      </c>
      <c r="I16" s="104">
        <f>[12]Julho!$J$12</f>
        <v>28.8</v>
      </c>
      <c r="J16" s="104">
        <f>[12]Julho!$J$13</f>
        <v>31.680000000000003</v>
      </c>
      <c r="K16" s="104">
        <f>[12]Julho!$J$14</f>
        <v>29.880000000000003</v>
      </c>
      <c r="L16" s="104">
        <f>[12]Julho!$J$15</f>
        <v>25.2</v>
      </c>
      <c r="M16" s="104">
        <f>[12]Julho!$J$16</f>
        <v>28.44</v>
      </c>
      <c r="N16" s="104">
        <f>[12]Julho!$J$17</f>
        <v>22.68</v>
      </c>
      <c r="O16" s="104">
        <f>[12]Julho!$J$18</f>
        <v>21.96</v>
      </c>
      <c r="P16" s="104">
        <f>[12]Julho!$J$19</f>
        <v>24.12</v>
      </c>
      <c r="Q16" s="104">
        <f>[12]Julho!$J$20</f>
        <v>22.32</v>
      </c>
      <c r="R16" s="104">
        <f>[12]Julho!$J$21</f>
        <v>19.440000000000001</v>
      </c>
      <c r="S16" s="104">
        <f>[12]Julho!$J$22</f>
        <v>27.720000000000002</v>
      </c>
      <c r="T16" s="104">
        <f>[12]Julho!$J$23</f>
        <v>18.36</v>
      </c>
      <c r="U16" s="104">
        <f>[12]Julho!$J$24</f>
        <v>19.8</v>
      </c>
      <c r="V16" s="104">
        <f>[12]Julho!$J$25</f>
        <v>21.96</v>
      </c>
      <c r="W16" s="104">
        <f>[12]Julho!$J$26</f>
        <v>21.96</v>
      </c>
      <c r="X16" s="104">
        <f>[12]Julho!$J$27</f>
        <v>23.400000000000002</v>
      </c>
      <c r="Y16" s="104">
        <f>[12]Julho!$J$28</f>
        <v>20.52</v>
      </c>
      <c r="Z16" s="104">
        <f>[12]Julho!$J$29</f>
        <v>22.68</v>
      </c>
      <c r="AA16" s="104">
        <f>[12]Julho!$J$30</f>
        <v>22.68</v>
      </c>
      <c r="AB16" s="104">
        <f>[12]Julho!$J$31</f>
        <v>36.72</v>
      </c>
      <c r="AC16" s="104">
        <f>[12]Julho!$J$32</f>
        <v>26.28</v>
      </c>
      <c r="AD16" s="104">
        <f>[12]Julho!$J$33</f>
        <v>23.400000000000002</v>
      </c>
      <c r="AE16" s="104">
        <f>[12]Julho!$J$34</f>
        <v>26.28</v>
      </c>
      <c r="AF16" s="104">
        <f>[12]Julho!$J$35</f>
        <v>21.96</v>
      </c>
      <c r="AG16" s="109">
        <f>MAX(B16:AF16)</f>
        <v>36.72</v>
      </c>
      <c r="AH16" s="108">
        <f>AVERAGE(B16:AF16)</f>
        <v>24.549677419354836</v>
      </c>
      <c r="AJ16" s="12"/>
    </row>
    <row r="17" spans="1:38" x14ac:dyDescent="0.2">
      <c r="A17" s="47" t="s">
        <v>4</v>
      </c>
      <c r="B17" s="104">
        <f>[13]Julho!$J$5</f>
        <v>29.16</v>
      </c>
      <c r="C17" s="104">
        <f>[13]Julho!$J$6</f>
        <v>24.840000000000003</v>
      </c>
      <c r="D17" s="104">
        <f>[13]Julho!$J$7</f>
        <v>24.840000000000003</v>
      </c>
      <c r="E17" s="104">
        <f>[13]Julho!$J$8</f>
        <v>32.4</v>
      </c>
      <c r="F17" s="104">
        <f>[13]Julho!$J$9</f>
        <v>24.12</v>
      </c>
      <c r="G17" s="104">
        <f>[13]Julho!$J$10</f>
        <v>30.240000000000002</v>
      </c>
      <c r="H17" s="104">
        <f>[13]Julho!$J$11</f>
        <v>27</v>
      </c>
      <c r="I17" s="104">
        <f>[13]Julho!$J$12</f>
        <v>24.48</v>
      </c>
      <c r="J17" s="104">
        <f>[13]Julho!$J$13</f>
        <v>29.880000000000003</v>
      </c>
      <c r="K17" s="104">
        <f>[13]Julho!$J$14</f>
        <v>31.680000000000003</v>
      </c>
      <c r="L17" s="104">
        <f>[13]Julho!$J$15</f>
        <v>28.08</v>
      </c>
      <c r="M17" s="104">
        <f>[13]Julho!$J$16</f>
        <v>33.119999999999997</v>
      </c>
      <c r="N17" s="104">
        <f>[13]Julho!$J$17</f>
        <v>28.8</v>
      </c>
      <c r="O17" s="104">
        <f>[13]Julho!$J$18</f>
        <v>29.880000000000003</v>
      </c>
      <c r="P17" s="104">
        <f>[13]Julho!$J$19</f>
        <v>27</v>
      </c>
      <c r="Q17" s="104">
        <f>[13]Julho!$J$20</f>
        <v>30.6</v>
      </c>
      <c r="R17" s="104">
        <f>[13]Julho!$J$21</f>
        <v>25.56</v>
      </c>
      <c r="S17" s="104">
        <f>[13]Julho!$J$22</f>
        <v>26.28</v>
      </c>
      <c r="T17" s="104">
        <f>[13]Julho!$J$23</f>
        <v>42.84</v>
      </c>
      <c r="U17" s="104">
        <f>[13]Julho!$J$24</f>
        <v>24.48</v>
      </c>
      <c r="V17" s="104">
        <f>[13]Julho!$J$25</f>
        <v>36.36</v>
      </c>
      <c r="W17" s="104">
        <f>[13]Julho!$J$26</f>
        <v>26.28</v>
      </c>
      <c r="X17" s="104">
        <f>[13]Julho!$J$27</f>
        <v>29.880000000000003</v>
      </c>
      <c r="Y17" s="104">
        <f>[13]Julho!$J$28</f>
        <v>33.480000000000004</v>
      </c>
      <c r="Z17" s="104">
        <f>[13]Julho!$J$29</f>
        <v>18.36</v>
      </c>
      <c r="AA17" s="104">
        <f>[13]Julho!$J$30</f>
        <v>29.52</v>
      </c>
      <c r="AB17" s="104">
        <f>[13]Julho!$J$31</f>
        <v>52.56</v>
      </c>
      <c r="AC17" s="104">
        <f>[13]Julho!$J$32</f>
        <v>28.8</v>
      </c>
      <c r="AD17" s="104">
        <f>[13]Julho!$J$33</f>
        <v>35.64</v>
      </c>
      <c r="AE17" s="104">
        <f>[13]Julho!$J$34</f>
        <v>29.880000000000003</v>
      </c>
      <c r="AF17" s="104">
        <f>[13]Julho!$J$35</f>
        <v>32.76</v>
      </c>
      <c r="AG17" s="109">
        <f t="shared" si="3"/>
        <v>52.56</v>
      </c>
      <c r="AH17" s="108">
        <f t="shared" si="4"/>
        <v>29.961290322580645</v>
      </c>
    </row>
    <row r="18" spans="1:38" x14ac:dyDescent="0.2">
      <c r="A18" s="47" t="s">
        <v>211</v>
      </c>
      <c r="B18" s="104">
        <f>[14]Julho!$J$5</f>
        <v>31.680000000000003</v>
      </c>
      <c r="C18" s="104">
        <f>[14]Julho!$J$6</f>
        <v>26.28</v>
      </c>
      <c r="D18" s="104">
        <f>[14]Julho!$J$7</f>
        <v>23.040000000000003</v>
      </c>
      <c r="E18" s="104">
        <f>[14]Julho!$J$8</f>
        <v>27.720000000000002</v>
      </c>
      <c r="F18" s="104">
        <f>[14]Julho!$J$9</f>
        <v>22.68</v>
      </c>
      <c r="G18" s="104">
        <f>[14]Julho!$J$10</f>
        <v>26.28</v>
      </c>
      <c r="H18" s="104">
        <f>[14]Julho!$J$11</f>
        <v>18.720000000000002</v>
      </c>
      <c r="I18" s="104">
        <f>[14]Julho!$J$12</f>
        <v>20.16</v>
      </c>
      <c r="J18" s="104">
        <f>[14]Julho!$J$13</f>
        <v>26.64</v>
      </c>
      <c r="K18" s="104">
        <f>[14]Julho!$J$14</f>
        <v>23.400000000000002</v>
      </c>
      <c r="L18" s="104">
        <f>[14]Julho!$J$15</f>
        <v>24.48</v>
      </c>
      <c r="M18" s="104">
        <f>[14]Julho!$J$16</f>
        <v>32.04</v>
      </c>
      <c r="N18" s="104">
        <f>[14]Julho!$J$17</f>
        <v>25.92</v>
      </c>
      <c r="O18" s="104">
        <f>[14]Julho!$J$18</f>
        <v>28.8</v>
      </c>
      <c r="P18" s="104">
        <f>[14]Julho!$J$19</f>
        <v>35.28</v>
      </c>
      <c r="Q18" s="104">
        <f>[14]Julho!$J$20</f>
        <v>31.319999999999997</v>
      </c>
      <c r="R18" s="104">
        <f>[14]Julho!$J$21</f>
        <v>36.36</v>
      </c>
      <c r="S18" s="104">
        <f>[14]Julho!$J$22</f>
        <v>31.680000000000003</v>
      </c>
      <c r="T18" s="104">
        <f>[14]Julho!$J$23</f>
        <v>21.96</v>
      </c>
      <c r="U18" s="104">
        <f>[14]Julho!$J$24</f>
        <v>31.319999999999997</v>
      </c>
      <c r="V18" s="104">
        <f>[14]Julho!$J$25</f>
        <v>28.08</v>
      </c>
      <c r="W18" s="104">
        <f>[14]Julho!$J$26</f>
        <v>19.079999999999998</v>
      </c>
      <c r="X18" s="104">
        <f>[14]Julho!$J$27</f>
        <v>21.240000000000002</v>
      </c>
      <c r="Y18" s="104">
        <f>[14]Julho!$J$28</f>
        <v>37.440000000000005</v>
      </c>
      <c r="Z18" s="104">
        <f>[14]Julho!$J$29</f>
        <v>27.720000000000002</v>
      </c>
      <c r="AA18" s="104">
        <f>[14]Julho!$J$30</f>
        <v>34.92</v>
      </c>
      <c r="AB18" s="104">
        <f>[14]Julho!$J$31</f>
        <v>56.88</v>
      </c>
      <c r="AC18" s="104">
        <f>[14]Julho!$J$32</f>
        <v>39.24</v>
      </c>
      <c r="AD18" s="104">
        <f>[14]Julho!$J$33</f>
        <v>38.880000000000003</v>
      </c>
      <c r="AE18" s="104">
        <f>[14]Julho!$J$34</f>
        <v>26.28</v>
      </c>
      <c r="AF18" s="104">
        <f>[14]Julho!$J$35</f>
        <v>33.119999999999997</v>
      </c>
      <c r="AG18" s="109">
        <f t="shared" si="3"/>
        <v>56.88</v>
      </c>
      <c r="AH18" s="108">
        <f t="shared" si="4"/>
        <v>29.310967741935492</v>
      </c>
    </row>
    <row r="19" spans="1:38" hidden="1" x14ac:dyDescent="0.2">
      <c r="A19" s="47" t="s">
        <v>5</v>
      </c>
      <c r="B19" s="104" t="str">
        <f>[15]Julho!$J$5</f>
        <v>*</v>
      </c>
      <c r="C19" s="104" t="str">
        <f>[15]Julho!$J$6</f>
        <v>*</v>
      </c>
      <c r="D19" s="104" t="str">
        <f>[15]Julho!$J$7</f>
        <v>*</v>
      </c>
      <c r="E19" s="104" t="str">
        <f>[15]Julho!$J$8</f>
        <v>*</v>
      </c>
      <c r="F19" s="104" t="str">
        <f>[15]Julho!$J$9</f>
        <v>*</v>
      </c>
      <c r="G19" s="104" t="str">
        <f>[15]Julho!$J$10</f>
        <v>*</v>
      </c>
      <c r="H19" s="104" t="str">
        <f>[15]Julho!$J$11</f>
        <v>*</v>
      </c>
      <c r="I19" s="104" t="str">
        <f>[15]Julho!$J$12</f>
        <v>*</v>
      </c>
      <c r="J19" s="104" t="str">
        <f>[15]Julho!$J$13</f>
        <v>*</v>
      </c>
      <c r="K19" s="104" t="str">
        <f>[15]Julho!$J$14</f>
        <v>*</v>
      </c>
      <c r="L19" s="104" t="str">
        <f>[15]Julho!$J$15</f>
        <v>*</v>
      </c>
      <c r="M19" s="104" t="str">
        <f>[15]Julho!$J$16</f>
        <v>*</v>
      </c>
      <c r="N19" s="104" t="str">
        <f>[15]Julho!$J$17</f>
        <v>*</v>
      </c>
      <c r="O19" s="104" t="str">
        <f>[15]Julho!$J$18</f>
        <v>*</v>
      </c>
      <c r="P19" s="104" t="str">
        <f>[15]Julho!$J$19</f>
        <v>*</v>
      </c>
      <c r="Q19" s="104" t="str">
        <f>[15]Julho!$J$20</f>
        <v>*</v>
      </c>
      <c r="R19" s="104" t="str">
        <f>[15]Julho!$J$21</f>
        <v>*</v>
      </c>
      <c r="S19" s="104" t="str">
        <f>[15]Julho!$J$22</f>
        <v>*</v>
      </c>
      <c r="T19" s="104" t="str">
        <f>[15]Julho!$J$23</f>
        <v>*</v>
      </c>
      <c r="U19" s="104" t="str">
        <f>[15]Julho!$J$24</f>
        <v>*</v>
      </c>
      <c r="V19" s="104" t="str">
        <f>[15]Julho!$J$25</f>
        <v>*</v>
      </c>
      <c r="W19" s="104" t="str">
        <f>[15]Julho!$J$26</f>
        <v>*</v>
      </c>
      <c r="X19" s="104" t="str">
        <f>[15]Julho!$J$27</f>
        <v>*</v>
      </c>
      <c r="Y19" s="104" t="str">
        <f>[15]Julho!$J$28</f>
        <v>*</v>
      </c>
      <c r="Z19" s="104" t="str">
        <f>[15]Julho!$J$29</f>
        <v>*</v>
      </c>
      <c r="AA19" s="104" t="str">
        <f>[15]Julho!$J$30</f>
        <v>*</v>
      </c>
      <c r="AB19" s="104" t="str">
        <f>[15]Julho!$J$31</f>
        <v>*</v>
      </c>
      <c r="AC19" s="104" t="str">
        <f>[15]Julho!$J$32</f>
        <v>*</v>
      </c>
      <c r="AD19" s="104" t="str">
        <f>[15]Julho!$J$33</f>
        <v>*</v>
      </c>
      <c r="AE19" s="104" t="str">
        <f>[15]Julho!$J$34</f>
        <v>*</v>
      </c>
      <c r="AF19" s="104" t="str">
        <f>[15]Julho!$J$35</f>
        <v>*</v>
      </c>
      <c r="AG19" s="109">
        <f t="shared" si="3"/>
        <v>0</v>
      </c>
      <c r="AH19" s="108" t="s">
        <v>154</v>
      </c>
      <c r="AI19" s="12" t="s">
        <v>35</v>
      </c>
    </row>
    <row r="20" spans="1:38" x14ac:dyDescent="0.2">
      <c r="A20" s="47" t="s">
        <v>279</v>
      </c>
      <c r="B20" s="104" t="str">
        <f>[16]Julho!$J$5</f>
        <v>*</v>
      </c>
      <c r="C20" s="104" t="str">
        <f>[16]Julho!$J$6</f>
        <v>*</v>
      </c>
      <c r="D20" s="104" t="str">
        <f>[16]Julho!$J$7</f>
        <v>*</v>
      </c>
      <c r="E20" s="104" t="str">
        <f>[16]Julho!$J$8</f>
        <v>*</v>
      </c>
      <c r="F20" s="104" t="str">
        <f>[16]Julho!$J$9</f>
        <v>*</v>
      </c>
      <c r="G20" s="104" t="str">
        <f>[16]Julho!$J$10</f>
        <v>*</v>
      </c>
      <c r="H20" s="104" t="str">
        <f>[16]Julho!$J$11</f>
        <v>*</v>
      </c>
      <c r="I20" s="104" t="str">
        <f>[16]Julho!$J$12</f>
        <v>*</v>
      </c>
      <c r="J20" s="104" t="str">
        <f>[16]Julho!$J$13</f>
        <v>*</v>
      </c>
      <c r="K20" s="104" t="str">
        <f>[16]Julho!$J$14</f>
        <v>*</v>
      </c>
      <c r="L20" s="104" t="str">
        <f>[16]Julho!$J$15</f>
        <v>*</v>
      </c>
      <c r="M20" s="104" t="str">
        <f>[16]Julho!$J$16</f>
        <v>*</v>
      </c>
      <c r="N20" s="104" t="str">
        <f>[16]Julho!$J$17</f>
        <v>*</v>
      </c>
      <c r="O20" s="104" t="str">
        <f>[16]Julho!$J$18</f>
        <v>*</v>
      </c>
      <c r="P20" s="104" t="str">
        <f>[16]Julho!$J$19</f>
        <v>*</v>
      </c>
      <c r="Q20" s="104" t="str">
        <f>[16]Julho!$J$20</f>
        <v>*</v>
      </c>
      <c r="R20" s="104" t="str">
        <f>[16]Julho!$J$21</f>
        <v>*</v>
      </c>
      <c r="S20" s="104" t="str">
        <f>[16]Julho!$J$22</f>
        <v>*</v>
      </c>
      <c r="T20" s="104" t="str">
        <f>[16]Julho!$J$23</f>
        <v>*</v>
      </c>
      <c r="U20" s="104" t="str">
        <f>[16]Julho!$J$24</f>
        <v>*</v>
      </c>
      <c r="V20" s="104" t="str">
        <f>[16]Julho!$J$25</f>
        <v>*</v>
      </c>
      <c r="W20" s="104" t="str">
        <f>[16]Julho!$J$26</f>
        <v>*</v>
      </c>
      <c r="X20" s="104" t="str">
        <f>[16]Julho!$J$27</f>
        <v>*</v>
      </c>
      <c r="Y20" s="104" t="str">
        <f>[16]Julho!$J$28</f>
        <v>*</v>
      </c>
      <c r="Z20" s="104" t="str">
        <f>[16]Julho!$J$29</f>
        <v>*</v>
      </c>
      <c r="AA20" s="104">
        <f>[16]Julho!$J$30</f>
        <v>22.68</v>
      </c>
      <c r="AB20" s="104">
        <f>[16]Julho!$J$31</f>
        <v>30.96</v>
      </c>
      <c r="AC20" s="104">
        <f>[16]Julho!$J$32</f>
        <v>41.4</v>
      </c>
      <c r="AD20" s="104">
        <f>[16]Julho!$J$33</f>
        <v>32.4</v>
      </c>
      <c r="AE20" s="104">
        <f>[16]Julho!$J$34</f>
        <v>14.4</v>
      </c>
      <c r="AF20" s="104">
        <f>[16]Julho!$J$35</f>
        <v>23.400000000000002</v>
      </c>
      <c r="AG20" s="109">
        <f t="shared" si="3"/>
        <v>41.4</v>
      </c>
      <c r="AH20" s="108">
        <f t="shared" si="4"/>
        <v>27.540000000000003</v>
      </c>
      <c r="AI20" s="12"/>
    </row>
    <row r="21" spans="1:38" x14ac:dyDescent="0.2">
      <c r="A21" s="47" t="s">
        <v>280</v>
      </c>
      <c r="B21" s="104" t="str">
        <f>[17]Julho!$J$5</f>
        <v>*</v>
      </c>
      <c r="C21" s="104" t="str">
        <f>[17]Julho!$J$6</f>
        <v>*</v>
      </c>
      <c r="D21" s="104" t="str">
        <f>[17]Julho!$J$7</f>
        <v>*</v>
      </c>
      <c r="E21" s="104" t="str">
        <f>[17]Julho!$J$8</f>
        <v>*</v>
      </c>
      <c r="F21" s="104" t="str">
        <f>[17]Julho!$J$9</f>
        <v>*</v>
      </c>
      <c r="G21" s="104" t="str">
        <f>[17]Julho!$J$10</f>
        <v>*</v>
      </c>
      <c r="H21" s="104" t="str">
        <f>[17]Julho!$J$11</f>
        <v>*</v>
      </c>
      <c r="I21" s="104" t="str">
        <f>[17]Julho!$J$12</f>
        <v>*</v>
      </c>
      <c r="J21" s="104" t="str">
        <f>[17]Julho!$J$13</f>
        <v>*</v>
      </c>
      <c r="K21" s="104" t="str">
        <f>[17]Julho!$J$14</f>
        <v>*</v>
      </c>
      <c r="L21" s="104" t="str">
        <f>[17]Julho!$J$15</f>
        <v>*</v>
      </c>
      <c r="M21" s="104" t="str">
        <f>[17]Julho!$J$16</f>
        <v>*</v>
      </c>
      <c r="N21" s="104" t="str">
        <f>[17]Julho!$J$17</f>
        <v>*</v>
      </c>
      <c r="O21" s="104" t="str">
        <f>[17]Julho!$J$18</f>
        <v>*</v>
      </c>
      <c r="P21" s="104" t="str">
        <f>[17]Julho!$J$19</f>
        <v>*</v>
      </c>
      <c r="Q21" s="104" t="str">
        <f>[17]Julho!$J$20</f>
        <v>*</v>
      </c>
      <c r="R21" s="104" t="str">
        <f>[17]Julho!$J$21</f>
        <v>*</v>
      </c>
      <c r="S21" s="104" t="str">
        <f>[17]Julho!$J$22</f>
        <v>*</v>
      </c>
      <c r="T21" s="104" t="str">
        <f>[17]Julho!$J$23</f>
        <v>*</v>
      </c>
      <c r="U21" s="104" t="str">
        <f>[17]Julho!$J$24</f>
        <v>*</v>
      </c>
      <c r="V21" s="104" t="str">
        <f>[17]Julho!$J$25</f>
        <v>*</v>
      </c>
      <c r="W21" s="104" t="str">
        <f>[17]Julho!$J$26</f>
        <v>*</v>
      </c>
      <c r="X21" s="104" t="str">
        <f>[17]Julho!$J$27</f>
        <v>*</v>
      </c>
      <c r="Y21" s="104" t="str">
        <f>[17]Julho!$J$28</f>
        <v>*</v>
      </c>
      <c r="Z21" s="104" t="str">
        <f>[17]Julho!$J$29</f>
        <v>*</v>
      </c>
      <c r="AA21" s="104" t="str">
        <f>[17]Julho!$J$30</f>
        <v>*</v>
      </c>
      <c r="AB21" s="104" t="str">
        <f>[17]Julho!$J$31</f>
        <v>*</v>
      </c>
      <c r="AC21" s="104" t="str">
        <f>[17]Julho!$J$32</f>
        <v>*</v>
      </c>
      <c r="AD21" s="104">
        <f>[17]Julho!$J$33</f>
        <v>28.44</v>
      </c>
      <c r="AE21" s="104">
        <f>[17]Julho!$J$34</f>
        <v>21.96</v>
      </c>
      <c r="AF21" s="104">
        <f>[17]Julho!$J$35</f>
        <v>34.200000000000003</v>
      </c>
      <c r="AG21" s="109">
        <f t="shared" si="3"/>
        <v>34.200000000000003</v>
      </c>
      <c r="AH21" s="108">
        <f t="shared" si="4"/>
        <v>28.200000000000003</v>
      </c>
      <c r="AI21" s="12"/>
    </row>
    <row r="22" spans="1:38" x14ac:dyDescent="0.2">
      <c r="A22" s="47" t="s">
        <v>210</v>
      </c>
      <c r="B22" s="104">
        <f>[18]Julho!$J$5</f>
        <v>29.52</v>
      </c>
      <c r="C22" s="104">
        <f>[18]Julho!$J$6</f>
        <v>22.68</v>
      </c>
      <c r="D22" s="104">
        <f>[18]Julho!$J$7</f>
        <v>20.88</v>
      </c>
      <c r="E22" s="104">
        <f>[18]Julho!$J$8</f>
        <v>30.96</v>
      </c>
      <c r="F22" s="104">
        <f>[18]Julho!$J$9</f>
        <v>25.92</v>
      </c>
      <c r="G22" s="104">
        <f>[18]Julho!$J$10</f>
        <v>31.680000000000003</v>
      </c>
      <c r="H22" s="104">
        <f>[18]Julho!$J$11</f>
        <v>24.12</v>
      </c>
      <c r="I22" s="104">
        <f>[18]Julho!$J$12</f>
        <v>20.88</v>
      </c>
      <c r="J22" s="104">
        <f>[18]Julho!$J$13</f>
        <v>31.680000000000003</v>
      </c>
      <c r="K22" s="104">
        <f>[18]Julho!$J$14</f>
        <v>23.400000000000002</v>
      </c>
      <c r="L22" s="104">
        <f>[18]Julho!$J$15</f>
        <v>26.28</v>
      </c>
      <c r="M22" s="104">
        <f>[18]Julho!$J$16</f>
        <v>30.96</v>
      </c>
      <c r="N22" s="104">
        <f>[18]Julho!$J$17</f>
        <v>38.880000000000003</v>
      </c>
      <c r="O22" s="104">
        <f>[18]Julho!$J$18</f>
        <v>31.680000000000003</v>
      </c>
      <c r="P22" s="104">
        <f>[18]Julho!$J$19</f>
        <v>38.519999999999996</v>
      </c>
      <c r="Q22" s="104">
        <f>[18]Julho!$J$20</f>
        <v>42.84</v>
      </c>
      <c r="R22" s="104">
        <f>[18]Julho!$J$21</f>
        <v>42.12</v>
      </c>
      <c r="S22" s="104">
        <f>[18]Julho!$J$22</f>
        <v>22.68</v>
      </c>
      <c r="T22" s="104">
        <f>[18]Julho!$J$23</f>
        <v>27.720000000000002</v>
      </c>
      <c r="U22" s="104">
        <f>[18]Julho!$J$24</f>
        <v>32.04</v>
      </c>
      <c r="V22" s="104">
        <f>[18]Julho!$J$25</f>
        <v>33.119999999999997</v>
      </c>
      <c r="W22" s="104">
        <f>[18]Julho!$J$26</f>
        <v>32.4</v>
      </c>
      <c r="X22" s="104">
        <f>[18]Julho!$J$27</f>
        <v>29.52</v>
      </c>
      <c r="Y22" s="104">
        <f>[18]Julho!$J$28</f>
        <v>33.840000000000003</v>
      </c>
      <c r="Z22" s="104">
        <f>[18]Julho!$J$29</f>
        <v>36.72</v>
      </c>
      <c r="AA22" s="104">
        <f>[18]Julho!$J$30</f>
        <v>38.880000000000003</v>
      </c>
      <c r="AB22" s="104">
        <f>[18]Julho!$J$31</f>
        <v>41.04</v>
      </c>
      <c r="AC22" s="104">
        <f>[18]Julho!$J$32</f>
        <v>36.36</v>
      </c>
      <c r="AD22" s="104">
        <f>[18]Julho!$J$33</f>
        <v>27.720000000000002</v>
      </c>
      <c r="AE22" s="104">
        <f>[18]Julho!$J$34</f>
        <v>28.08</v>
      </c>
      <c r="AF22" s="104">
        <f>[18]Julho!$J$35</f>
        <v>46.080000000000005</v>
      </c>
      <c r="AG22" s="109">
        <f t="shared" si="3"/>
        <v>46.080000000000005</v>
      </c>
      <c r="AH22" s="108">
        <f t="shared" si="4"/>
        <v>31.587096774193551</v>
      </c>
      <c r="AI22" s="12"/>
    </row>
    <row r="23" spans="1:38" x14ac:dyDescent="0.2">
      <c r="A23" s="47" t="s">
        <v>215</v>
      </c>
      <c r="B23" s="104">
        <f>[19]Julho!$J$5</f>
        <v>30.96</v>
      </c>
      <c r="C23" s="104">
        <f>[19]Julho!$J$6</f>
        <v>29.52</v>
      </c>
      <c r="D23" s="104">
        <f>[19]Julho!$J$7</f>
        <v>25.56</v>
      </c>
      <c r="E23" s="104">
        <f>[19]Julho!$J$8</f>
        <v>23.040000000000003</v>
      </c>
      <c r="F23" s="104">
        <f>[19]Julho!$J$9</f>
        <v>20.16</v>
      </c>
      <c r="G23" s="104">
        <f>[19]Julho!$J$10</f>
        <v>18.720000000000002</v>
      </c>
      <c r="H23" s="104">
        <f>[19]Julho!$J$11</f>
        <v>19.440000000000001</v>
      </c>
      <c r="I23" s="104">
        <f>[19]Julho!$J$12</f>
        <v>26.64</v>
      </c>
      <c r="J23" s="104">
        <f>[19]Julho!$J$13</f>
        <v>29.52</v>
      </c>
      <c r="K23" s="104">
        <f>[19]Julho!$J$14</f>
        <v>19.8</v>
      </c>
      <c r="L23" s="104">
        <f>[19]Julho!$J$15</f>
        <v>22.32</v>
      </c>
      <c r="M23" s="104">
        <f>[19]Julho!$J$16</f>
        <v>27</v>
      </c>
      <c r="N23" s="104">
        <f>[19]Julho!$J$17</f>
        <v>18.720000000000002</v>
      </c>
      <c r="O23" s="104">
        <f>[19]Julho!$J$18</f>
        <v>22.32</v>
      </c>
      <c r="P23" s="104">
        <f>[19]Julho!$J$19</f>
        <v>25.2</v>
      </c>
      <c r="Q23" s="104">
        <f>[19]Julho!$J$20</f>
        <v>32.4</v>
      </c>
      <c r="R23" s="104">
        <f>[19]Julho!$J$21</f>
        <v>40.32</v>
      </c>
      <c r="S23" s="104">
        <f>[19]Julho!$J$22</f>
        <v>27.36</v>
      </c>
      <c r="T23" s="104">
        <f>[19]Julho!$J$23</f>
        <v>15.48</v>
      </c>
      <c r="U23" s="104">
        <f>[19]Julho!$J$24</f>
        <v>27.36</v>
      </c>
      <c r="V23" s="104">
        <f>[19]Julho!$J$25</f>
        <v>20.16</v>
      </c>
      <c r="W23" s="104">
        <f>[19]Julho!$J$26</f>
        <v>19.079999999999998</v>
      </c>
      <c r="X23" s="104">
        <f>[19]Julho!$J$27</f>
        <v>23.759999999999998</v>
      </c>
      <c r="Y23" s="104">
        <f>[19]Julho!$J$28</f>
        <v>23.040000000000003</v>
      </c>
      <c r="Z23" s="104">
        <f>[19]Julho!$J$29</f>
        <v>22.32</v>
      </c>
      <c r="AA23" s="104">
        <f>[19]Julho!$J$30</f>
        <v>28.08</v>
      </c>
      <c r="AB23" s="104">
        <f>[19]Julho!$J$31</f>
        <v>38.519999999999996</v>
      </c>
      <c r="AC23" s="104">
        <f>[19]Julho!$J$32</f>
        <v>39.24</v>
      </c>
      <c r="AD23" s="104">
        <f>[19]Julho!$J$33</f>
        <v>38.159999999999997</v>
      </c>
      <c r="AE23" s="104">
        <f>[19]Julho!$J$34</f>
        <v>20.52</v>
      </c>
      <c r="AF23" s="104">
        <f>[19]Julho!$J$35</f>
        <v>23.400000000000002</v>
      </c>
      <c r="AG23" s="109">
        <f t="shared" si="3"/>
        <v>40.32</v>
      </c>
      <c r="AH23" s="108">
        <f t="shared" si="4"/>
        <v>25.745806451612907</v>
      </c>
      <c r="AI23" s="12"/>
    </row>
    <row r="24" spans="1:38" x14ac:dyDescent="0.2">
      <c r="A24" s="47" t="s">
        <v>207</v>
      </c>
      <c r="B24" s="104">
        <f>[20]Julho!$J$5</f>
        <v>34.92</v>
      </c>
      <c r="C24" s="104">
        <f>[20]Julho!$J$6</f>
        <v>28.44</v>
      </c>
      <c r="D24" s="104">
        <f>[20]Julho!$J$7</f>
        <v>21.6</v>
      </c>
      <c r="E24" s="104">
        <f>[20]Julho!$J$8</f>
        <v>27.36</v>
      </c>
      <c r="F24" s="104">
        <f>[20]Julho!$J$9</f>
        <v>22.68</v>
      </c>
      <c r="G24" s="104">
        <f>[20]Julho!$J$10</f>
        <v>21.96</v>
      </c>
      <c r="H24" s="104">
        <f>[20]Julho!$J$11</f>
        <v>25.56</v>
      </c>
      <c r="I24" s="104">
        <f>[20]Julho!$J$12</f>
        <v>22.68</v>
      </c>
      <c r="J24" s="104">
        <f>[20]Julho!$J$13</f>
        <v>32.04</v>
      </c>
      <c r="K24" s="104">
        <f>[20]Julho!$J$14</f>
        <v>30.6</v>
      </c>
      <c r="L24" s="104">
        <f>[20]Julho!$J$15</f>
        <v>19.8</v>
      </c>
      <c r="M24" s="104">
        <f>[20]Julho!$J$16</f>
        <v>29.52</v>
      </c>
      <c r="N24" s="104">
        <f>[20]Julho!$J$17</f>
        <v>27.720000000000002</v>
      </c>
      <c r="O24" s="104">
        <f>[20]Julho!$J$18</f>
        <v>24.12</v>
      </c>
      <c r="P24" s="104">
        <f>[20]Julho!$J$19</f>
        <v>31.680000000000003</v>
      </c>
      <c r="Q24" s="104">
        <f>[20]Julho!$J$20</f>
        <v>31.319999999999997</v>
      </c>
      <c r="R24" s="104">
        <f>[20]Julho!$J$21</f>
        <v>37.080000000000005</v>
      </c>
      <c r="S24" s="104">
        <f>[20]Julho!$J$22</f>
        <v>30.240000000000002</v>
      </c>
      <c r="T24" s="104">
        <f>[20]Julho!$J$23</f>
        <v>18.36</v>
      </c>
      <c r="U24" s="104">
        <f>[20]Julho!$J$24</f>
        <v>25.56</v>
      </c>
      <c r="V24" s="104">
        <f>[20]Julho!$J$25</f>
        <v>18.36</v>
      </c>
      <c r="W24" s="104">
        <f>[20]Julho!$J$26</f>
        <v>20.16</v>
      </c>
      <c r="X24" s="104">
        <f>[20]Julho!$J$27</f>
        <v>19.440000000000001</v>
      </c>
      <c r="Y24" s="104">
        <f>[20]Julho!$J$28</f>
        <v>28.8</v>
      </c>
      <c r="Z24" s="104">
        <f>[20]Julho!$J$29</f>
        <v>26.28</v>
      </c>
      <c r="AA24" s="104">
        <f>[20]Julho!$J$30</f>
        <v>32.4</v>
      </c>
      <c r="AB24" s="104">
        <f>[20]Julho!$J$31</f>
        <v>46.800000000000004</v>
      </c>
      <c r="AC24" s="104">
        <f>[20]Julho!$J$32</f>
        <v>40.32</v>
      </c>
      <c r="AD24" s="104">
        <f>[20]Julho!$J$33</f>
        <v>36</v>
      </c>
      <c r="AE24" s="104">
        <f>[20]Julho!$J$34</f>
        <v>21.6</v>
      </c>
      <c r="AF24" s="104">
        <f>[20]Julho!$J$35</f>
        <v>31.319999999999997</v>
      </c>
      <c r="AG24" s="109">
        <f t="shared" si="3"/>
        <v>46.800000000000004</v>
      </c>
      <c r="AH24" s="108">
        <f t="shared" si="4"/>
        <v>27.894193548387097</v>
      </c>
      <c r="AI24" s="12"/>
    </row>
    <row r="25" spans="1:38" x14ac:dyDescent="0.2">
      <c r="A25" s="47" t="s">
        <v>208</v>
      </c>
      <c r="B25" s="104">
        <f>[21]Julho!$J$5</f>
        <v>27</v>
      </c>
      <c r="C25" s="104">
        <f>[21]Julho!$J$6</f>
        <v>20.88</v>
      </c>
      <c r="D25" s="104">
        <f>[21]Julho!$J$7</f>
        <v>25.92</v>
      </c>
      <c r="E25" s="104">
        <f>[21]Julho!$J$8</f>
        <v>25.2</v>
      </c>
      <c r="F25" s="104">
        <f>[21]Julho!$J$9</f>
        <v>20.16</v>
      </c>
      <c r="G25" s="104">
        <f>[21]Julho!$J$10</f>
        <v>19.079999999999998</v>
      </c>
      <c r="H25" s="104">
        <f>[21]Julho!$J$11</f>
        <v>18.36</v>
      </c>
      <c r="I25" s="104">
        <f>[21]Julho!$J$12</f>
        <v>18</v>
      </c>
      <c r="J25" s="104">
        <f>[21]Julho!$J$13</f>
        <v>18.36</v>
      </c>
      <c r="K25" s="104">
        <f>[21]Julho!$J$14</f>
        <v>20.88</v>
      </c>
      <c r="L25" s="104">
        <f>[21]Julho!$J$15</f>
        <v>19.8</v>
      </c>
      <c r="M25" s="104">
        <f>[21]Julho!$J$16</f>
        <v>19.8</v>
      </c>
      <c r="N25" s="104">
        <f>[21]Julho!$J$17</f>
        <v>19.440000000000001</v>
      </c>
      <c r="O25" s="104">
        <f>[21]Julho!$J$18</f>
        <v>22.68</v>
      </c>
      <c r="P25" s="104">
        <f>[21]Julho!$J$19</f>
        <v>26.64</v>
      </c>
      <c r="Q25" s="104">
        <f>[21]Julho!$J$20</f>
        <v>33.840000000000003</v>
      </c>
      <c r="R25" s="104">
        <f>[21]Julho!$J$21</f>
        <v>43.56</v>
      </c>
      <c r="S25" s="104">
        <f>[21]Julho!$J$22</f>
        <v>30.6</v>
      </c>
      <c r="T25" s="104">
        <f>[21]Julho!$J$23</f>
        <v>20.16</v>
      </c>
      <c r="U25" s="104">
        <f>[21]Julho!$J$24</f>
        <v>16.2</v>
      </c>
      <c r="V25" s="104">
        <f>[21]Julho!$J$25</f>
        <v>16.559999999999999</v>
      </c>
      <c r="W25" s="104">
        <f>[21]Julho!$J$26</f>
        <v>13.68</v>
      </c>
      <c r="X25" s="104">
        <f>[21]Julho!$J$27</f>
        <v>17.64</v>
      </c>
      <c r="Y25" s="104">
        <f>[21]Julho!$J$28</f>
        <v>24.840000000000003</v>
      </c>
      <c r="Z25" s="104">
        <f>[21]Julho!$J$29</f>
        <v>23.400000000000002</v>
      </c>
      <c r="AA25" s="104">
        <f>[21]Julho!$J$30</f>
        <v>25.92</v>
      </c>
      <c r="AB25" s="104">
        <f>[21]Julho!$J$31</f>
        <v>37.440000000000005</v>
      </c>
      <c r="AC25" s="104">
        <f>[21]Julho!$J$32</f>
        <v>37.440000000000005</v>
      </c>
      <c r="AD25" s="104">
        <f>[21]Julho!$J$33</f>
        <v>32.04</v>
      </c>
      <c r="AE25" s="104">
        <f>[21]Julho!$J$34</f>
        <v>21.240000000000002</v>
      </c>
      <c r="AF25" s="104">
        <f>[21]Julho!$J$35</f>
        <v>29.880000000000003</v>
      </c>
      <c r="AG25" s="109">
        <f t="shared" si="3"/>
        <v>43.56</v>
      </c>
      <c r="AH25" s="108">
        <f t="shared" si="4"/>
        <v>24.085161290322588</v>
      </c>
      <c r="AI25" s="12"/>
    </row>
    <row r="26" spans="1:38" x14ac:dyDescent="0.2">
      <c r="A26" s="47" t="s">
        <v>33</v>
      </c>
      <c r="B26" s="104">
        <f>[22]Julho!$J$5</f>
        <v>28.8</v>
      </c>
      <c r="C26" s="104">
        <f>[22]Julho!$J$6</f>
        <v>29.16</v>
      </c>
      <c r="D26" s="104">
        <f>[22]Julho!$J$7</f>
        <v>33.840000000000003</v>
      </c>
      <c r="E26" s="104">
        <f>[22]Julho!$J$8</f>
        <v>33.840000000000003</v>
      </c>
      <c r="F26" s="104">
        <f>[22]Julho!$J$9</f>
        <v>29.16</v>
      </c>
      <c r="G26" s="104">
        <f>[22]Julho!$J$10</f>
        <v>25.92</v>
      </c>
      <c r="H26" s="104">
        <f>[22]Julho!$J$11</f>
        <v>23.759999999999998</v>
      </c>
      <c r="I26" s="104">
        <f>[22]Julho!$J$12</f>
        <v>29.880000000000003</v>
      </c>
      <c r="J26" s="104">
        <f>[22]Julho!$J$13</f>
        <v>29.880000000000003</v>
      </c>
      <c r="K26" s="104">
        <f>[22]Julho!$J$14</f>
        <v>29.880000000000003</v>
      </c>
      <c r="L26" s="104">
        <f>[22]Julho!$J$15</f>
        <v>28.08</v>
      </c>
      <c r="M26" s="104">
        <f>[22]Julho!$J$16</f>
        <v>36.36</v>
      </c>
      <c r="N26" s="104">
        <f>[22]Julho!$J$17</f>
        <v>27.720000000000002</v>
      </c>
      <c r="O26" s="104">
        <f>[22]Julho!$J$18</f>
        <v>23.400000000000002</v>
      </c>
      <c r="P26" s="104">
        <f>[22]Julho!$J$19</f>
        <v>28.08</v>
      </c>
      <c r="Q26" s="104">
        <f>[22]Julho!$J$20</f>
        <v>30.96</v>
      </c>
      <c r="R26" s="104">
        <f>[22]Julho!$J$21</f>
        <v>23.400000000000002</v>
      </c>
      <c r="S26" s="104">
        <f>[22]Julho!$J$22</f>
        <v>26.64</v>
      </c>
      <c r="T26" s="104">
        <f>[22]Julho!$J$23</f>
        <v>33.119999999999997</v>
      </c>
      <c r="U26" s="104">
        <f>[22]Julho!$J$24</f>
        <v>29.880000000000003</v>
      </c>
      <c r="V26" s="104">
        <f>[22]Julho!$J$25</f>
        <v>29.880000000000003</v>
      </c>
      <c r="W26" s="104">
        <f>[22]Julho!$J$26</f>
        <v>31.680000000000003</v>
      </c>
      <c r="X26" s="104">
        <f>[22]Julho!$J$27</f>
        <v>27.36</v>
      </c>
      <c r="Y26" s="104">
        <f>[22]Julho!$J$28</f>
        <v>30.6</v>
      </c>
      <c r="Z26" s="104">
        <f>[22]Julho!$J$29</f>
        <v>26.28</v>
      </c>
      <c r="AA26" s="104">
        <f>[22]Julho!$J$30</f>
        <v>32.76</v>
      </c>
      <c r="AB26" s="104">
        <f>[22]Julho!$J$31</f>
        <v>40.680000000000007</v>
      </c>
      <c r="AC26" s="104">
        <f>[22]Julho!$J$32</f>
        <v>38.880000000000003</v>
      </c>
      <c r="AD26" s="104">
        <f>[22]Julho!$J$33</f>
        <v>35.28</v>
      </c>
      <c r="AE26" s="104">
        <f>[22]Julho!$J$34</f>
        <v>32.76</v>
      </c>
      <c r="AF26" s="104">
        <f>[22]Julho!$J$35</f>
        <v>37.800000000000004</v>
      </c>
      <c r="AG26" s="109">
        <f t="shared" si="3"/>
        <v>40.680000000000007</v>
      </c>
      <c r="AH26" s="108">
        <f t="shared" si="4"/>
        <v>30.507096774193545</v>
      </c>
    </row>
    <row r="27" spans="1:38" x14ac:dyDescent="0.2">
      <c r="A27" s="47" t="s">
        <v>6</v>
      </c>
      <c r="B27" s="104">
        <f>[23]Julho!$J$5</f>
        <v>24.48</v>
      </c>
      <c r="C27" s="104">
        <f>[23]Julho!$J$6</f>
        <v>25.2</v>
      </c>
      <c r="D27" s="104">
        <f>[23]Julho!$J$7</f>
        <v>33.119999999999997</v>
      </c>
      <c r="E27" s="104">
        <f>[23]Julho!$J$8</f>
        <v>22.32</v>
      </c>
      <c r="F27" s="104">
        <f>[23]Julho!$J$9</f>
        <v>18.36</v>
      </c>
      <c r="G27" s="104">
        <f>[23]Julho!$J$10</f>
        <v>17.28</v>
      </c>
      <c r="H27" s="104">
        <f>[23]Julho!$J$11</f>
        <v>16.559999999999999</v>
      </c>
      <c r="I27" s="104">
        <f>[23]Julho!$J$12</f>
        <v>24.840000000000003</v>
      </c>
      <c r="J27" s="104">
        <f>[23]Julho!$J$13</f>
        <v>21.96</v>
      </c>
      <c r="K27" s="104">
        <f>[23]Julho!$J$14</f>
        <v>21.6</v>
      </c>
      <c r="L27" s="104">
        <f>[23]Julho!$J$15</f>
        <v>23.040000000000003</v>
      </c>
      <c r="M27" s="104">
        <f>[23]Julho!$J$16</f>
        <v>18.36</v>
      </c>
      <c r="N27" s="104">
        <f>[23]Julho!$J$17</f>
        <v>16.2</v>
      </c>
      <c r="O27" s="104">
        <f>[23]Julho!$J$18</f>
        <v>20.16</v>
      </c>
      <c r="P27" s="104">
        <f>[23]Julho!$J$19</f>
        <v>21.96</v>
      </c>
      <c r="Q27" s="104">
        <f>[23]Julho!$J$20</f>
        <v>9</v>
      </c>
      <c r="R27" s="104" t="str">
        <f>[23]Julho!$J$21</f>
        <v>*</v>
      </c>
      <c r="S27" s="104" t="str">
        <f>[23]Julho!$J$22</f>
        <v>*</v>
      </c>
      <c r="T27" s="104" t="str">
        <f>[23]Julho!$J$23</f>
        <v>*</v>
      </c>
      <c r="U27" s="104" t="str">
        <f>[23]Julho!$J$24</f>
        <v>*</v>
      </c>
      <c r="V27" s="104" t="str">
        <f>[23]Julho!$J$25</f>
        <v>*</v>
      </c>
      <c r="W27" s="104" t="str">
        <f>[23]Julho!$J$26</f>
        <v>*</v>
      </c>
      <c r="X27" s="104" t="str">
        <f>[23]Julho!$J$27</f>
        <v>*</v>
      </c>
      <c r="Y27" s="104" t="str">
        <f>[23]Julho!$J$28</f>
        <v>*</v>
      </c>
      <c r="Z27" s="104" t="str">
        <f>[23]Julho!$J$29</f>
        <v>*</v>
      </c>
      <c r="AA27" s="104" t="str">
        <f>[23]Julho!$J$30</f>
        <v>*</v>
      </c>
      <c r="AB27" s="104" t="str">
        <f>[23]Julho!$J$31</f>
        <v>*</v>
      </c>
      <c r="AC27" s="104" t="str">
        <f>[23]Julho!$J$32</f>
        <v>*</v>
      </c>
      <c r="AD27" s="104" t="str">
        <f>[23]Julho!$J$33</f>
        <v>*</v>
      </c>
      <c r="AE27" s="104" t="str">
        <f>[23]Julho!$J$34</f>
        <v>*</v>
      </c>
      <c r="AF27" s="104" t="str">
        <f>[23]Julho!$J$35</f>
        <v>*</v>
      </c>
      <c r="AG27" s="109">
        <f t="shared" si="3"/>
        <v>33.119999999999997</v>
      </c>
      <c r="AH27" s="108">
        <f t="shared" si="4"/>
        <v>20.9025</v>
      </c>
    </row>
    <row r="28" spans="1:38" x14ac:dyDescent="0.2">
      <c r="A28" s="47" t="s">
        <v>7</v>
      </c>
      <c r="B28" s="104">
        <f>[24]Julho!$J$5</f>
        <v>35.64</v>
      </c>
      <c r="C28" s="104">
        <f>[24]Julho!$J$6</f>
        <v>26.28</v>
      </c>
      <c r="D28" s="104">
        <f>[24]Julho!$J$7</f>
        <v>21.240000000000002</v>
      </c>
      <c r="E28" s="104">
        <f>[24]Julho!$J$8</f>
        <v>31.319999999999997</v>
      </c>
      <c r="F28" s="104">
        <f>[24]Julho!$J$9</f>
        <v>23.400000000000002</v>
      </c>
      <c r="G28" s="104">
        <f>[24]Julho!$J$10</f>
        <v>27.36</v>
      </c>
      <c r="H28" s="104">
        <f>[24]Julho!$J$11</f>
        <v>28.08</v>
      </c>
      <c r="I28" s="104">
        <f>[24]Julho!$J$12</f>
        <v>20.52</v>
      </c>
      <c r="J28" s="104">
        <f>[24]Julho!$J$13</f>
        <v>26.64</v>
      </c>
      <c r="K28" s="104">
        <f>[24]Julho!$J$14</f>
        <v>25.2</v>
      </c>
      <c r="L28" s="104">
        <f>[24]Julho!$J$15</f>
        <v>29.16</v>
      </c>
      <c r="M28" s="104">
        <f>[24]Julho!$J$16</f>
        <v>29.52</v>
      </c>
      <c r="N28" s="104">
        <f>[24]Julho!$J$17</f>
        <v>25.92</v>
      </c>
      <c r="O28" s="104">
        <f>[24]Julho!$J$18</f>
        <v>34.92</v>
      </c>
      <c r="P28" s="104">
        <f>[24]Julho!$J$19</f>
        <v>33.480000000000004</v>
      </c>
      <c r="Q28" s="104">
        <f>[24]Julho!$J$20</f>
        <v>28.8</v>
      </c>
      <c r="R28" s="104">
        <f>[24]Julho!$J$21</f>
        <v>38.159999999999997</v>
      </c>
      <c r="S28" s="104">
        <f>[24]Julho!$J$22</f>
        <v>31.319999999999997</v>
      </c>
      <c r="T28" s="104">
        <f>[24]Julho!$J$23</f>
        <v>22.32</v>
      </c>
      <c r="U28" s="104">
        <f>[24]Julho!$J$24</f>
        <v>20.88</v>
      </c>
      <c r="V28" s="104">
        <f>[24]Julho!$J$25</f>
        <v>23.040000000000003</v>
      </c>
      <c r="W28" s="104">
        <f>[24]Julho!$J$26</f>
        <v>27.720000000000002</v>
      </c>
      <c r="X28" s="104">
        <f>[24]Julho!$J$27</f>
        <v>26.64</v>
      </c>
      <c r="Y28" s="104">
        <f>[24]Julho!$J$28</f>
        <v>44.28</v>
      </c>
      <c r="Z28" s="104">
        <f>[24]Julho!$J$29</f>
        <v>35.64</v>
      </c>
      <c r="AA28" s="104">
        <f>[24]Julho!$J$30</f>
        <v>38.519999999999996</v>
      </c>
      <c r="AB28" s="104">
        <f>[24]Julho!$J$31</f>
        <v>61.92</v>
      </c>
      <c r="AC28" s="104">
        <f>[24]Julho!$J$32</f>
        <v>67.680000000000007</v>
      </c>
      <c r="AD28" s="104">
        <f>[24]Julho!$J$33</f>
        <v>30.240000000000002</v>
      </c>
      <c r="AE28" s="104">
        <f>[24]Julho!$J$34</f>
        <v>29.52</v>
      </c>
      <c r="AF28" s="104">
        <f>[24]Julho!$J$35</f>
        <v>43.2</v>
      </c>
      <c r="AG28" s="109">
        <f t="shared" si="3"/>
        <v>67.680000000000007</v>
      </c>
      <c r="AH28" s="108">
        <f t="shared" si="4"/>
        <v>31.889032258064521</v>
      </c>
      <c r="AK28" t="s">
        <v>35</v>
      </c>
      <c r="AL28" t="s">
        <v>35</v>
      </c>
    </row>
    <row r="29" spans="1:38" x14ac:dyDescent="0.2">
      <c r="A29" s="47" t="s">
        <v>140</v>
      </c>
      <c r="B29" s="104">
        <f>[25]Julho!$J$5</f>
        <v>33.119999999999997</v>
      </c>
      <c r="C29" s="104">
        <f>[25]Julho!$J$6</f>
        <v>23.400000000000002</v>
      </c>
      <c r="D29" s="104">
        <f>[25]Julho!$J$7</f>
        <v>20.16</v>
      </c>
      <c r="E29" s="104">
        <f>[25]Julho!$J$8</f>
        <v>30.240000000000002</v>
      </c>
      <c r="F29" s="104">
        <f>[25]Julho!$J$9</f>
        <v>26.28</v>
      </c>
      <c r="G29" s="104">
        <f>[25]Julho!$J$10</f>
        <v>22.68</v>
      </c>
      <c r="H29" s="104">
        <f>[25]Julho!$J$11</f>
        <v>26.28</v>
      </c>
      <c r="I29" s="104">
        <f>[25]Julho!$J$12</f>
        <v>19.079999999999998</v>
      </c>
      <c r="J29" s="104">
        <f>[25]Julho!$J$13</f>
        <v>28.8</v>
      </c>
      <c r="K29" s="104">
        <f>[25]Julho!$J$14</f>
        <v>25.56</v>
      </c>
      <c r="L29" s="104">
        <f>[25]Julho!$J$15</f>
        <v>21.6</v>
      </c>
      <c r="M29" s="104">
        <f>[25]Julho!$J$16</f>
        <v>32.04</v>
      </c>
      <c r="N29" s="104">
        <f>[25]Julho!$J$17</f>
        <v>29.52</v>
      </c>
      <c r="O29" s="104">
        <f>[25]Julho!$J$18</f>
        <v>25.56</v>
      </c>
      <c r="P29" s="104">
        <f>[25]Julho!$J$19</f>
        <v>34.92</v>
      </c>
      <c r="Q29" s="104">
        <f>[25]Julho!$J$20</f>
        <v>33.480000000000004</v>
      </c>
      <c r="R29" s="104">
        <f>[25]Julho!$J$21</f>
        <v>32.4</v>
      </c>
      <c r="S29" s="104">
        <f>[25]Julho!$J$22</f>
        <v>32.4</v>
      </c>
      <c r="T29" s="104">
        <f>[25]Julho!$J$23</f>
        <v>24.840000000000003</v>
      </c>
      <c r="U29" s="104">
        <f>[25]Julho!$J$24</f>
        <v>22.68</v>
      </c>
      <c r="V29" s="104">
        <f>[25]Julho!$J$25</f>
        <v>24.48</v>
      </c>
      <c r="W29" s="104">
        <f>[25]Julho!$J$26</f>
        <v>23.040000000000003</v>
      </c>
      <c r="X29" s="104">
        <f>[25]Julho!$J$27</f>
        <v>29.16</v>
      </c>
      <c r="Y29" s="104">
        <f>[25]Julho!$J$28</f>
        <v>50.04</v>
      </c>
      <c r="Z29" s="104">
        <f>[25]Julho!$J$29</f>
        <v>44.28</v>
      </c>
      <c r="AA29" s="104">
        <f>[25]Julho!$J$30</f>
        <v>37.080000000000005</v>
      </c>
      <c r="AB29" s="104">
        <f>[25]Julho!$J$31</f>
        <v>57.6</v>
      </c>
      <c r="AC29" s="104">
        <f>[25]Julho!$J$32</f>
        <v>39.96</v>
      </c>
      <c r="AD29" s="104">
        <f>[25]Julho!$J$33</f>
        <v>39.6</v>
      </c>
      <c r="AE29" s="104">
        <f>[25]Julho!$J$34</f>
        <v>31.319999999999997</v>
      </c>
      <c r="AF29" s="104">
        <f>[25]Julho!$J$35</f>
        <v>40.32</v>
      </c>
      <c r="AG29" s="109">
        <f t="shared" si="3"/>
        <v>57.6</v>
      </c>
      <c r="AH29" s="108">
        <f t="shared" si="4"/>
        <v>31.02967741935484</v>
      </c>
      <c r="AL29" t="s">
        <v>35</v>
      </c>
    </row>
    <row r="30" spans="1:38" x14ac:dyDescent="0.2">
      <c r="A30" s="47" t="s">
        <v>141</v>
      </c>
      <c r="B30" s="104">
        <f>[26]Julho!$J$5</f>
        <v>33.480000000000004</v>
      </c>
      <c r="C30" s="104">
        <f>[26]Julho!$J$6</f>
        <v>20.16</v>
      </c>
      <c r="D30" s="104">
        <f>[26]Julho!$J$7</f>
        <v>23.040000000000003</v>
      </c>
      <c r="E30" s="104">
        <f>[26]Julho!$J$8</f>
        <v>29.52</v>
      </c>
      <c r="F30" s="104">
        <f>[26]Julho!$J$9</f>
        <v>23.759999999999998</v>
      </c>
      <c r="G30" s="104">
        <f>[26]Julho!$J$10</f>
        <v>25.56</v>
      </c>
      <c r="H30" s="104">
        <f>[26]Julho!$J$11</f>
        <v>26.28</v>
      </c>
      <c r="I30" s="104">
        <f>[26]Julho!$J$12</f>
        <v>21.6</v>
      </c>
      <c r="J30" s="104">
        <f>[26]Julho!$J$13</f>
        <v>30.96</v>
      </c>
      <c r="K30" s="104">
        <f>[26]Julho!$J$14</f>
        <v>30.6</v>
      </c>
      <c r="L30" s="104">
        <f>[26]Julho!$J$15</f>
        <v>22.68</v>
      </c>
      <c r="M30" s="104">
        <f>[26]Julho!$J$16</f>
        <v>29.880000000000003</v>
      </c>
      <c r="N30" s="104">
        <f>[26]Julho!$J$17</f>
        <v>37.080000000000005</v>
      </c>
      <c r="O30" s="104">
        <f>[26]Julho!$J$18</f>
        <v>27.720000000000002</v>
      </c>
      <c r="P30" s="104">
        <f>[26]Julho!$J$19</f>
        <v>46.440000000000005</v>
      </c>
      <c r="Q30" s="104">
        <f>[26]Julho!$J$20</f>
        <v>42.480000000000004</v>
      </c>
      <c r="R30" s="104">
        <f>[26]Julho!$J$21</f>
        <v>36.36</v>
      </c>
      <c r="S30" s="104">
        <f>[26]Julho!$J$22</f>
        <v>29.880000000000003</v>
      </c>
      <c r="T30" s="104">
        <f>[26]Julho!$J$23</f>
        <v>28.08</v>
      </c>
      <c r="U30" s="104">
        <f>[26]Julho!$J$24</f>
        <v>33.840000000000003</v>
      </c>
      <c r="V30" s="104">
        <f>[26]Julho!$J$25</f>
        <v>27.36</v>
      </c>
      <c r="W30" s="104">
        <f>[26]Julho!$J$26</f>
        <v>24.12</v>
      </c>
      <c r="X30" s="104">
        <f>[26]Julho!$J$27</f>
        <v>33.840000000000003</v>
      </c>
      <c r="Y30" s="104">
        <f>[26]Julho!$J$28</f>
        <v>46.800000000000004</v>
      </c>
      <c r="Z30" s="104">
        <f>[26]Julho!$J$29</f>
        <v>43.56</v>
      </c>
      <c r="AA30" s="104">
        <f>[26]Julho!$J$30</f>
        <v>48.96</v>
      </c>
      <c r="AB30" s="104">
        <f>[26]Julho!$J$31</f>
        <v>60.12</v>
      </c>
      <c r="AC30" s="104">
        <f>[26]Julho!$J$32</f>
        <v>37.440000000000005</v>
      </c>
      <c r="AD30" s="104">
        <f>[26]Julho!$J$33</f>
        <v>23.400000000000002</v>
      </c>
      <c r="AE30" s="104">
        <f>[26]Julho!$J$34</f>
        <v>35.64</v>
      </c>
      <c r="AF30" s="104">
        <f>[26]Julho!$J$35</f>
        <v>45</v>
      </c>
      <c r="AG30" s="109">
        <f t="shared" si="3"/>
        <v>60.12</v>
      </c>
      <c r="AH30" s="108">
        <f t="shared" si="4"/>
        <v>33.085161290322588</v>
      </c>
      <c r="AI30" s="12" t="s">
        <v>35</v>
      </c>
      <c r="AK30" t="s">
        <v>35</v>
      </c>
    </row>
    <row r="31" spans="1:38" x14ac:dyDescent="0.2">
      <c r="A31" s="47" t="s">
        <v>142</v>
      </c>
      <c r="B31" s="104">
        <f>[27]Julho!$J$5</f>
        <v>32.04</v>
      </c>
      <c r="C31" s="104">
        <f>[27]Julho!$J$6</f>
        <v>28.08</v>
      </c>
      <c r="D31" s="104">
        <f>[27]Julho!$J$7</f>
        <v>25.56</v>
      </c>
      <c r="E31" s="104">
        <f>[27]Julho!$J$8</f>
        <v>30.240000000000002</v>
      </c>
      <c r="F31" s="104">
        <f>[27]Julho!$J$9</f>
        <v>25.2</v>
      </c>
      <c r="G31" s="104">
        <f>[27]Julho!$J$10</f>
        <v>20.88</v>
      </c>
      <c r="H31" s="104">
        <f>[27]Julho!$J$11</f>
        <v>25.92</v>
      </c>
      <c r="I31" s="104">
        <f>[27]Julho!$J$12</f>
        <v>19.8</v>
      </c>
      <c r="J31" s="104">
        <f>[27]Julho!$J$13</f>
        <v>27.720000000000002</v>
      </c>
      <c r="K31" s="104">
        <f>[27]Julho!$J$14</f>
        <v>24.12</v>
      </c>
      <c r="L31" s="104">
        <f>[27]Julho!$J$15</f>
        <v>26.64</v>
      </c>
      <c r="M31" s="104">
        <f>[27]Julho!$J$16</f>
        <v>28.8</v>
      </c>
      <c r="N31" s="104">
        <f>[27]Julho!$J$17</f>
        <v>26.64</v>
      </c>
      <c r="O31" s="104">
        <f>[27]Julho!$J$18</f>
        <v>25.56</v>
      </c>
      <c r="P31" s="104">
        <f>[27]Julho!$J$19</f>
        <v>38.880000000000003</v>
      </c>
      <c r="Q31" s="104">
        <f>[27]Julho!$J$20</f>
        <v>25.56</v>
      </c>
      <c r="R31" s="104">
        <f>[27]Julho!$J$21</f>
        <v>35.64</v>
      </c>
      <c r="S31" s="104">
        <f>[27]Julho!$J$22</f>
        <v>28.8</v>
      </c>
      <c r="T31" s="104">
        <f>[27]Julho!$J$23</f>
        <v>23.400000000000002</v>
      </c>
      <c r="U31" s="104">
        <f>[27]Julho!$J$24</f>
        <v>21.6</v>
      </c>
      <c r="V31" s="104">
        <f>[27]Julho!$J$25</f>
        <v>23.040000000000003</v>
      </c>
      <c r="W31" s="104">
        <f>[27]Julho!$J$26</f>
        <v>22.68</v>
      </c>
      <c r="X31" s="104">
        <f>[27]Julho!$J$27</f>
        <v>23.400000000000002</v>
      </c>
      <c r="Y31" s="104">
        <f>[27]Julho!$J$28</f>
        <v>45.36</v>
      </c>
      <c r="Z31" s="104">
        <f>[27]Julho!$J$29</f>
        <v>33.840000000000003</v>
      </c>
      <c r="AA31" s="104">
        <f>[27]Julho!$J$30</f>
        <v>29.880000000000003</v>
      </c>
      <c r="AB31" s="104">
        <f>[27]Julho!$J$31</f>
        <v>59.4</v>
      </c>
      <c r="AC31" s="104">
        <f>[27]Julho!$J$32</f>
        <v>38.519999999999996</v>
      </c>
      <c r="AD31" s="104">
        <f>[27]Julho!$J$33</f>
        <v>30.96</v>
      </c>
      <c r="AE31" s="104">
        <f>[27]Julho!$J$34</f>
        <v>25.92</v>
      </c>
      <c r="AF31" s="104">
        <f>[27]Julho!$J$35</f>
        <v>36.72</v>
      </c>
      <c r="AG31" s="109">
        <f t="shared" si="3"/>
        <v>59.4</v>
      </c>
      <c r="AH31" s="108">
        <f t="shared" si="4"/>
        <v>29.380645161290317</v>
      </c>
      <c r="AK31" t="s">
        <v>35</v>
      </c>
    </row>
    <row r="32" spans="1:38" x14ac:dyDescent="0.2">
      <c r="A32" s="47" t="s">
        <v>8</v>
      </c>
      <c r="B32" s="104">
        <f>[28]Julho!$J$5</f>
        <v>33.119999999999997</v>
      </c>
      <c r="C32" s="104">
        <f>[28]Julho!$J$6</f>
        <v>20.52</v>
      </c>
      <c r="D32" s="104">
        <f>[28]Julho!$J$7</f>
        <v>12.24</v>
      </c>
      <c r="E32" s="104">
        <f>[28]Julho!$J$8</f>
        <v>20.88</v>
      </c>
      <c r="F32" s="104">
        <f>[28]Julho!$J$9</f>
        <v>0</v>
      </c>
      <c r="G32" s="104">
        <f>[28]Julho!$J$10</f>
        <v>20.52</v>
      </c>
      <c r="H32" s="104">
        <f>[28]Julho!$J$11</f>
        <v>19.440000000000001</v>
      </c>
      <c r="I32" s="104">
        <f>[28]Julho!$J$12</f>
        <v>16.920000000000002</v>
      </c>
      <c r="J32" s="104">
        <f>[28]Julho!$J$13</f>
        <v>22.32</v>
      </c>
      <c r="K32" s="104">
        <f>[28]Julho!$J$14</f>
        <v>19.440000000000001</v>
      </c>
      <c r="L32" s="104">
        <f>[28]Julho!$J$15</f>
        <v>20.52</v>
      </c>
      <c r="M32" s="104">
        <f>[28]Julho!$J$16</f>
        <v>21.6</v>
      </c>
      <c r="N32" s="104">
        <f>[28]Julho!$J$17</f>
        <v>23.040000000000003</v>
      </c>
      <c r="O32" s="104">
        <f>[28]Julho!$J$18</f>
        <v>19.8</v>
      </c>
      <c r="P32" s="104">
        <f>[28]Julho!$J$19</f>
        <v>38.519999999999996</v>
      </c>
      <c r="Q32" s="104">
        <f>[28]Julho!$J$20</f>
        <v>32.04</v>
      </c>
      <c r="R32" s="104">
        <f>[28]Julho!$J$21</f>
        <v>34.200000000000003</v>
      </c>
      <c r="S32" s="104">
        <f>[28]Julho!$J$22</f>
        <v>32.4</v>
      </c>
      <c r="T32" s="104">
        <f>[28]Julho!$J$23</f>
        <v>21.96</v>
      </c>
      <c r="U32" s="104">
        <f>[28]Julho!$J$24</f>
        <v>15.48</v>
      </c>
      <c r="V32" s="104">
        <f>[28]Julho!$J$25</f>
        <v>10.8</v>
      </c>
      <c r="W32" s="104">
        <f>[28]Julho!$J$26</f>
        <v>15.120000000000001</v>
      </c>
      <c r="X32" s="104">
        <f>[28]Julho!$J$27</f>
        <v>24.12</v>
      </c>
      <c r="Y32" s="104">
        <f>[28]Julho!$J$28</f>
        <v>52.2</v>
      </c>
      <c r="Z32" s="104">
        <f>[28]Julho!$J$29</f>
        <v>36</v>
      </c>
      <c r="AA32" s="104">
        <f>[28]Julho!$J$30</f>
        <v>36</v>
      </c>
      <c r="AB32" s="104">
        <f>[28]Julho!$J$31</f>
        <v>61.92</v>
      </c>
      <c r="AC32" s="104">
        <f>[28]Julho!$J$32</f>
        <v>35.28</v>
      </c>
      <c r="AD32" s="104">
        <f>[28]Julho!$J$33</f>
        <v>22.68</v>
      </c>
      <c r="AE32" s="104">
        <f>[28]Julho!$J$34</f>
        <v>25.56</v>
      </c>
      <c r="AF32" s="104">
        <f>[28]Julho!$J$35</f>
        <v>37.080000000000005</v>
      </c>
      <c r="AG32" s="109">
        <f t="shared" si="3"/>
        <v>61.92</v>
      </c>
      <c r="AH32" s="108">
        <f t="shared" si="4"/>
        <v>25.861935483870962</v>
      </c>
      <c r="AK32" t="s">
        <v>35</v>
      </c>
    </row>
    <row r="33" spans="1:38" x14ac:dyDescent="0.2">
      <c r="A33" s="47" t="s">
        <v>9</v>
      </c>
      <c r="B33" s="104">
        <f>[29]Julho!$J$5</f>
        <v>36</v>
      </c>
      <c r="C33" s="104">
        <f>[29]Julho!$J$6</f>
        <v>31.680000000000003</v>
      </c>
      <c r="D33" s="104">
        <f>[29]Julho!$J$7</f>
        <v>25.56</v>
      </c>
      <c r="E33" s="104">
        <f>[29]Julho!$J$8</f>
        <v>28.08</v>
      </c>
      <c r="F33" s="104">
        <f>[29]Julho!$J$9</f>
        <v>22.32</v>
      </c>
      <c r="G33" s="104">
        <f>[29]Julho!$J$10</f>
        <v>23.759999999999998</v>
      </c>
      <c r="H33" s="104">
        <f>[29]Julho!$J$11</f>
        <v>23.400000000000002</v>
      </c>
      <c r="I33" s="104">
        <f>[29]Julho!$J$12</f>
        <v>20.88</v>
      </c>
      <c r="J33" s="104">
        <f>[29]Julho!$J$13</f>
        <v>27.36</v>
      </c>
      <c r="K33" s="104">
        <f>[29]Julho!$J$14</f>
        <v>25.56</v>
      </c>
      <c r="L33" s="104">
        <f>[29]Julho!$J$15</f>
        <v>24.840000000000003</v>
      </c>
      <c r="M33" s="104">
        <f>[29]Julho!$J$16</f>
        <v>28.08</v>
      </c>
      <c r="N33" s="104">
        <f>[29]Julho!$J$17</f>
        <v>24.48</v>
      </c>
      <c r="O33" s="104">
        <f>[29]Julho!$J$18</f>
        <v>21.96</v>
      </c>
      <c r="P33" s="104">
        <f>[29]Julho!$J$19</f>
        <v>29.880000000000003</v>
      </c>
      <c r="Q33" s="104">
        <f>[29]Julho!$J$20</f>
        <v>27.36</v>
      </c>
      <c r="R33" s="104">
        <f>[29]Julho!$J$21</f>
        <v>39.96</v>
      </c>
      <c r="S33" s="104">
        <f>[29]Julho!$J$22</f>
        <v>36.72</v>
      </c>
      <c r="T33" s="104">
        <f>[29]Julho!$J$23</f>
        <v>20.88</v>
      </c>
      <c r="U33" s="104">
        <f>[29]Julho!$J$24</f>
        <v>20.88</v>
      </c>
      <c r="V33" s="104">
        <f>[29]Julho!$J$25</f>
        <v>19.8</v>
      </c>
      <c r="W33" s="104">
        <f>[29]Julho!$J$26</f>
        <v>19.8</v>
      </c>
      <c r="X33" s="104">
        <f>[29]Julho!$J$27</f>
        <v>22.32</v>
      </c>
      <c r="Y33" s="104">
        <f>[29]Julho!$J$28</f>
        <v>41.76</v>
      </c>
      <c r="Z33" s="104">
        <f>[29]Julho!$J$29</f>
        <v>32.76</v>
      </c>
      <c r="AA33" s="104">
        <f>[29]Julho!$J$30</f>
        <v>32.04</v>
      </c>
      <c r="AB33" s="104">
        <f>[29]Julho!$J$31</f>
        <v>60.12</v>
      </c>
      <c r="AC33" s="104">
        <f>[29]Julho!$J$32</f>
        <v>60.480000000000004</v>
      </c>
      <c r="AD33" s="104">
        <f>[29]Julho!$J$33</f>
        <v>33.480000000000004</v>
      </c>
      <c r="AE33" s="104">
        <f>[29]Julho!$J$34</f>
        <v>25.56</v>
      </c>
      <c r="AF33" s="104">
        <f>[29]Julho!$J$35</f>
        <v>34.56</v>
      </c>
      <c r="AG33" s="109">
        <f t="shared" si="3"/>
        <v>60.480000000000004</v>
      </c>
      <c r="AH33" s="108">
        <f t="shared" si="4"/>
        <v>29.752258064516127</v>
      </c>
      <c r="AK33" t="s">
        <v>35</v>
      </c>
    </row>
    <row r="34" spans="1:38" x14ac:dyDescent="0.2">
      <c r="A34" s="47" t="s">
        <v>32</v>
      </c>
      <c r="B34" s="104">
        <f>[30]Julho!$J$5</f>
        <v>19.8</v>
      </c>
      <c r="C34" s="104">
        <f>[30]Julho!$J$6</f>
        <v>21.96</v>
      </c>
      <c r="D34" s="104">
        <f>[30]Julho!$J$7</f>
        <v>14.4</v>
      </c>
      <c r="E34" s="104">
        <f>[30]Julho!$J$8</f>
        <v>22.32</v>
      </c>
      <c r="F34" s="104">
        <f>[30]Julho!$J$9</f>
        <v>17.28</v>
      </c>
      <c r="G34" s="104">
        <f>[30]Julho!$J$10</f>
        <v>18.720000000000002</v>
      </c>
      <c r="H34" s="104">
        <f>[30]Julho!$J$11</f>
        <v>15.48</v>
      </c>
      <c r="I34" s="104">
        <f>[30]Julho!$J$12</f>
        <v>19.440000000000001</v>
      </c>
      <c r="J34" s="104">
        <f>[30]Julho!$J$13</f>
        <v>21.240000000000002</v>
      </c>
      <c r="K34" s="104">
        <f>[30]Julho!$J$14</f>
        <v>16.559999999999999</v>
      </c>
      <c r="L34" s="104">
        <f>[30]Julho!$J$15</f>
        <v>16.920000000000002</v>
      </c>
      <c r="M34" s="104">
        <f>[30]Julho!$J$16</f>
        <v>28.08</v>
      </c>
      <c r="N34" s="104">
        <f>[30]Julho!$J$17</f>
        <v>19.079999999999998</v>
      </c>
      <c r="O34" s="104">
        <f>[30]Julho!$J$18</f>
        <v>25.56</v>
      </c>
      <c r="P34" s="104">
        <f>[30]Julho!$J$19</f>
        <v>31.319999999999997</v>
      </c>
      <c r="Q34" s="104">
        <f>[30]Julho!$J$20</f>
        <v>27</v>
      </c>
      <c r="R34" s="104">
        <f>[30]Julho!$J$21</f>
        <v>31.680000000000003</v>
      </c>
      <c r="S34" s="104">
        <f>[30]Julho!$J$22</f>
        <v>18.36</v>
      </c>
      <c r="T34" s="104">
        <f>[30]Julho!$J$23</f>
        <v>15.840000000000002</v>
      </c>
      <c r="U34" s="104">
        <f>[30]Julho!$J$24</f>
        <v>18.720000000000002</v>
      </c>
      <c r="V34" s="104">
        <f>[30]Julho!$J$25</f>
        <v>20.52</v>
      </c>
      <c r="W34" s="104">
        <f>[30]Julho!$J$26</f>
        <v>16.920000000000002</v>
      </c>
      <c r="X34" s="104">
        <f>[30]Julho!$J$27</f>
        <v>22.32</v>
      </c>
      <c r="Y34" s="104">
        <f>[30]Julho!$J$28</f>
        <v>29.52</v>
      </c>
      <c r="Z34" s="104">
        <f>[30]Julho!$J$29</f>
        <v>29.52</v>
      </c>
      <c r="AA34" s="104">
        <f>[30]Julho!$J$30</f>
        <v>29.52</v>
      </c>
      <c r="AB34" s="104">
        <f>[30]Julho!$J$31</f>
        <v>54</v>
      </c>
      <c r="AC34" s="104">
        <f>[30]Julho!$J$32</f>
        <v>29.52</v>
      </c>
      <c r="AD34" s="104">
        <f>[30]Julho!$J$33</f>
        <v>23.400000000000002</v>
      </c>
      <c r="AE34" s="104">
        <f>[30]Julho!$J$34</f>
        <v>24.12</v>
      </c>
      <c r="AF34" s="104">
        <f>[30]Julho!$J$35</f>
        <v>28.08</v>
      </c>
      <c r="AG34" s="109">
        <f t="shared" si="3"/>
        <v>54</v>
      </c>
      <c r="AH34" s="108">
        <f t="shared" si="4"/>
        <v>23.458064516129031</v>
      </c>
      <c r="AK34" t="s">
        <v>35</v>
      </c>
    </row>
    <row r="35" spans="1:38" hidden="1" x14ac:dyDescent="0.2">
      <c r="A35" s="47" t="s">
        <v>10</v>
      </c>
      <c r="B35" s="104" t="str">
        <f>[31]Julho!$J$5</f>
        <v>*</v>
      </c>
      <c r="C35" s="104" t="str">
        <f>[31]Julho!$J$6</f>
        <v>*</v>
      </c>
      <c r="D35" s="104" t="str">
        <f>[31]Julho!$J$7</f>
        <v>*</v>
      </c>
      <c r="E35" s="104" t="str">
        <f>[31]Julho!$J$8</f>
        <v>*</v>
      </c>
      <c r="F35" s="104" t="str">
        <f>[31]Julho!$J$9</f>
        <v>*</v>
      </c>
      <c r="G35" s="104" t="str">
        <f>[31]Julho!$J$10</f>
        <v>*</v>
      </c>
      <c r="H35" s="104" t="str">
        <f>[31]Julho!$J$11</f>
        <v>*</v>
      </c>
      <c r="I35" s="104" t="str">
        <f>[31]Julho!$J$12</f>
        <v>*</v>
      </c>
      <c r="J35" s="104" t="str">
        <f>[31]Julho!$J$13</f>
        <v>*</v>
      </c>
      <c r="K35" s="104" t="str">
        <f>[31]Julho!$J$14</f>
        <v>*</v>
      </c>
      <c r="L35" s="104" t="str">
        <f>[31]Julho!$J$15</f>
        <v>*</v>
      </c>
      <c r="M35" s="104" t="str">
        <f>[31]Julho!$J$16</f>
        <v>*</v>
      </c>
      <c r="N35" s="104" t="str">
        <f>[31]Julho!$J$17</f>
        <v>*</v>
      </c>
      <c r="O35" s="104" t="str">
        <f>[31]Julho!$J$18</f>
        <v>*</v>
      </c>
      <c r="P35" s="104" t="str">
        <f>[31]Julho!$J$19</f>
        <v>*</v>
      </c>
      <c r="Q35" s="104" t="str">
        <f>[31]Julho!$J$20</f>
        <v>*</v>
      </c>
      <c r="R35" s="104" t="str">
        <f>[31]Julho!$J$21</f>
        <v>*</v>
      </c>
      <c r="S35" s="104" t="str">
        <f>[31]Julho!$J$22</f>
        <v>*</v>
      </c>
      <c r="T35" s="104" t="str">
        <f>[31]Julho!$J$23</f>
        <v>*</v>
      </c>
      <c r="U35" s="104" t="str">
        <f>[31]Julho!$J$24</f>
        <v>*</v>
      </c>
      <c r="V35" s="104" t="str">
        <f>[31]Julho!$J$25</f>
        <v>*</v>
      </c>
      <c r="W35" s="104" t="str">
        <f>[31]Julho!$J$26</f>
        <v>*</v>
      </c>
      <c r="X35" s="104" t="str">
        <f>[31]Julho!$J$27</f>
        <v>*</v>
      </c>
      <c r="Y35" s="104" t="str">
        <f>[31]Julho!$J$28</f>
        <v>*</v>
      </c>
      <c r="Z35" s="104" t="str">
        <f>[31]Julho!$J$29</f>
        <v>*</v>
      </c>
      <c r="AA35" s="104" t="str">
        <f>[31]Julho!$J$30</f>
        <v>*</v>
      </c>
      <c r="AB35" s="104" t="str">
        <f>[31]Julho!$J$31</f>
        <v>*</v>
      </c>
      <c r="AC35" s="104" t="str">
        <f>[31]Julho!$J$32</f>
        <v>*</v>
      </c>
      <c r="AD35" s="104" t="str">
        <f>[31]Julho!$J$33</f>
        <v>*</v>
      </c>
      <c r="AE35" s="104" t="str">
        <f>[31]Julho!$J$34</f>
        <v>*</v>
      </c>
      <c r="AF35" s="104" t="str">
        <f>[31]Julho!$J$35</f>
        <v>*</v>
      </c>
      <c r="AG35" s="109">
        <f t="shared" si="3"/>
        <v>0</v>
      </c>
      <c r="AH35" s="108" t="s">
        <v>154</v>
      </c>
      <c r="AK35" t="s">
        <v>35</v>
      </c>
    </row>
    <row r="36" spans="1:38" x14ac:dyDescent="0.2">
      <c r="A36" s="47" t="s">
        <v>143</v>
      </c>
      <c r="B36" s="104">
        <f>[32]Julho!$J$5</f>
        <v>33.480000000000004</v>
      </c>
      <c r="C36" s="104">
        <f>[32]Julho!$J$6</f>
        <v>29.52</v>
      </c>
      <c r="D36" s="104">
        <f>[32]Julho!$J$7</f>
        <v>23.400000000000002</v>
      </c>
      <c r="E36" s="104">
        <f>[32]Julho!$J$8</f>
        <v>32.4</v>
      </c>
      <c r="F36" s="104">
        <f>[32]Julho!$J$9</f>
        <v>26.28</v>
      </c>
      <c r="G36" s="104">
        <f>[32]Julho!$J$10</f>
        <v>26.28</v>
      </c>
      <c r="H36" s="104">
        <f>[32]Julho!$J$11</f>
        <v>27.36</v>
      </c>
      <c r="I36" s="104">
        <f>[32]Julho!$J$12</f>
        <v>22.68</v>
      </c>
      <c r="J36" s="104">
        <f>[32]Julho!$J$13</f>
        <v>34.92</v>
      </c>
      <c r="K36" s="104">
        <f>[32]Julho!$J$14</f>
        <v>28.08</v>
      </c>
      <c r="L36" s="104">
        <f>[32]Julho!$J$15</f>
        <v>25.2</v>
      </c>
      <c r="M36" s="104">
        <f>[32]Julho!$J$16</f>
        <v>49.32</v>
      </c>
      <c r="N36" s="104">
        <f>[32]Julho!$J$17</f>
        <v>27.720000000000002</v>
      </c>
      <c r="O36" s="104">
        <f>[32]Julho!$J$18</f>
        <v>29.16</v>
      </c>
      <c r="P36" s="104">
        <f>[32]Julho!$J$19</f>
        <v>38.880000000000003</v>
      </c>
      <c r="Q36" s="104">
        <f>[32]Julho!$J$20</f>
        <v>35.28</v>
      </c>
      <c r="R36" s="104">
        <f>[32]Julho!$J$21</f>
        <v>42.480000000000004</v>
      </c>
      <c r="S36" s="104">
        <f>[32]Julho!$J$22</f>
        <v>30.240000000000002</v>
      </c>
      <c r="T36" s="104">
        <f>[32]Julho!$J$23</f>
        <v>27</v>
      </c>
      <c r="U36" s="104">
        <f>[32]Julho!$J$24</f>
        <v>27.36</v>
      </c>
      <c r="V36" s="104">
        <f>[32]Julho!$J$25</f>
        <v>24.12</v>
      </c>
      <c r="W36" s="104">
        <f>[32]Julho!$J$26</f>
        <v>25.2</v>
      </c>
      <c r="X36" s="104">
        <f>[32]Julho!$J$27</f>
        <v>27.720000000000002</v>
      </c>
      <c r="Y36" s="104">
        <f>[32]Julho!$J$28</f>
        <v>45.72</v>
      </c>
      <c r="Z36" s="104">
        <f>[32]Julho!$J$29</f>
        <v>37.080000000000005</v>
      </c>
      <c r="AA36" s="104">
        <f>[32]Julho!$J$30</f>
        <v>46.440000000000005</v>
      </c>
      <c r="AB36" s="104">
        <f>[32]Julho!$J$31</f>
        <v>64.44</v>
      </c>
      <c r="AC36" s="104">
        <f>[32]Julho!$J$32</f>
        <v>41.4</v>
      </c>
      <c r="AD36" s="104">
        <f>[32]Julho!$J$33</f>
        <v>32.04</v>
      </c>
      <c r="AE36" s="104">
        <f>[32]Julho!$J$34</f>
        <v>30.240000000000002</v>
      </c>
      <c r="AF36" s="104">
        <f>[32]Julho!$J$35</f>
        <v>42.480000000000004</v>
      </c>
      <c r="AG36" s="109">
        <f t="shared" si="3"/>
        <v>64.44</v>
      </c>
      <c r="AH36" s="108">
        <f t="shared" si="4"/>
        <v>33.352258064516128</v>
      </c>
      <c r="AI36" s="12" t="s">
        <v>35</v>
      </c>
      <c r="AK36" t="s">
        <v>35</v>
      </c>
    </row>
    <row r="37" spans="1:38" hidden="1" x14ac:dyDescent="0.2">
      <c r="A37" s="47" t="s">
        <v>11</v>
      </c>
      <c r="B37" s="104" t="str">
        <f>[33]Julho!$J$5</f>
        <v>*</v>
      </c>
      <c r="C37" s="104" t="str">
        <f>[33]Julho!$J$6</f>
        <v>*</v>
      </c>
      <c r="D37" s="104" t="str">
        <f>[33]Julho!$J$7</f>
        <v>*</v>
      </c>
      <c r="E37" s="104" t="str">
        <f>[33]Julho!$J$8</f>
        <v>*</v>
      </c>
      <c r="F37" s="104" t="str">
        <f>[33]Julho!$J$9</f>
        <v>*</v>
      </c>
      <c r="G37" s="104" t="str">
        <f>[33]Julho!$J$10</f>
        <v>*</v>
      </c>
      <c r="H37" s="104" t="str">
        <f>[33]Julho!$J$11</f>
        <v>*</v>
      </c>
      <c r="I37" s="104" t="str">
        <f>[33]Julho!$J$12</f>
        <v>*</v>
      </c>
      <c r="J37" s="104" t="str">
        <f>[33]Julho!$J$13</f>
        <v>*</v>
      </c>
      <c r="K37" s="104" t="str">
        <f>[33]Julho!$J$14</f>
        <v>*</v>
      </c>
      <c r="L37" s="104" t="str">
        <f>[33]Julho!$J$15</f>
        <v>*</v>
      </c>
      <c r="M37" s="104" t="str">
        <f>[33]Julho!$J$16</f>
        <v>*</v>
      </c>
      <c r="N37" s="104" t="str">
        <f>[33]Julho!$J$17</f>
        <v>*</v>
      </c>
      <c r="O37" s="104" t="str">
        <f>[33]Julho!$J$18</f>
        <v>*</v>
      </c>
      <c r="P37" s="104" t="str">
        <f>[33]Julho!$J$19</f>
        <v>*</v>
      </c>
      <c r="Q37" s="104" t="str">
        <f>[33]Julho!$J$20</f>
        <v>*</v>
      </c>
      <c r="R37" s="104" t="str">
        <f>[33]Julho!$J$21</f>
        <v>*</v>
      </c>
      <c r="S37" s="104" t="str">
        <f>[33]Julho!$J$22</f>
        <v>*</v>
      </c>
      <c r="T37" s="104" t="str">
        <f>[33]Julho!$J$23</f>
        <v>*</v>
      </c>
      <c r="U37" s="104" t="str">
        <f>[33]Julho!$J$24</f>
        <v>*</v>
      </c>
      <c r="V37" s="104" t="str">
        <f>[33]Julho!$J$25</f>
        <v>*</v>
      </c>
      <c r="W37" s="104" t="str">
        <f>[33]Julho!$J$26</f>
        <v>*</v>
      </c>
      <c r="X37" s="104" t="str">
        <f>[33]Julho!$J$27</f>
        <v>*</v>
      </c>
      <c r="Y37" s="104" t="str">
        <f>[33]Julho!$J$28</f>
        <v>*</v>
      </c>
      <c r="Z37" s="104" t="str">
        <f>[33]Julho!$J$29</f>
        <v>*</v>
      </c>
      <c r="AA37" s="104" t="str">
        <f>[33]Julho!$J$30</f>
        <v>*</v>
      </c>
      <c r="AB37" s="104" t="str">
        <f>[33]Julho!$J$31</f>
        <v>*</v>
      </c>
      <c r="AC37" s="104" t="str">
        <f>[33]Julho!$J$32</f>
        <v>*</v>
      </c>
      <c r="AD37" s="104" t="str">
        <f>[33]Julho!$J$33</f>
        <v>*</v>
      </c>
      <c r="AE37" s="104" t="str">
        <f>[33]Julho!$J$34</f>
        <v>*</v>
      </c>
      <c r="AF37" s="104" t="str">
        <f>[33]Julho!$J$35</f>
        <v>*</v>
      </c>
      <c r="AG37" s="109">
        <f t="shared" si="3"/>
        <v>0</v>
      </c>
      <c r="AH37" s="108" t="s">
        <v>154</v>
      </c>
      <c r="AK37" t="s">
        <v>35</v>
      </c>
    </row>
    <row r="38" spans="1:38" s="5" customFormat="1" x14ac:dyDescent="0.2">
      <c r="A38" s="47" t="s">
        <v>12</v>
      </c>
      <c r="B38" s="104">
        <f>[34]Julho!$J$5</f>
        <v>20.52</v>
      </c>
      <c r="C38" s="104">
        <f>[34]Julho!$J$6</f>
        <v>20.88</v>
      </c>
      <c r="D38" s="104">
        <f>[34]Julho!$J$7</f>
        <v>16.2</v>
      </c>
      <c r="E38" s="104">
        <f>[34]Julho!$J$8</f>
        <v>18</v>
      </c>
      <c r="F38" s="104">
        <f>[34]Julho!$J$9</f>
        <v>16.920000000000002</v>
      </c>
      <c r="G38" s="104">
        <f>[34]Julho!$J$10</f>
        <v>16.920000000000002</v>
      </c>
      <c r="H38" s="104">
        <f>[34]Julho!$J$11</f>
        <v>15.120000000000001</v>
      </c>
      <c r="I38" s="104">
        <f>[34]Julho!$J$12</f>
        <v>16.920000000000002</v>
      </c>
      <c r="J38" s="104">
        <f>[34]Julho!$J$13</f>
        <v>16.559999999999999</v>
      </c>
      <c r="K38" s="104">
        <f>[34]Julho!$J$14</f>
        <v>15.840000000000002</v>
      </c>
      <c r="L38" s="104">
        <f>[34]Julho!$J$15</f>
        <v>14.4</v>
      </c>
      <c r="M38" s="104">
        <f>[34]Julho!$J$16</f>
        <v>23.759999999999998</v>
      </c>
      <c r="N38" s="104">
        <f>[34]Julho!$J$17</f>
        <v>21.240000000000002</v>
      </c>
      <c r="O38" s="104">
        <f>[34]Julho!$J$18</f>
        <v>19.8</v>
      </c>
      <c r="P38" s="104">
        <f>[34]Julho!$J$19</f>
        <v>27.36</v>
      </c>
      <c r="Q38" s="104">
        <f>[34]Julho!$J$20</f>
        <v>27.36</v>
      </c>
      <c r="R38" s="104">
        <f>[34]Julho!$J$21</f>
        <v>18</v>
      </c>
      <c r="S38" s="104">
        <f>[34]Julho!$J$22</f>
        <v>22.68</v>
      </c>
      <c r="T38" s="104">
        <f>[34]Julho!$J$23</f>
        <v>12.96</v>
      </c>
      <c r="U38" s="104">
        <f>[34]Julho!$J$24</f>
        <v>16.920000000000002</v>
      </c>
      <c r="V38" s="104">
        <f>[34]Julho!$J$25</f>
        <v>16.559999999999999</v>
      </c>
      <c r="W38" s="104">
        <f>[34]Julho!$J$26</f>
        <v>15.840000000000002</v>
      </c>
      <c r="X38" s="104">
        <f>[34]Julho!$J$27</f>
        <v>17.28</v>
      </c>
      <c r="Y38" s="104">
        <f>[34]Julho!$J$28</f>
        <v>22.32</v>
      </c>
      <c r="Z38" s="104">
        <f>[34]Julho!$J$29</f>
        <v>22.68</v>
      </c>
      <c r="AA38" s="104">
        <f>[34]Julho!$J$30</f>
        <v>26.64</v>
      </c>
      <c r="AB38" s="104">
        <f>[34]Julho!$J$31</f>
        <v>41.76</v>
      </c>
      <c r="AC38" s="104">
        <f>[34]Julho!$J$32</f>
        <v>23.400000000000002</v>
      </c>
      <c r="AD38" s="104">
        <f>[34]Julho!$J$33</f>
        <v>28.8</v>
      </c>
      <c r="AE38" s="104">
        <f>[34]Julho!$J$34</f>
        <v>18.36</v>
      </c>
      <c r="AF38" s="104">
        <f>[34]Julho!$J$35</f>
        <v>24.840000000000003</v>
      </c>
      <c r="AG38" s="109">
        <f t="shared" si="3"/>
        <v>41.76</v>
      </c>
      <c r="AH38" s="108">
        <f t="shared" si="4"/>
        <v>20.543225806451613</v>
      </c>
      <c r="AK38" s="5" t="s">
        <v>35</v>
      </c>
    </row>
    <row r="39" spans="1:38" s="5" customFormat="1" x14ac:dyDescent="0.2">
      <c r="A39" s="47" t="s">
        <v>213</v>
      </c>
      <c r="B39" s="104">
        <f>[35]Julho!$J$5</f>
        <v>27.720000000000002</v>
      </c>
      <c r="C39" s="104">
        <f>[35]Julho!$J$6</f>
        <v>25.2</v>
      </c>
      <c r="D39" s="104">
        <f>[35]Julho!$J$7</f>
        <v>24.840000000000003</v>
      </c>
      <c r="E39" s="104">
        <f>[35]Julho!$J$8</f>
        <v>35.64</v>
      </c>
      <c r="F39" s="104">
        <f>[35]Julho!$J$9</f>
        <v>28.08</v>
      </c>
      <c r="G39" s="104">
        <f>[35]Julho!$J$10</f>
        <v>21.96</v>
      </c>
      <c r="H39" s="104">
        <f>[35]Julho!$J$11</f>
        <v>19.079999999999998</v>
      </c>
      <c r="I39" s="104">
        <f>[35]Julho!$J$12</f>
        <v>19.079999999999998</v>
      </c>
      <c r="J39" s="104">
        <f>[35]Julho!$J$13</f>
        <v>36.72</v>
      </c>
      <c r="K39" s="104">
        <f>[35]Julho!$J$14</f>
        <v>29.16</v>
      </c>
      <c r="L39" s="104">
        <f>[35]Julho!$J$15</f>
        <v>25.2</v>
      </c>
      <c r="M39" s="104">
        <f>[35]Julho!$J$16</f>
        <v>29.880000000000003</v>
      </c>
      <c r="N39" s="104">
        <f>[35]Julho!$J$17</f>
        <v>27.36</v>
      </c>
      <c r="O39" s="104">
        <f>[35]Julho!$J$18</f>
        <v>29.16</v>
      </c>
      <c r="P39" s="104">
        <f>[35]Julho!$J$19</f>
        <v>34.92</v>
      </c>
      <c r="Q39" s="104">
        <f>[35]Julho!$J$20</f>
        <v>27.720000000000002</v>
      </c>
      <c r="R39" s="104">
        <f>[35]Julho!$J$21</f>
        <v>34.92</v>
      </c>
      <c r="S39" s="104">
        <f>[35]Julho!$J$22</f>
        <v>29.880000000000003</v>
      </c>
      <c r="T39" s="104">
        <f>[35]Julho!$J$23</f>
        <v>29.880000000000003</v>
      </c>
      <c r="U39" s="104">
        <f>[35]Julho!$J$24</f>
        <v>25.2</v>
      </c>
      <c r="V39" s="104">
        <f>[35]Julho!$J$25</f>
        <v>21.96</v>
      </c>
      <c r="W39" s="104">
        <f>[35]Julho!$J$26</f>
        <v>18.36</v>
      </c>
      <c r="X39" s="104">
        <f>[35]Julho!$J$27</f>
        <v>29.16</v>
      </c>
      <c r="Y39" s="104">
        <f>[35]Julho!$J$28</f>
        <v>25.56</v>
      </c>
      <c r="Z39" s="104">
        <f>[35]Julho!$J$29</f>
        <v>55.440000000000005</v>
      </c>
      <c r="AA39" s="104">
        <f>[35]Julho!$J$30</f>
        <v>25.92</v>
      </c>
      <c r="AB39" s="104">
        <f>[35]Julho!$J$31</f>
        <v>44.28</v>
      </c>
      <c r="AC39" s="104">
        <f>[35]Julho!$J$32</f>
        <v>48.96</v>
      </c>
      <c r="AD39" s="104">
        <f>[35]Julho!$J$33</f>
        <v>33.840000000000003</v>
      </c>
      <c r="AE39" s="104">
        <f>[35]Julho!$J$34</f>
        <v>37.440000000000005</v>
      </c>
      <c r="AF39" s="104">
        <f>[35]Julho!$J$35</f>
        <v>31.680000000000003</v>
      </c>
      <c r="AG39" s="109">
        <f t="shared" si="3"/>
        <v>55.440000000000005</v>
      </c>
      <c r="AH39" s="108">
        <f t="shared" si="4"/>
        <v>30.135483870967747</v>
      </c>
    </row>
    <row r="40" spans="1:38" x14ac:dyDescent="0.2">
      <c r="A40" s="47" t="s">
        <v>13</v>
      </c>
      <c r="B40" s="104">
        <f>[36]Julho!$J$5</f>
        <v>27.720000000000002</v>
      </c>
      <c r="C40" s="104">
        <f>[36]Julho!$J$6</f>
        <v>28.44</v>
      </c>
      <c r="D40" s="104">
        <f>[36]Julho!$J$7</f>
        <v>22.68</v>
      </c>
      <c r="E40" s="104">
        <f>[36]Julho!$J$8</f>
        <v>21.96</v>
      </c>
      <c r="F40" s="104">
        <f>[36]Julho!$J$9</f>
        <v>21.240000000000002</v>
      </c>
      <c r="G40" s="104">
        <f>[36]Julho!$J$10</f>
        <v>25.56</v>
      </c>
      <c r="H40" s="104">
        <f>[36]Julho!$J$11</f>
        <v>23.400000000000002</v>
      </c>
      <c r="I40" s="104">
        <f>[36]Julho!$J$12</f>
        <v>19.079999999999998</v>
      </c>
      <c r="J40" s="104">
        <f>[36]Julho!$J$13</f>
        <v>22.68</v>
      </c>
      <c r="K40" s="104">
        <f>[36]Julho!$J$14</f>
        <v>18.36</v>
      </c>
      <c r="L40" s="104">
        <f>[36]Julho!$J$15</f>
        <v>18.36</v>
      </c>
      <c r="M40" s="104">
        <f>[36]Julho!$J$16</f>
        <v>28.44</v>
      </c>
      <c r="N40" s="104">
        <f>[36]Julho!$J$17</f>
        <v>24.48</v>
      </c>
      <c r="O40" s="104">
        <f>[36]Julho!$J$18</f>
        <v>24.12</v>
      </c>
      <c r="P40" s="104">
        <f>[36]Julho!$J$19</f>
        <v>36</v>
      </c>
      <c r="Q40" s="104">
        <f>[36]Julho!$J$20</f>
        <v>36.72</v>
      </c>
      <c r="R40" s="104">
        <f>[36]Julho!$J$21</f>
        <v>48.96</v>
      </c>
      <c r="S40" s="104">
        <f>[36]Julho!$J$22</f>
        <v>30.240000000000002</v>
      </c>
      <c r="T40" s="104">
        <f>[36]Julho!$J$23</f>
        <v>19.8</v>
      </c>
      <c r="U40" s="104">
        <f>[36]Julho!$J$24</f>
        <v>28.08</v>
      </c>
      <c r="V40" s="104">
        <f>[36]Julho!$J$25</f>
        <v>21.6</v>
      </c>
      <c r="W40" s="104">
        <f>[36]Julho!$J$26</f>
        <v>27.36</v>
      </c>
      <c r="X40" s="104">
        <f>[36]Julho!$J$27</f>
        <v>25.2</v>
      </c>
      <c r="Y40" s="104">
        <f>[36]Julho!$J$28</f>
        <v>28.44</v>
      </c>
      <c r="Z40" s="104">
        <f>[36]Julho!$J$29</f>
        <v>36</v>
      </c>
      <c r="AA40" s="104">
        <f>[36]Julho!$J$30</f>
        <v>30.96</v>
      </c>
      <c r="AB40" s="104">
        <f>[36]Julho!$J$31</f>
        <v>47.88</v>
      </c>
      <c r="AC40" s="104">
        <f>[36]Julho!$J$32</f>
        <v>34.92</v>
      </c>
      <c r="AD40" s="104">
        <f>[36]Julho!$J$33</f>
        <v>34.56</v>
      </c>
      <c r="AE40" s="104">
        <f>[36]Julho!$J$34</f>
        <v>22.68</v>
      </c>
      <c r="AF40" s="104">
        <f>[36]Julho!$J$35</f>
        <v>33.480000000000004</v>
      </c>
      <c r="AG40" s="109">
        <f t="shared" si="3"/>
        <v>48.96</v>
      </c>
      <c r="AH40" s="108">
        <f t="shared" si="4"/>
        <v>28.045161290322586</v>
      </c>
      <c r="AK40" t="s">
        <v>35</v>
      </c>
    </row>
    <row r="41" spans="1:38" x14ac:dyDescent="0.2">
      <c r="A41" s="47" t="s">
        <v>144</v>
      </c>
      <c r="B41" s="104">
        <f>[37]Julho!$J$5</f>
        <v>27.36</v>
      </c>
      <c r="C41" s="104">
        <f>[37]Julho!$J$6</f>
        <v>24.12</v>
      </c>
      <c r="D41" s="104">
        <f>[37]Julho!$J$7</f>
        <v>20.52</v>
      </c>
      <c r="E41" s="104">
        <f>[37]Julho!$J$8</f>
        <v>34.56</v>
      </c>
      <c r="F41" s="104">
        <f>[37]Julho!$J$9</f>
        <v>31.680000000000003</v>
      </c>
      <c r="G41" s="104">
        <f>[37]Julho!$J$10</f>
        <v>22.68</v>
      </c>
      <c r="H41" s="104">
        <f>[37]Julho!$J$11</f>
        <v>28.44</v>
      </c>
      <c r="I41" s="104">
        <f>[37]Julho!$J$12</f>
        <v>18.36</v>
      </c>
      <c r="J41" s="104">
        <f>[37]Julho!$J$13</f>
        <v>28.44</v>
      </c>
      <c r="K41" s="104">
        <f>[37]Julho!$J$14</f>
        <v>23.759999999999998</v>
      </c>
      <c r="L41" s="104">
        <f>[37]Julho!$J$15</f>
        <v>30.96</v>
      </c>
      <c r="M41" s="104">
        <f>[37]Julho!$J$16</f>
        <v>24.12</v>
      </c>
      <c r="N41" s="104">
        <f>[37]Julho!$J$17</f>
        <v>25.92</v>
      </c>
      <c r="O41" s="104">
        <f>[37]Julho!$J$18</f>
        <v>24.48</v>
      </c>
      <c r="P41" s="104">
        <f>[37]Julho!$J$19</f>
        <v>33.119999999999997</v>
      </c>
      <c r="Q41" s="104">
        <f>[37]Julho!$J$20</f>
        <v>33.840000000000003</v>
      </c>
      <c r="R41" s="104">
        <f>[37]Julho!$J$21</f>
        <v>35.28</v>
      </c>
      <c r="S41" s="104">
        <f>[37]Julho!$J$22</f>
        <v>25.56</v>
      </c>
      <c r="T41" s="104">
        <f>[37]Julho!$J$23</f>
        <v>19.8</v>
      </c>
      <c r="U41" s="104">
        <f>[37]Julho!$J$24</f>
        <v>21.96</v>
      </c>
      <c r="V41" s="104">
        <f>[37]Julho!$J$25</f>
        <v>29.52</v>
      </c>
      <c r="W41" s="104">
        <f>[37]Julho!$J$26</f>
        <v>24.48</v>
      </c>
      <c r="X41" s="104">
        <f>[37]Julho!$J$27</f>
        <v>27</v>
      </c>
      <c r="Y41" s="104">
        <f>[37]Julho!$J$28</f>
        <v>34.56</v>
      </c>
      <c r="Z41" s="104">
        <f>[37]Julho!$J$29</f>
        <v>32.4</v>
      </c>
      <c r="AA41" s="104">
        <f>[37]Julho!$J$30</f>
        <v>36</v>
      </c>
      <c r="AB41" s="104">
        <f>[37]Julho!$J$31</f>
        <v>57.960000000000008</v>
      </c>
      <c r="AC41" s="104">
        <f>[37]Julho!$J$32</f>
        <v>31.319999999999997</v>
      </c>
      <c r="AD41" s="104">
        <f>[37]Julho!$J$33</f>
        <v>27.36</v>
      </c>
      <c r="AE41" s="104">
        <f>[37]Julho!$J$34</f>
        <v>25.92</v>
      </c>
      <c r="AF41" s="104">
        <f>[37]Julho!$J$35</f>
        <v>44.28</v>
      </c>
      <c r="AG41" s="109">
        <f t="shared" si="3"/>
        <v>57.960000000000008</v>
      </c>
      <c r="AH41" s="108">
        <f t="shared" si="4"/>
        <v>29.218064516129033</v>
      </c>
    </row>
    <row r="42" spans="1:38" x14ac:dyDescent="0.2">
      <c r="A42" s="47" t="s">
        <v>117</v>
      </c>
      <c r="B42" s="104">
        <f>[38]Julho!$J$5</f>
        <v>37.080000000000005</v>
      </c>
      <c r="C42" s="104">
        <f>[38]Julho!$J$6</f>
        <v>23.400000000000002</v>
      </c>
      <c r="D42" s="104">
        <f>[38]Julho!$J$7</f>
        <v>21.240000000000002</v>
      </c>
      <c r="E42" s="104">
        <f>[38]Julho!$J$8</f>
        <v>30.6</v>
      </c>
      <c r="F42" s="104">
        <f>[38]Julho!$J$9</f>
        <v>33.840000000000003</v>
      </c>
      <c r="G42" s="104">
        <f>[38]Julho!$J$10</f>
        <v>24.840000000000003</v>
      </c>
      <c r="H42" s="104">
        <f>[38]Julho!$J$11</f>
        <v>34.92</v>
      </c>
      <c r="I42" s="104">
        <f>[38]Julho!$J$12</f>
        <v>22.32</v>
      </c>
      <c r="J42" s="104">
        <f>[38]Julho!$J$13</f>
        <v>33.480000000000004</v>
      </c>
      <c r="K42" s="104">
        <f>[38]Julho!$J$14</f>
        <v>36</v>
      </c>
      <c r="L42" s="104">
        <f>[38]Julho!$J$15</f>
        <v>33.480000000000004</v>
      </c>
      <c r="M42" s="104">
        <f>[38]Julho!$J$16</f>
        <v>29.880000000000003</v>
      </c>
      <c r="N42" s="104">
        <f>[38]Julho!$J$17</f>
        <v>29.16</v>
      </c>
      <c r="O42" s="104">
        <f>[38]Julho!$J$18</f>
        <v>27</v>
      </c>
      <c r="P42" s="104">
        <f>[38]Julho!$J$19</f>
        <v>38.159999999999997</v>
      </c>
      <c r="Q42" s="104">
        <f>[38]Julho!$J$20</f>
        <v>36.72</v>
      </c>
      <c r="R42" s="104">
        <f>[38]Julho!$J$21</f>
        <v>39.6</v>
      </c>
      <c r="S42" s="104">
        <f>[38]Julho!$J$22</f>
        <v>33.840000000000003</v>
      </c>
      <c r="T42" s="104">
        <f>[38]Julho!$J$23</f>
        <v>20.52</v>
      </c>
      <c r="U42" s="104">
        <f>[38]Julho!$J$24</f>
        <v>28.8</v>
      </c>
      <c r="V42" s="104">
        <f>[38]Julho!$J$25</f>
        <v>30.240000000000002</v>
      </c>
      <c r="W42" s="104">
        <f>[38]Julho!$J$26</f>
        <v>24.12</v>
      </c>
      <c r="X42" s="104">
        <f>[38]Julho!$J$27</f>
        <v>28.08</v>
      </c>
      <c r="Y42" s="104">
        <f>[38]Julho!$J$28</f>
        <v>42.84</v>
      </c>
      <c r="Z42" s="104">
        <f>[38]Julho!$J$29</f>
        <v>42.12</v>
      </c>
      <c r="AA42" s="104">
        <f>[38]Julho!$J$30</f>
        <v>39.96</v>
      </c>
      <c r="AB42" s="104">
        <f>[38]Julho!$J$31</f>
        <v>64.08</v>
      </c>
      <c r="AC42" s="104">
        <f>[38]Julho!$J$32</f>
        <v>37.440000000000005</v>
      </c>
      <c r="AD42" s="104">
        <f>[38]Julho!$J$33</f>
        <v>27.720000000000002</v>
      </c>
      <c r="AE42" s="104">
        <f>[38]Julho!$J$34</f>
        <v>26.64</v>
      </c>
      <c r="AF42" s="104">
        <f>[38]Julho!$J$35</f>
        <v>41.4</v>
      </c>
      <c r="AG42" s="109">
        <f t="shared" si="3"/>
        <v>64.08</v>
      </c>
      <c r="AH42" s="108">
        <f t="shared" si="4"/>
        <v>32.887741935483881</v>
      </c>
      <c r="AK42" t="s">
        <v>35</v>
      </c>
    </row>
    <row r="43" spans="1:38" x14ac:dyDescent="0.2">
      <c r="A43" s="47" t="s">
        <v>212</v>
      </c>
      <c r="B43" s="104">
        <f>[39]Julho!$J$5</f>
        <v>26.64</v>
      </c>
      <c r="C43" s="104">
        <f>[39]Julho!$J$6</f>
        <v>33.119999999999997</v>
      </c>
      <c r="D43" s="104">
        <f>[39]Julho!$J$7</f>
        <v>33.119999999999997</v>
      </c>
      <c r="E43" s="104">
        <f>[39]Julho!$J$8</f>
        <v>35.28</v>
      </c>
      <c r="F43" s="104">
        <f>[39]Julho!$J$9</f>
        <v>38.159999999999997</v>
      </c>
      <c r="G43" s="104">
        <f>[39]Julho!$J$10</f>
        <v>36.36</v>
      </c>
      <c r="H43" s="104">
        <f>[39]Julho!$J$11</f>
        <v>40.32</v>
      </c>
      <c r="I43" s="104">
        <f>[39]Julho!$J$12</f>
        <v>25.92</v>
      </c>
      <c r="J43" s="104">
        <f>[39]Julho!$J$13</f>
        <v>31.319999999999997</v>
      </c>
      <c r="K43" s="104">
        <f>[39]Julho!$J$14</f>
        <v>30.96</v>
      </c>
      <c r="L43" s="104">
        <f>[39]Julho!$J$15</f>
        <v>39.96</v>
      </c>
      <c r="M43" s="104">
        <f>[39]Julho!$J$16</f>
        <v>38.519999999999996</v>
      </c>
      <c r="N43" s="104">
        <f>[39]Julho!$J$17</f>
        <v>29.52</v>
      </c>
      <c r="O43" s="104">
        <f>[39]Julho!$J$18</f>
        <v>28.8</v>
      </c>
      <c r="P43" s="104">
        <f>[39]Julho!$J$19</f>
        <v>36.72</v>
      </c>
      <c r="Q43" s="104">
        <f>[39]Julho!$J$20</f>
        <v>38.880000000000003</v>
      </c>
      <c r="R43" s="104">
        <f>[39]Julho!$J$21</f>
        <v>29.16</v>
      </c>
      <c r="S43" s="104">
        <f>[39]Julho!$J$22</f>
        <v>29.16</v>
      </c>
      <c r="T43" s="104">
        <f>[39]Julho!$J$23</f>
        <v>22.32</v>
      </c>
      <c r="U43" s="104">
        <f>[39]Julho!$J$24</f>
        <v>28.8</v>
      </c>
      <c r="V43" s="104">
        <f>[39]Julho!$J$25</f>
        <v>36</v>
      </c>
      <c r="W43" s="104">
        <f>[39]Julho!$J$26</f>
        <v>25.2</v>
      </c>
      <c r="X43" s="104">
        <f>[39]Julho!$J$27</f>
        <v>25.56</v>
      </c>
      <c r="Y43" s="104">
        <f>[39]Julho!$J$28</f>
        <v>34.56</v>
      </c>
      <c r="Z43" s="104">
        <f>[39]Julho!$J$29</f>
        <v>25.56</v>
      </c>
      <c r="AA43" s="104">
        <f>[39]Julho!$J$30</f>
        <v>37.440000000000005</v>
      </c>
      <c r="AB43" s="104">
        <f>[39]Julho!$J$31</f>
        <v>44.64</v>
      </c>
      <c r="AC43" s="104">
        <f>[39]Julho!$J$32</f>
        <v>37.080000000000005</v>
      </c>
      <c r="AD43" s="104">
        <f>[39]Julho!$J$33</f>
        <v>34.92</v>
      </c>
      <c r="AE43" s="104">
        <f>[39]Julho!$J$34</f>
        <v>33.119999999999997</v>
      </c>
      <c r="AF43" s="104">
        <f>[39]Julho!$J$35</f>
        <v>40.32</v>
      </c>
      <c r="AG43" s="109">
        <f t="shared" si="3"/>
        <v>44.64</v>
      </c>
      <c r="AH43" s="108">
        <f t="shared" si="4"/>
        <v>33.143225806451611</v>
      </c>
    </row>
    <row r="44" spans="1:38" x14ac:dyDescent="0.2">
      <c r="A44" s="47" t="s">
        <v>14</v>
      </c>
      <c r="B44" s="104">
        <f>[40]Julho!$J$5</f>
        <v>24.48</v>
      </c>
      <c r="C44" s="104">
        <f>[40]Julho!$J$6</f>
        <v>21.96</v>
      </c>
      <c r="D44" s="104">
        <f>[40]Julho!$J$7</f>
        <v>22.68</v>
      </c>
      <c r="E44" s="104">
        <f>[40]Julho!$J$8</f>
        <v>28.08</v>
      </c>
      <c r="F44" s="104">
        <f>[40]Julho!$J$9</f>
        <v>24.840000000000003</v>
      </c>
      <c r="G44" s="104">
        <f>[40]Julho!$J$10</f>
        <v>21.240000000000002</v>
      </c>
      <c r="H44" s="104">
        <f>[40]Julho!$J$11</f>
        <v>18.720000000000002</v>
      </c>
      <c r="I44" s="104">
        <f>[40]Julho!$J$12</f>
        <v>23.040000000000003</v>
      </c>
      <c r="J44" s="104">
        <f>[40]Julho!$J$13</f>
        <v>20.88</v>
      </c>
      <c r="K44" s="104">
        <f>[40]Julho!$J$14</f>
        <v>33.119999999999997</v>
      </c>
      <c r="L44" s="104">
        <f>[40]Julho!$J$15</f>
        <v>30.240000000000002</v>
      </c>
      <c r="M44" s="104">
        <f>[40]Julho!$J$16</f>
        <v>27.36</v>
      </c>
      <c r="N44" s="104">
        <f>[40]Julho!$J$17</f>
        <v>27.720000000000002</v>
      </c>
      <c r="O44" s="104">
        <f>[40]Julho!$J$18</f>
        <v>24.12</v>
      </c>
      <c r="P44" s="104">
        <f>[40]Julho!$J$19</f>
        <v>25.56</v>
      </c>
      <c r="Q44" s="104">
        <f>[40]Julho!$J$20</f>
        <v>25.56</v>
      </c>
      <c r="R44" s="104">
        <f>[40]Julho!$J$21</f>
        <v>26.64</v>
      </c>
      <c r="S44" s="104">
        <f>[40]Julho!$J$22</f>
        <v>34.56</v>
      </c>
      <c r="T44" s="104">
        <f>[40]Julho!$J$23</f>
        <v>16.920000000000002</v>
      </c>
      <c r="U44" s="104">
        <f>[40]Julho!$J$24</f>
        <v>15.120000000000001</v>
      </c>
      <c r="V44" s="104">
        <f>[40]Julho!$J$25</f>
        <v>19.440000000000001</v>
      </c>
      <c r="W44" s="104">
        <f>[40]Julho!$J$26</f>
        <v>21.96</v>
      </c>
      <c r="X44" s="104">
        <f>[40]Julho!$J$27</f>
        <v>19.079999999999998</v>
      </c>
      <c r="Y44" s="104">
        <f>[40]Julho!$J$28</f>
        <v>23.400000000000002</v>
      </c>
      <c r="Z44" s="104">
        <f>[40]Julho!$J$29</f>
        <v>21.96</v>
      </c>
      <c r="AA44" s="104">
        <f>[40]Julho!$J$30</f>
        <v>25.2</v>
      </c>
      <c r="AB44" s="104">
        <f>[40]Julho!$J$31</f>
        <v>38.159999999999997</v>
      </c>
      <c r="AC44" s="104">
        <f>[40]Julho!$J$32</f>
        <v>37.080000000000005</v>
      </c>
      <c r="AD44" s="104">
        <f>[40]Julho!$J$33</f>
        <v>32.76</v>
      </c>
      <c r="AE44" s="104">
        <f>[40]Julho!$J$34</f>
        <v>23.040000000000003</v>
      </c>
      <c r="AF44" s="104">
        <f>[40]Julho!$J$35</f>
        <v>25.92</v>
      </c>
      <c r="AG44" s="109">
        <f t="shared" si="3"/>
        <v>38.159999999999997</v>
      </c>
      <c r="AH44" s="108">
        <f t="shared" si="4"/>
        <v>25.1883870967742</v>
      </c>
    </row>
    <row r="45" spans="1:38" x14ac:dyDescent="0.2">
      <c r="A45" s="47" t="s">
        <v>145</v>
      </c>
      <c r="B45" s="104">
        <f>[41]Julho!$J$5</f>
        <v>25.56</v>
      </c>
      <c r="C45" s="104">
        <f>[41]Julho!$J$6</f>
        <v>23.400000000000002</v>
      </c>
      <c r="D45" s="104">
        <f>[41]Julho!$J$7</f>
        <v>29.16</v>
      </c>
      <c r="E45" s="104">
        <f>[41]Julho!$J$8</f>
        <v>23.040000000000003</v>
      </c>
      <c r="F45" s="104">
        <f>[41]Julho!$J$9</f>
        <v>20.16</v>
      </c>
      <c r="G45" s="104">
        <f>[41]Julho!$J$10</f>
        <v>18</v>
      </c>
      <c r="H45" s="104">
        <f>[41]Julho!$J$11</f>
        <v>18</v>
      </c>
      <c r="I45" s="104">
        <f>[41]Julho!$J$12</f>
        <v>21.96</v>
      </c>
      <c r="J45" s="104">
        <f>[41]Julho!$J$13</f>
        <v>22.68</v>
      </c>
      <c r="K45" s="104">
        <f>[41]Julho!$J$14</f>
        <v>21.6</v>
      </c>
      <c r="L45" s="104">
        <f>[41]Julho!$J$15</f>
        <v>18.36</v>
      </c>
      <c r="M45" s="104">
        <f>[41]Julho!$J$16</f>
        <v>36.36</v>
      </c>
      <c r="N45" s="104">
        <f>[41]Julho!$J$17</f>
        <v>16.559999999999999</v>
      </c>
      <c r="O45" s="104">
        <f>[41]Julho!$J$18</f>
        <v>16.920000000000002</v>
      </c>
      <c r="P45" s="104">
        <f>[41]Julho!$J$19</f>
        <v>26.28</v>
      </c>
      <c r="Q45" s="104">
        <f>[41]Julho!$J$20</f>
        <v>18</v>
      </c>
      <c r="R45" s="104">
        <f>[41]Julho!$J$21</f>
        <v>25.56</v>
      </c>
      <c r="S45" s="104">
        <f>[41]Julho!$J$22</f>
        <v>29.16</v>
      </c>
      <c r="T45" s="104">
        <f>[41]Julho!$J$23</f>
        <v>17.28</v>
      </c>
      <c r="U45" s="104">
        <f>[41]Julho!$J$24</f>
        <v>19.440000000000001</v>
      </c>
      <c r="V45" s="104">
        <f>[41]Julho!$J$25</f>
        <v>18.36</v>
      </c>
      <c r="W45" s="104">
        <f>[41]Julho!$J$26</f>
        <v>23.040000000000003</v>
      </c>
      <c r="X45" s="104">
        <f>[41]Julho!$J$27</f>
        <v>20.16</v>
      </c>
      <c r="Y45" s="104">
        <f>[41]Julho!$J$28</f>
        <v>23.400000000000002</v>
      </c>
      <c r="Z45" s="104">
        <f>[41]Julho!$J$29</f>
        <v>26.28</v>
      </c>
      <c r="AA45" s="104">
        <f>[41]Julho!$J$30</f>
        <v>27.720000000000002</v>
      </c>
      <c r="AB45" s="104">
        <f>[41]Julho!$J$31</f>
        <v>41.4</v>
      </c>
      <c r="AC45" s="104">
        <f>[41]Julho!$J$32</f>
        <v>30.240000000000002</v>
      </c>
      <c r="AD45" s="104">
        <f>[41]Julho!$J$33</f>
        <v>28.08</v>
      </c>
      <c r="AE45" s="104">
        <f>[41]Julho!$J$34</f>
        <v>21.240000000000002</v>
      </c>
      <c r="AF45" s="104">
        <f>[41]Julho!$J$35</f>
        <v>23.040000000000003</v>
      </c>
      <c r="AG45" s="109">
        <f t="shared" si="3"/>
        <v>41.4</v>
      </c>
      <c r="AH45" s="108">
        <f t="shared" si="4"/>
        <v>23.562580645161297</v>
      </c>
      <c r="AK45" t="s">
        <v>35</v>
      </c>
    </row>
    <row r="46" spans="1:38" x14ac:dyDescent="0.2">
      <c r="A46" s="47" t="s">
        <v>15</v>
      </c>
      <c r="B46" s="104">
        <f>[42]Julho!$J$5</f>
        <v>33.840000000000003</v>
      </c>
      <c r="C46" s="104">
        <f>[42]Julho!$J$6</f>
        <v>22.68</v>
      </c>
      <c r="D46" s="104">
        <f>[42]Julho!$J$7</f>
        <v>23.040000000000003</v>
      </c>
      <c r="E46" s="104">
        <f>[42]Julho!$J$8</f>
        <v>35.28</v>
      </c>
      <c r="F46" s="104">
        <f>[42]Julho!$J$9</f>
        <v>34.92</v>
      </c>
      <c r="G46" s="104">
        <f>[42]Julho!$J$10</f>
        <v>27.720000000000002</v>
      </c>
      <c r="H46" s="104">
        <f>[42]Julho!$J$11</f>
        <v>25.92</v>
      </c>
      <c r="I46" s="104">
        <f>[42]Julho!$J$12</f>
        <v>20.88</v>
      </c>
      <c r="J46" s="104">
        <f>[42]Julho!$J$13</f>
        <v>29.52</v>
      </c>
      <c r="K46" s="104">
        <f>[42]Julho!$J$14</f>
        <v>30.240000000000002</v>
      </c>
      <c r="L46" s="104">
        <f>[42]Julho!$J$15</f>
        <v>22.68</v>
      </c>
      <c r="M46" s="104">
        <f>[42]Julho!$J$16</f>
        <v>25.2</v>
      </c>
      <c r="N46" s="104">
        <f>[42]Julho!$J$17</f>
        <v>28.44</v>
      </c>
      <c r="O46" s="104">
        <f>[42]Julho!$J$18</f>
        <v>32.04</v>
      </c>
      <c r="P46" s="104">
        <f>[42]Julho!$J$19</f>
        <v>37.800000000000004</v>
      </c>
      <c r="Q46" s="104">
        <f>[42]Julho!$J$20</f>
        <v>33.480000000000004</v>
      </c>
      <c r="R46" s="104">
        <f>[42]Julho!$J$21</f>
        <v>37.440000000000005</v>
      </c>
      <c r="S46" s="104">
        <f>[42]Julho!$J$22</f>
        <v>27</v>
      </c>
      <c r="T46" s="104">
        <f>[42]Julho!$J$23</f>
        <v>27.36</v>
      </c>
      <c r="U46" s="104">
        <f>[42]Julho!$J$24</f>
        <v>26.28</v>
      </c>
      <c r="V46" s="104">
        <f>[42]Julho!$J$25</f>
        <v>25.56</v>
      </c>
      <c r="W46" s="104">
        <f>[42]Julho!$J$26</f>
        <v>23.400000000000002</v>
      </c>
      <c r="X46" s="104">
        <f>[42]Julho!$J$27</f>
        <v>30.240000000000002</v>
      </c>
      <c r="Y46" s="104">
        <f>[42]Julho!$J$28</f>
        <v>38.159999999999997</v>
      </c>
      <c r="Z46" s="104">
        <f>[42]Julho!$J$29</f>
        <v>38.519999999999996</v>
      </c>
      <c r="AA46" s="104">
        <f>[42]Julho!$J$30</f>
        <v>39.24</v>
      </c>
      <c r="AB46" s="104">
        <f>[42]Julho!$J$31</f>
        <v>60.480000000000004</v>
      </c>
      <c r="AC46" s="104">
        <f>[42]Julho!$J$32</f>
        <v>42.480000000000004</v>
      </c>
      <c r="AD46" s="104">
        <f>[42]Julho!$J$33</f>
        <v>26.28</v>
      </c>
      <c r="AE46" s="104">
        <f>[42]Julho!$J$34</f>
        <v>32.76</v>
      </c>
      <c r="AF46" s="104">
        <f>[42]Julho!$J$35</f>
        <v>46.800000000000004</v>
      </c>
      <c r="AG46" s="109">
        <f t="shared" si="3"/>
        <v>60.480000000000004</v>
      </c>
      <c r="AH46" s="108">
        <f t="shared" si="4"/>
        <v>31.796129032258058</v>
      </c>
      <c r="AI46" s="12" t="s">
        <v>35</v>
      </c>
      <c r="AK46" t="s">
        <v>35</v>
      </c>
    </row>
    <row r="47" spans="1:38" x14ac:dyDescent="0.2">
      <c r="A47" s="47" t="s">
        <v>16</v>
      </c>
      <c r="B47" s="104">
        <f>[43]Julho!$J$5</f>
        <v>30.6</v>
      </c>
      <c r="C47" s="104">
        <f>[43]Julho!$J$6</f>
        <v>27.720000000000002</v>
      </c>
      <c r="D47" s="104">
        <f>[43]Julho!$J$7</f>
        <v>18.720000000000002</v>
      </c>
      <c r="E47" s="104">
        <f>[43]Julho!$J$8</f>
        <v>15.48</v>
      </c>
      <c r="F47" s="104">
        <f>[43]Julho!$J$9</f>
        <v>11.16</v>
      </c>
      <c r="G47" s="104">
        <f>[43]Julho!$J$10</f>
        <v>21.240000000000002</v>
      </c>
      <c r="H47" s="104">
        <f>[43]Julho!$J$11</f>
        <v>21.240000000000002</v>
      </c>
      <c r="I47" s="104">
        <f>[43]Julho!$J$12</f>
        <v>18.720000000000002</v>
      </c>
      <c r="J47" s="104">
        <f>[43]Julho!$J$13</f>
        <v>16.920000000000002</v>
      </c>
      <c r="K47" s="104">
        <f>[43]Julho!$J$14</f>
        <v>14.04</v>
      </c>
      <c r="L47" s="104">
        <f>[43]Julho!$J$15</f>
        <v>11.879999999999999</v>
      </c>
      <c r="M47" s="104">
        <f>[43]Julho!$J$16</f>
        <v>23.040000000000003</v>
      </c>
      <c r="N47" s="104">
        <f>[43]Julho!$J$17</f>
        <v>14.4</v>
      </c>
      <c r="O47" s="104">
        <f>[43]Julho!$J$18</f>
        <v>22.32</v>
      </c>
      <c r="P47" s="104">
        <f>[43]Julho!$J$19</f>
        <v>27.720000000000002</v>
      </c>
      <c r="Q47" s="104">
        <f>[43]Julho!$J$20</f>
        <v>41.04</v>
      </c>
      <c r="R47" s="104">
        <f>[43]Julho!$J$21</f>
        <v>46.080000000000005</v>
      </c>
      <c r="S47" s="104">
        <f>[43]Julho!$J$22</f>
        <v>21.6</v>
      </c>
      <c r="T47" s="104">
        <f>[43]Julho!$J$23</f>
        <v>7.5600000000000005</v>
      </c>
      <c r="U47" s="104">
        <f>[43]Julho!$J$24</f>
        <v>23.400000000000002</v>
      </c>
      <c r="V47" s="104">
        <f>[43]Julho!$J$25</f>
        <v>24.12</v>
      </c>
      <c r="W47" s="104">
        <f>[43]Julho!$J$26</f>
        <v>20.52</v>
      </c>
      <c r="X47" s="104">
        <f>[43]Julho!$J$27</f>
        <v>26.28</v>
      </c>
      <c r="Y47" s="104">
        <f>[43]Julho!$J$28</f>
        <v>29.52</v>
      </c>
      <c r="Z47" s="104">
        <f>[43]Julho!$J$29</f>
        <v>30.240000000000002</v>
      </c>
      <c r="AA47" s="104">
        <f>[43]Julho!$J$30</f>
        <v>37.800000000000004</v>
      </c>
      <c r="AB47" s="104">
        <f>[43]Julho!$J$31</f>
        <v>26.64</v>
      </c>
      <c r="AC47" s="104">
        <f>[43]Julho!$J$32</f>
        <v>33.480000000000004</v>
      </c>
      <c r="AD47" s="104">
        <f>[43]Julho!$J$33</f>
        <v>36.36</v>
      </c>
      <c r="AE47" s="104">
        <f>[43]Julho!$J$34</f>
        <v>18.720000000000002</v>
      </c>
      <c r="AF47" s="104">
        <f>[43]Julho!$J$35</f>
        <v>46.080000000000005</v>
      </c>
      <c r="AG47" s="109">
        <f t="shared" si="3"/>
        <v>46.080000000000005</v>
      </c>
      <c r="AH47" s="108">
        <f t="shared" si="4"/>
        <v>24.665806451612905</v>
      </c>
      <c r="AK47" s="12" t="s">
        <v>35</v>
      </c>
      <c r="AL47" t="s">
        <v>35</v>
      </c>
    </row>
    <row r="48" spans="1:38" x14ac:dyDescent="0.2">
      <c r="A48" s="47" t="s">
        <v>209</v>
      </c>
      <c r="B48" s="104">
        <f>[44]Julho!$J$5</f>
        <v>25.2</v>
      </c>
      <c r="C48" s="104">
        <f>[44]Julho!$J$6</f>
        <v>24.48</v>
      </c>
      <c r="D48" s="104">
        <f>[44]Julho!$J$7</f>
        <v>20.52</v>
      </c>
      <c r="E48" s="104">
        <f>[44]Julho!$J$8</f>
        <v>22.32</v>
      </c>
      <c r="F48" s="104">
        <f>[44]Julho!$J$9</f>
        <v>24.840000000000003</v>
      </c>
      <c r="G48" s="104">
        <f>[44]Julho!$J$10</f>
        <v>26.64</v>
      </c>
      <c r="H48" s="104">
        <f>[44]Julho!$J$11</f>
        <v>26.64</v>
      </c>
      <c r="I48" s="104">
        <f>[44]Julho!$J$12</f>
        <v>26.28</v>
      </c>
      <c r="J48" s="104">
        <f>[44]Julho!$J$13</f>
        <v>29.16</v>
      </c>
      <c r="K48" s="104">
        <f>[44]Julho!$J$14</f>
        <v>25.92</v>
      </c>
      <c r="L48" s="104">
        <f>[44]Julho!$J$15</f>
        <v>20.88</v>
      </c>
      <c r="M48" s="104">
        <f>[44]Julho!$J$16</f>
        <v>30.6</v>
      </c>
      <c r="N48" s="104">
        <f>[44]Julho!$J$17</f>
        <v>30.6</v>
      </c>
      <c r="O48" s="104">
        <f>[44]Julho!$J$18</f>
        <v>29.880000000000003</v>
      </c>
      <c r="P48" s="104">
        <f>[44]Julho!$J$19</f>
        <v>34.200000000000003</v>
      </c>
      <c r="Q48" s="104">
        <f>[44]Julho!$J$20</f>
        <v>36.72</v>
      </c>
      <c r="R48" s="104">
        <f>[44]Julho!$J$21</f>
        <v>37.800000000000004</v>
      </c>
      <c r="S48" s="104">
        <f>[44]Julho!$J$22</f>
        <v>29.880000000000003</v>
      </c>
      <c r="T48" s="104">
        <f>[44]Julho!$J$23</f>
        <v>20.88</v>
      </c>
      <c r="U48" s="104">
        <f>[44]Julho!$J$24</f>
        <v>28.08</v>
      </c>
      <c r="V48" s="104">
        <f>[44]Julho!$J$25</f>
        <v>29.16</v>
      </c>
      <c r="W48" s="104">
        <f>[44]Julho!$J$26</f>
        <v>31.319999999999997</v>
      </c>
      <c r="X48" s="104">
        <f>[44]Julho!$J$27</f>
        <v>32.04</v>
      </c>
      <c r="Y48" s="104">
        <f>[44]Julho!$J$28</f>
        <v>29.52</v>
      </c>
      <c r="Z48" s="104">
        <f>[44]Julho!$J$29</f>
        <v>39.96</v>
      </c>
      <c r="AA48" s="104">
        <f>[44]Julho!$J$30</f>
        <v>48.24</v>
      </c>
      <c r="AB48" s="104">
        <f>[44]Julho!$J$31</f>
        <v>36.36</v>
      </c>
      <c r="AC48" s="104">
        <f>[44]Julho!$J$32</f>
        <v>33.840000000000003</v>
      </c>
      <c r="AD48" s="104">
        <f>[44]Julho!$J$33</f>
        <v>31.319999999999997</v>
      </c>
      <c r="AE48" s="104">
        <f>[44]Julho!$J$34</f>
        <v>27</v>
      </c>
      <c r="AF48" s="104">
        <f>[44]Julho!$J$35</f>
        <v>43.2</v>
      </c>
      <c r="AG48" s="109">
        <f t="shared" si="3"/>
        <v>48.24</v>
      </c>
      <c r="AH48" s="108">
        <f t="shared" si="4"/>
        <v>30.112258064516137</v>
      </c>
      <c r="AK48" s="12"/>
    </row>
    <row r="49" spans="1:38" x14ac:dyDescent="0.2">
      <c r="A49" s="47" t="s">
        <v>146</v>
      </c>
      <c r="B49" s="104">
        <f>[45]Julho!$J$5</f>
        <v>29.16</v>
      </c>
      <c r="C49" s="104">
        <f>[45]Julho!$J$6</f>
        <v>21.6</v>
      </c>
      <c r="D49" s="104">
        <f>[45]Julho!$J$7</f>
        <v>25.2</v>
      </c>
      <c r="E49" s="104">
        <f>[45]Julho!$J$8</f>
        <v>24.840000000000003</v>
      </c>
      <c r="F49" s="104">
        <f>[45]Julho!$J$9</f>
        <v>22.32</v>
      </c>
      <c r="G49" s="104">
        <f>[45]Julho!$J$10</f>
        <v>25.2</v>
      </c>
      <c r="H49" s="104">
        <f>[45]Julho!$J$11</f>
        <v>27.720000000000002</v>
      </c>
      <c r="I49" s="104">
        <f>[45]Julho!$J$12</f>
        <v>19.8</v>
      </c>
      <c r="J49" s="104">
        <f>[45]Julho!$J$13</f>
        <v>24.48</v>
      </c>
      <c r="K49" s="104">
        <f>[45]Julho!$J$14</f>
        <v>23.040000000000003</v>
      </c>
      <c r="L49" s="104">
        <f>[45]Julho!$J$15</f>
        <v>25.2</v>
      </c>
      <c r="M49" s="104">
        <f>[45]Julho!$J$16</f>
        <v>38.880000000000003</v>
      </c>
      <c r="N49" s="104">
        <f>[45]Julho!$J$17</f>
        <v>20.16</v>
      </c>
      <c r="O49" s="104">
        <f>[45]Julho!$J$18</f>
        <v>20.88</v>
      </c>
      <c r="P49" s="104">
        <f>[45]Julho!$J$19</f>
        <v>27</v>
      </c>
      <c r="Q49" s="104">
        <f>[45]Julho!$J$20</f>
        <v>27.720000000000002</v>
      </c>
      <c r="R49" s="104">
        <f>[45]Julho!$J$21</f>
        <v>33.480000000000004</v>
      </c>
      <c r="S49" s="104">
        <f>[45]Julho!$J$22</f>
        <v>30.6</v>
      </c>
      <c r="T49" s="104">
        <f>[45]Julho!$J$23</f>
        <v>18</v>
      </c>
      <c r="U49" s="104">
        <f>[45]Julho!$J$24</f>
        <v>19.8</v>
      </c>
      <c r="V49" s="104">
        <f>[45]Julho!$J$25</f>
        <v>27</v>
      </c>
      <c r="W49" s="104">
        <f>[45]Julho!$J$26</f>
        <v>24.12</v>
      </c>
      <c r="X49" s="104">
        <f>[45]Julho!$J$27</f>
        <v>25.2</v>
      </c>
      <c r="Y49" s="104">
        <f>[45]Julho!$J$28</f>
        <v>36.72</v>
      </c>
      <c r="Z49" s="104">
        <f>[45]Julho!$J$29</f>
        <v>19.8</v>
      </c>
      <c r="AA49" s="104">
        <f>[45]Julho!$J$30</f>
        <v>26.28</v>
      </c>
      <c r="AB49" s="104">
        <f>[45]Julho!$J$31</f>
        <v>53.28</v>
      </c>
      <c r="AC49" s="104">
        <f>[45]Julho!$J$32</f>
        <v>27.720000000000002</v>
      </c>
      <c r="AD49" s="104">
        <f>[45]Julho!$J$33</f>
        <v>42.480000000000004</v>
      </c>
      <c r="AE49" s="104">
        <f>[45]Julho!$J$34</f>
        <v>27.36</v>
      </c>
      <c r="AF49" s="104">
        <f>[45]Julho!$J$35</f>
        <v>25.92</v>
      </c>
      <c r="AG49" s="109">
        <f t="shared" si="3"/>
        <v>53.28</v>
      </c>
      <c r="AH49" s="108">
        <f t="shared" si="4"/>
        <v>27.127741935483876</v>
      </c>
    </row>
    <row r="50" spans="1:38" hidden="1" x14ac:dyDescent="0.2">
      <c r="A50" s="47" t="s">
        <v>281</v>
      </c>
      <c r="B50" s="104" t="str">
        <f>[46]Julho!$J$5</f>
        <v>*</v>
      </c>
      <c r="C50" s="104" t="str">
        <f>[46]Julho!$J$6</f>
        <v>*</v>
      </c>
      <c r="D50" s="104" t="str">
        <f>[46]Julho!$J$7</f>
        <v>*</v>
      </c>
      <c r="E50" s="104" t="str">
        <f>[46]Julho!$J$8</f>
        <v>*</v>
      </c>
      <c r="F50" s="104" t="str">
        <f>[46]Julho!$J$9</f>
        <v>*</v>
      </c>
      <c r="G50" s="104" t="str">
        <f>[46]Julho!$J$10</f>
        <v>*</v>
      </c>
      <c r="H50" s="104" t="str">
        <f>[46]Julho!$J$11</f>
        <v>*</v>
      </c>
      <c r="I50" s="104" t="str">
        <f>[46]Julho!$J$12</f>
        <v>*</v>
      </c>
      <c r="J50" s="104" t="str">
        <f>[46]Julho!$J$13</f>
        <v>*</v>
      </c>
      <c r="K50" s="104" t="str">
        <f>[46]Julho!$J$14</f>
        <v>*</v>
      </c>
      <c r="L50" s="104" t="str">
        <f>[46]Julho!$J$15</f>
        <v>*</v>
      </c>
      <c r="M50" s="104" t="str">
        <f>[46]Julho!$J$16</f>
        <v>*</v>
      </c>
      <c r="N50" s="104" t="str">
        <f>[46]Julho!$J$17</f>
        <v>*</v>
      </c>
      <c r="O50" s="104" t="str">
        <f>[46]Julho!$J$18</f>
        <v>*</v>
      </c>
      <c r="P50" s="104" t="str">
        <f>[46]Julho!$J$19</f>
        <v>*</v>
      </c>
      <c r="Q50" s="104" t="str">
        <f>[46]Julho!$J$20</f>
        <v>*</v>
      </c>
      <c r="R50" s="104" t="str">
        <f>[46]Julho!$J$21</f>
        <v>*</v>
      </c>
      <c r="S50" s="104" t="str">
        <f>[46]Julho!$J$22</f>
        <v>*</v>
      </c>
      <c r="T50" s="104" t="str">
        <f>[46]Julho!$J$23</f>
        <v>*</v>
      </c>
      <c r="U50" s="104" t="str">
        <f>[46]Julho!$J$24</f>
        <v>*</v>
      </c>
      <c r="V50" s="104" t="str">
        <f>[46]Julho!$J$25</f>
        <v>*</v>
      </c>
      <c r="W50" s="104" t="str">
        <f>[46]Julho!$J$26</f>
        <v>*</v>
      </c>
      <c r="X50" s="104" t="str">
        <f>[46]Julho!$J$27</f>
        <v>*</v>
      </c>
      <c r="Y50" s="104" t="str">
        <f>[46]Julho!$J$28</f>
        <v>*</v>
      </c>
      <c r="Z50" s="104" t="str">
        <f>[46]Julho!$J$29</f>
        <v>*</v>
      </c>
      <c r="AA50" s="104" t="str">
        <f>[46]Julho!$J$30</f>
        <v>*</v>
      </c>
      <c r="AB50" s="104" t="str">
        <f>[46]Julho!$J$31</f>
        <v>*</v>
      </c>
      <c r="AC50" s="104" t="str">
        <f>[46]Julho!$J$32</f>
        <v>*</v>
      </c>
      <c r="AD50" s="104" t="str">
        <f>[46]Julho!$J$33</f>
        <v>*</v>
      </c>
      <c r="AE50" s="104" t="str">
        <f>[46]Julho!$J$34</f>
        <v>*</v>
      </c>
      <c r="AF50" s="104" t="str">
        <f>[46]Julho!$J$35</f>
        <v>*</v>
      </c>
      <c r="AG50" s="109">
        <f t="shared" si="3"/>
        <v>0</v>
      </c>
      <c r="AH50" s="108" t="s">
        <v>154</v>
      </c>
    </row>
    <row r="51" spans="1:38" x14ac:dyDescent="0.2">
      <c r="A51" s="47" t="s">
        <v>17</v>
      </c>
      <c r="B51" s="104">
        <f>[47]Julho!$J$5</f>
        <v>28.8</v>
      </c>
      <c r="C51" s="104">
        <f>[47]Julho!$J$6</f>
        <v>22.68</v>
      </c>
      <c r="D51" s="104">
        <f>[47]Julho!$J$7</f>
        <v>19.079999999999998</v>
      </c>
      <c r="E51" s="104">
        <f>[47]Julho!$J$8</f>
        <v>24.12</v>
      </c>
      <c r="F51" s="104">
        <f>[47]Julho!$J$9</f>
        <v>22.32</v>
      </c>
      <c r="G51" s="104">
        <f>[47]Julho!$J$10</f>
        <v>21.240000000000002</v>
      </c>
      <c r="H51" s="104">
        <f>[47]Julho!$J$11</f>
        <v>23.040000000000003</v>
      </c>
      <c r="I51" s="104">
        <f>[47]Julho!$J$12</f>
        <v>15.48</v>
      </c>
      <c r="J51" s="104">
        <f>[47]Julho!$J$13</f>
        <v>23.040000000000003</v>
      </c>
      <c r="K51" s="104">
        <f>[47]Julho!$J$14</f>
        <v>24.12</v>
      </c>
      <c r="L51" s="104">
        <f>[47]Julho!$J$15</f>
        <v>20.88</v>
      </c>
      <c r="M51" s="104">
        <f>[47]Julho!$J$16</f>
        <v>33.119999999999997</v>
      </c>
      <c r="N51" s="104">
        <f>[47]Julho!$J$17</f>
        <v>25.2</v>
      </c>
      <c r="O51" s="104">
        <f>[47]Julho!$J$18</f>
        <v>25.2</v>
      </c>
      <c r="P51" s="104">
        <f>[47]Julho!$J$19</f>
        <v>50.04</v>
      </c>
      <c r="Q51" s="104">
        <f>[47]Julho!$J$20</f>
        <v>29.880000000000003</v>
      </c>
      <c r="R51" s="104">
        <f>[47]Julho!$J$21</f>
        <v>31.680000000000003</v>
      </c>
      <c r="S51" s="104">
        <f>[47]Julho!$J$22</f>
        <v>29.16</v>
      </c>
      <c r="T51" s="104">
        <f>[47]Julho!$J$23</f>
        <v>14.76</v>
      </c>
      <c r="U51" s="104">
        <f>[47]Julho!$J$24</f>
        <v>17.64</v>
      </c>
      <c r="V51" s="104">
        <f>[47]Julho!$J$25</f>
        <v>25.2</v>
      </c>
      <c r="W51" s="104">
        <f>[47]Julho!$J$26</f>
        <v>19.8</v>
      </c>
      <c r="X51" s="104">
        <f>[47]Julho!$J$27</f>
        <v>23.040000000000003</v>
      </c>
      <c r="Y51" s="104">
        <f>[47]Julho!$J$28</f>
        <v>46.800000000000004</v>
      </c>
      <c r="Z51" s="104">
        <f>[47]Julho!$J$29</f>
        <v>29.52</v>
      </c>
      <c r="AA51" s="104">
        <f>[47]Julho!$J$30</f>
        <v>35.28</v>
      </c>
      <c r="AB51" s="104">
        <f>[47]Julho!$J$31</f>
        <v>66.239999999999995</v>
      </c>
      <c r="AC51" s="104">
        <f>[47]Julho!$J$32</f>
        <v>30.240000000000002</v>
      </c>
      <c r="AD51" s="104">
        <f>[47]Julho!$J$33</f>
        <v>24.12</v>
      </c>
      <c r="AE51" s="104">
        <f>[47]Julho!$J$34</f>
        <v>20.52</v>
      </c>
      <c r="AF51" s="104">
        <f>[47]Julho!$J$35</f>
        <v>32.4</v>
      </c>
      <c r="AG51" s="109">
        <f t="shared" si="3"/>
        <v>66.239999999999995</v>
      </c>
      <c r="AH51" s="108">
        <f t="shared" si="4"/>
        <v>27.569032258064507</v>
      </c>
      <c r="AK51" t="s">
        <v>35</v>
      </c>
      <c r="AL51" t="s">
        <v>35</v>
      </c>
    </row>
    <row r="52" spans="1:38" x14ac:dyDescent="0.2">
      <c r="A52" s="47" t="s">
        <v>130</v>
      </c>
      <c r="B52" s="104">
        <f>[48]Julho!$J$5</f>
        <v>30.96</v>
      </c>
      <c r="C52" s="104">
        <f>[48]Julho!$J$6</f>
        <v>16.920000000000002</v>
      </c>
      <c r="D52" s="104">
        <f>[48]Julho!$J$7</f>
        <v>26.28</v>
      </c>
      <c r="E52" s="104">
        <f>[48]Julho!$J$8</f>
        <v>39.6</v>
      </c>
      <c r="F52" s="104">
        <f>[48]Julho!$J$9</f>
        <v>33.840000000000003</v>
      </c>
      <c r="G52" s="104">
        <f>[48]Julho!$J$10</f>
        <v>22.32</v>
      </c>
      <c r="H52" s="104">
        <f>[48]Julho!$J$11</f>
        <v>34.56</v>
      </c>
      <c r="I52" s="104">
        <f>[48]Julho!$J$12</f>
        <v>21.96</v>
      </c>
      <c r="J52" s="104">
        <f>[48]Julho!$J$13</f>
        <v>25.2</v>
      </c>
      <c r="K52" s="104">
        <f>[48]Julho!$J$14</f>
        <v>36</v>
      </c>
      <c r="L52" s="104">
        <f>[48]Julho!$J$15</f>
        <v>28.44</v>
      </c>
      <c r="M52" s="104">
        <f>[48]Julho!$J$16</f>
        <v>35.64</v>
      </c>
      <c r="N52" s="104">
        <f>[48]Julho!$J$17</f>
        <v>36.72</v>
      </c>
      <c r="O52" s="104">
        <f>[48]Julho!$J$18</f>
        <v>22.32</v>
      </c>
      <c r="P52" s="104">
        <f>[48]Julho!$J$19</f>
        <v>30.96</v>
      </c>
      <c r="Q52" s="104">
        <f>[48]Julho!$J$20</f>
        <v>31.319999999999997</v>
      </c>
      <c r="R52" s="104">
        <f>[48]Julho!$J$21</f>
        <v>34.92</v>
      </c>
      <c r="S52" s="104">
        <f>[48]Julho!$J$22</f>
        <v>30.6</v>
      </c>
      <c r="T52" s="104">
        <f>[48]Julho!$J$23</f>
        <v>23.759999999999998</v>
      </c>
      <c r="U52" s="104">
        <f>[48]Julho!$J$24</f>
        <v>29.52</v>
      </c>
      <c r="V52" s="104">
        <f>[48]Julho!$J$25</f>
        <v>21.96</v>
      </c>
      <c r="W52" s="104">
        <f>[48]Julho!$J$26</f>
        <v>27.720000000000002</v>
      </c>
      <c r="X52" s="104">
        <f>[48]Julho!$J$27</f>
        <v>30.240000000000002</v>
      </c>
      <c r="Y52" s="104">
        <f>[48]Julho!$J$28</f>
        <v>33.119999999999997</v>
      </c>
      <c r="Z52" s="104">
        <f>[48]Julho!$J$29</f>
        <v>36.72</v>
      </c>
      <c r="AA52" s="104">
        <f>[48]Julho!$J$30</f>
        <v>36</v>
      </c>
      <c r="AB52" s="104">
        <f>[48]Julho!$J$31</f>
        <v>50.4</v>
      </c>
      <c r="AC52" s="104">
        <f>[48]Julho!$J$32</f>
        <v>43.92</v>
      </c>
      <c r="AD52" s="104">
        <f>[48]Julho!$J$33</f>
        <v>29.880000000000003</v>
      </c>
      <c r="AE52" s="104">
        <f>[48]Julho!$J$34</f>
        <v>29.52</v>
      </c>
      <c r="AF52" s="104">
        <f>[48]Julho!$J$35</f>
        <v>41.4</v>
      </c>
      <c r="AG52" s="109">
        <f t="shared" si="3"/>
        <v>50.4</v>
      </c>
      <c r="AH52" s="108">
        <f t="shared" si="4"/>
        <v>31.378064516129029</v>
      </c>
      <c r="AK52" t="s">
        <v>35</v>
      </c>
    </row>
    <row r="53" spans="1:38" x14ac:dyDescent="0.2">
      <c r="A53" s="47" t="s">
        <v>18</v>
      </c>
      <c r="B53" s="104">
        <f>[49]Julho!$J$5</f>
        <v>19.8</v>
      </c>
      <c r="C53" s="104">
        <f>[49]Julho!$J$6</f>
        <v>27.720000000000002</v>
      </c>
      <c r="D53" s="104">
        <f>[49]Julho!$J$7</f>
        <v>31.319999999999997</v>
      </c>
      <c r="E53" s="104">
        <f>[49]Julho!$J$8</f>
        <v>32.76</v>
      </c>
      <c r="F53" s="104">
        <f>[49]Julho!$J$9</f>
        <v>24.48</v>
      </c>
      <c r="G53" s="104">
        <f>[49]Julho!$J$10</f>
        <v>24.48</v>
      </c>
      <c r="H53" s="104">
        <f>[49]Julho!$J$11</f>
        <v>21.240000000000002</v>
      </c>
      <c r="I53" s="104">
        <f>[49]Julho!$J$12</f>
        <v>20.88</v>
      </c>
      <c r="J53" s="104">
        <f>[49]Julho!$J$13</f>
        <v>21.6</v>
      </c>
      <c r="K53" s="104">
        <f>[49]Julho!$J$14</f>
        <v>27.36</v>
      </c>
      <c r="L53" s="104">
        <f>[49]Julho!$J$15</f>
        <v>27.720000000000002</v>
      </c>
      <c r="M53" s="104">
        <f>[49]Julho!$J$16</f>
        <v>23.759999999999998</v>
      </c>
      <c r="N53" s="104">
        <f>[49]Julho!$J$17</f>
        <v>32.04</v>
      </c>
      <c r="O53" s="104">
        <f>[49]Julho!$J$18</f>
        <v>23.040000000000003</v>
      </c>
      <c r="P53" s="104">
        <f>[49]Julho!$J$19</f>
        <v>29.52</v>
      </c>
      <c r="Q53" s="104">
        <f>[49]Julho!$J$20</f>
        <v>34.200000000000003</v>
      </c>
      <c r="R53" s="104">
        <f>[49]Julho!$J$21</f>
        <v>32.4</v>
      </c>
      <c r="S53" s="104">
        <f>[49]Julho!$J$22</f>
        <v>23.040000000000003</v>
      </c>
      <c r="T53" s="104">
        <f>[49]Julho!$J$23</f>
        <v>24.12</v>
      </c>
      <c r="U53" s="104">
        <f>[49]Julho!$J$24</f>
        <v>26.64</v>
      </c>
      <c r="V53" s="104">
        <f>[49]Julho!$J$25</f>
        <v>25.2</v>
      </c>
      <c r="W53" s="104">
        <f>[49]Julho!$J$26</f>
        <v>25.56</v>
      </c>
      <c r="X53" s="104">
        <f>[49]Julho!$J$27</f>
        <v>22.32</v>
      </c>
      <c r="Y53" s="104">
        <f>[49]Julho!$J$28</f>
        <v>36.36</v>
      </c>
      <c r="Z53" s="104">
        <f>[49]Julho!$J$29</f>
        <v>34.56</v>
      </c>
      <c r="AA53" s="104">
        <f>[49]Julho!$J$30</f>
        <v>38.159999999999997</v>
      </c>
      <c r="AB53" s="104">
        <f>[49]Julho!$J$31</f>
        <v>55.440000000000005</v>
      </c>
      <c r="AC53" s="104">
        <f>[49]Julho!$J$32</f>
        <v>33.840000000000003</v>
      </c>
      <c r="AD53" s="104">
        <f>[49]Julho!$J$33</f>
        <v>28.8</v>
      </c>
      <c r="AE53" s="104">
        <f>[49]Julho!$J$34</f>
        <v>28.8</v>
      </c>
      <c r="AF53" s="104">
        <f>[49]Julho!$J$35</f>
        <v>28.8</v>
      </c>
      <c r="AG53" s="109">
        <f t="shared" ref="AG53" si="5">MAX(B53:AF53)</f>
        <v>55.440000000000005</v>
      </c>
      <c r="AH53" s="108">
        <f t="shared" ref="AH53" si="6">AVERAGE(B53:AF53)</f>
        <v>28.57935483870968</v>
      </c>
      <c r="AK53" t="s">
        <v>35</v>
      </c>
    </row>
    <row r="54" spans="1:38" x14ac:dyDescent="0.2">
      <c r="A54" s="47" t="s">
        <v>19</v>
      </c>
      <c r="B54" s="104">
        <f>[50]Julho!$J$5</f>
        <v>27.720000000000002</v>
      </c>
      <c r="C54" s="104">
        <f>[50]Julho!$J$6</f>
        <v>19.440000000000001</v>
      </c>
      <c r="D54" s="104">
        <f>[50]Julho!$J$7</f>
        <v>12.6</v>
      </c>
      <c r="E54" s="104">
        <f>[50]Julho!$J$8</f>
        <v>23.400000000000002</v>
      </c>
      <c r="F54" s="104">
        <f>[50]Julho!$J$9</f>
        <v>20.16</v>
      </c>
      <c r="G54" s="104">
        <f>[50]Julho!$J$10</f>
        <v>18.720000000000002</v>
      </c>
      <c r="H54" s="104">
        <f>[50]Julho!$J$11</f>
        <v>19.440000000000001</v>
      </c>
      <c r="I54" s="104">
        <f>[50]Julho!$J$12</f>
        <v>12.6</v>
      </c>
      <c r="J54" s="104">
        <f>[50]Julho!$J$13</f>
        <v>21.240000000000002</v>
      </c>
      <c r="K54" s="104">
        <f>[50]Julho!$J$14</f>
        <v>19.079999999999998</v>
      </c>
      <c r="L54" s="104">
        <f>[50]Julho!$J$15</f>
        <v>24.12</v>
      </c>
      <c r="M54" s="104">
        <f>[50]Julho!$J$16</f>
        <v>24.840000000000003</v>
      </c>
      <c r="N54" s="104">
        <f>[50]Julho!$J$17</f>
        <v>28.08</v>
      </c>
      <c r="O54" s="104">
        <f>[50]Julho!$J$18</f>
        <v>21.96</v>
      </c>
      <c r="P54" s="104">
        <f>[50]Julho!$J$19</f>
        <v>38.159999999999997</v>
      </c>
      <c r="Q54" s="104">
        <f>[50]Julho!$J$20</f>
        <v>29.16</v>
      </c>
      <c r="R54" s="104">
        <f>[50]Julho!$J$21</f>
        <v>32.76</v>
      </c>
      <c r="S54" s="104">
        <f>[50]Julho!$J$22</f>
        <v>17.28</v>
      </c>
      <c r="T54" s="104">
        <f>[50]Julho!$J$23</f>
        <v>23.759999999999998</v>
      </c>
      <c r="U54" s="104">
        <f>[50]Julho!$J$24</f>
        <v>24.12</v>
      </c>
      <c r="V54" s="104">
        <f>[50]Julho!$J$25</f>
        <v>20.52</v>
      </c>
      <c r="W54" s="104">
        <f>[50]Julho!$J$26</f>
        <v>18.36</v>
      </c>
      <c r="X54" s="104">
        <f>[50]Julho!$J$27</f>
        <v>26.64</v>
      </c>
      <c r="Y54" s="104">
        <f>[50]Julho!$J$28</f>
        <v>36.72</v>
      </c>
      <c r="Z54" s="104">
        <f>[50]Julho!$J$29</f>
        <v>34.200000000000003</v>
      </c>
      <c r="AA54" s="104">
        <f>[50]Julho!$J$30</f>
        <v>34.56</v>
      </c>
      <c r="AB54" s="104">
        <f>[50]Julho!$J$31</f>
        <v>45.36</v>
      </c>
      <c r="AC54" s="104">
        <f>[50]Julho!$J$32</f>
        <v>35.28</v>
      </c>
      <c r="AD54" s="104">
        <f>[50]Julho!$J$33</f>
        <v>15.120000000000001</v>
      </c>
      <c r="AE54" s="104">
        <f>[50]Julho!$J$34</f>
        <v>24.840000000000003</v>
      </c>
      <c r="AF54" s="104">
        <f>[50]Julho!$J$35</f>
        <v>38.159999999999997</v>
      </c>
      <c r="AG54" s="109">
        <f t="shared" si="3"/>
        <v>45.36</v>
      </c>
      <c r="AH54" s="108">
        <f t="shared" si="4"/>
        <v>25.43225806451613</v>
      </c>
      <c r="AI54" s="12" t="s">
        <v>35</v>
      </c>
      <c r="AJ54" t="s">
        <v>35</v>
      </c>
      <c r="AK54" t="s">
        <v>35</v>
      </c>
    </row>
    <row r="55" spans="1:38" x14ac:dyDescent="0.2">
      <c r="A55" s="47" t="s">
        <v>23</v>
      </c>
      <c r="B55" s="104">
        <f>[51]Julho!$J$5</f>
        <v>35.64</v>
      </c>
      <c r="C55" s="104">
        <f>[51]Julho!$J$6</f>
        <v>30.6</v>
      </c>
      <c r="D55" s="104">
        <f>[51]Julho!$J$7</f>
        <v>28.08</v>
      </c>
      <c r="E55" s="104">
        <f>[51]Julho!$J$8</f>
        <v>33.119999999999997</v>
      </c>
      <c r="F55" s="104">
        <f>[51]Julho!$J$9</f>
        <v>23.400000000000002</v>
      </c>
      <c r="G55" s="104">
        <f>[51]Julho!$J$10</f>
        <v>25.92</v>
      </c>
      <c r="H55" s="104">
        <f>[51]Julho!$J$11</f>
        <v>41.76</v>
      </c>
      <c r="I55" s="104">
        <f>[51]Julho!$J$12</f>
        <v>20.16</v>
      </c>
      <c r="J55" s="104">
        <f>[51]Julho!$J$13</f>
        <v>25.56</v>
      </c>
      <c r="K55" s="104">
        <f>[51]Julho!$J$14</f>
        <v>24.840000000000003</v>
      </c>
      <c r="L55" s="104">
        <f>[51]Julho!$J$15</f>
        <v>27</v>
      </c>
      <c r="M55" s="104">
        <f>[51]Julho!$J$16</f>
        <v>32.4</v>
      </c>
      <c r="N55" s="104">
        <f>[51]Julho!$J$17</f>
        <v>32.4</v>
      </c>
      <c r="O55" s="104">
        <f>[51]Julho!$J$18</f>
        <v>41.76</v>
      </c>
      <c r="P55" s="104">
        <f>[51]Julho!$J$19</f>
        <v>30.240000000000002</v>
      </c>
      <c r="Q55" s="104">
        <f>[51]Julho!$J$20</f>
        <v>29.16</v>
      </c>
      <c r="R55" s="104">
        <f>[51]Julho!$J$21</f>
        <v>30.96</v>
      </c>
      <c r="S55" s="104">
        <f>[51]Julho!$J$22</f>
        <v>36.36</v>
      </c>
      <c r="T55" s="104">
        <f>[51]Julho!$J$23</f>
        <v>23.400000000000002</v>
      </c>
      <c r="U55" s="104">
        <f>[51]Julho!$J$24</f>
        <v>25.56</v>
      </c>
      <c r="V55" s="104">
        <f>[51]Julho!$J$25</f>
        <v>24.840000000000003</v>
      </c>
      <c r="W55" s="104">
        <f>[51]Julho!$J$26</f>
        <v>18</v>
      </c>
      <c r="X55" s="104">
        <f>[51]Julho!$J$27</f>
        <v>36.36</v>
      </c>
      <c r="Y55" s="104">
        <f>[51]Julho!$J$28</f>
        <v>30.240000000000002</v>
      </c>
      <c r="Z55" s="104">
        <f>[51]Julho!$J$29</f>
        <v>28.8</v>
      </c>
      <c r="AA55" s="104">
        <f>[51]Julho!$J$30</f>
        <v>32.4</v>
      </c>
      <c r="AB55" s="104">
        <f>[51]Julho!$J$31</f>
        <v>52.92</v>
      </c>
      <c r="AC55" s="104">
        <f>[51]Julho!$J$32</f>
        <v>31.319999999999997</v>
      </c>
      <c r="AD55" s="104">
        <f>[51]Julho!$J$33</f>
        <v>39.24</v>
      </c>
      <c r="AE55" s="104">
        <f>[51]Julho!$J$34</f>
        <v>29.880000000000003</v>
      </c>
      <c r="AF55" s="104">
        <f>[51]Julho!$J$35</f>
        <v>29.52</v>
      </c>
      <c r="AG55" s="109">
        <f t="shared" si="3"/>
        <v>52.92</v>
      </c>
      <c r="AH55" s="108">
        <f t="shared" si="4"/>
        <v>30.704516129032253</v>
      </c>
      <c r="AK55" t="s">
        <v>35</v>
      </c>
    </row>
    <row r="56" spans="1:38" x14ac:dyDescent="0.2">
      <c r="A56" s="47" t="s">
        <v>34</v>
      </c>
      <c r="B56" s="104">
        <f>[52]Julho!$J$5</f>
        <v>29.52</v>
      </c>
      <c r="C56" s="104">
        <f>[52]Julho!$J$6</f>
        <v>29.52</v>
      </c>
      <c r="D56" s="104">
        <f>[52]Julho!$J$7</f>
        <v>29.52</v>
      </c>
      <c r="E56" s="104">
        <f>[52]Julho!$J$8</f>
        <v>34.92</v>
      </c>
      <c r="F56" s="104">
        <f>[52]Julho!$J$9</f>
        <v>29.880000000000003</v>
      </c>
      <c r="G56" s="104">
        <f>[52]Julho!$J$10</f>
        <v>26.64</v>
      </c>
      <c r="H56" s="104">
        <f>[52]Julho!$J$11</f>
        <v>39.96</v>
      </c>
      <c r="I56" s="104">
        <f>[52]Julho!$J$12</f>
        <v>25.56</v>
      </c>
      <c r="J56" s="104">
        <f>[52]Julho!$J$13</f>
        <v>27.720000000000002</v>
      </c>
      <c r="K56" s="104">
        <f>[52]Julho!$J$14</f>
        <v>26.64</v>
      </c>
      <c r="L56" s="104">
        <f>[52]Julho!$J$15</f>
        <v>33.480000000000004</v>
      </c>
      <c r="M56" s="104">
        <f>[52]Julho!$J$16</f>
        <v>36</v>
      </c>
      <c r="N56" s="104">
        <f>[52]Julho!$J$17</f>
        <v>26.64</v>
      </c>
      <c r="O56" s="104">
        <f>[52]Julho!$J$18</f>
        <v>25.92</v>
      </c>
      <c r="P56" s="104">
        <f>[52]Julho!$J$19</f>
        <v>39.96</v>
      </c>
      <c r="Q56" s="104">
        <f>[52]Julho!$J$20</f>
        <v>29.16</v>
      </c>
      <c r="R56" s="104">
        <f>[52]Julho!$J$21</f>
        <v>33.119999999999997</v>
      </c>
      <c r="S56" s="104">
        <f>[52]Julho!$J$22</f>
        <v>31.680000000000003</v>
      </c>
      <c r="T56" s="104">
        <f>[52]Julho!$J$23</f>
        <v>27.36</v>
      </c>
      <c r="U56" s="104">
        <f>[52]Julho!$J$24</f>
        <v>29.880000000000003</v>
      </c>
      <c r="V56" s="104">
        <f>[52]Julho!$J$25</f>
        <v>25.56</v>
      </c>
      <c r="W56" s="104">
        <f>[52]Julho!$J$26</f>
        <v>24.48</v>
      </c>
      <c r="X56" s="104">
        <f>[52]Julho!$J$27</f>
        <v>29.880000000000003</v>
      </c>
      <c r="Y56" s="104">
        <f>[52]Julho!$J$28</f>
        <v>34.200000000000003</v>
      </c>
      <c r="Z56" s="104">
        <f>[52]Julho!$J$29</f>
        <v>35.64</v>
      </c>
      <c r="AA56" s="104">
        <f>[52]Julho!$J$30</f>
        <v>31.319999999999997</v>
      </c>
      <c r="AB56" s="104">
        <f>[52]Julho!$J$31</f>
        <v>46.800000000000004</v>
      </c>
      <c r="AC56" s="104">
        <f>[52]Julho!$J$32</f>
        <v>33.480000000000004</v>
      </c>
      <c r="AD56" s="104">
        <f>[52]Julho!$J$33</f>
        <v>35.28</v>
      </c>
      <c r="AE56" s="104">
        <f>[52]Julho!$J$34</f>
        <v>31.680000000000003</v>
      </c>
      <c r="AF56" s="104">
        <f>[52]Julho!$J$35</f>
        <v>39.96</v>
      </c>
      <c r="AG56" s="109">
        <f t="shared" si="3"/>
        <v>46.800000000000004</v>
      </c>
      <c r="AH56" s="108">
        <f t="shared" si="4"/>
        <v>31.656774193548383</v>
      </c>
      <c r="AI56" s="12" t="s">
        <v>35</v>
      </c>
      <c r="AK56" t="s">
        <v>35</v>
      </c>
    </row>
    <row r="57" spans="1:38" x14ac:dyDescent="0.2">
      <c r="A57" s="47" t="s">
        <v>20</v>
      </c>
      <c r="B57" s="104">
        <f>[53]Julho!$J$5</f>
        <v>25.56</v>
      </c>
      <c r="C57" s="104">
        <f>[53]Julho!$J$6</f>
        <v>20.88</v>
      </c>
      <c r="D57" s="104">
        <f>[53]Julho!$J$7</f>
        <v>21.96</v>
      </c>
      <c r="E57" s="104">
        <f>[53]Julho!$J$8</f>
        <v>19.440000000000001</v>
      </c>
      <c r="F57" s="104">
        <f>[53]Julho!$J$9</f>
        <v>15.48</v>
      </c>
      <c r="G57" s="104">
        <f>[53]Julho!$J$10</f>
        <v>16.2</v>
      </c>
      <c r="H57" s="104">
        <f>[53]Julho!$J$11</f>
        <v>16.920000000000002</v>
      </c>
      <c r="I57" s="104">
        <f>[53]Julho!$J$12</f>
        <v>19.079999999999998</v>
      </c>
      <c r="J57" s="104">
        <f>[53]Julho!$J$13</f>
        <v>16.920000000000002</v>
      </c>
      <c r="K57" s="104">
        <f>[53]Julho!$J$14</f>
        <v>19.8</v>
      </c>
      <c r="L57" s="104">
        <f>[53]Julho!$J$15</f>
        <v>20.16</v>
      </c>
      <c r="M57" s="104">
        <f>[53]Julho!$J$16</f>
        <v>24.840000000000003</v>
      </c>
      <c r="N57" s="104">
        <f>[53]Julho!$J$17</f>
        <v>18.36</v>
      </c>
      <c r="O57" s="104">
        <f>[53]Julho!$J$18</f>
        <v>19.8</v>
      </c>
      <c r="P57" s="104">
        <f>[53]Julho!$J$19</f>
        <v>27</v>
      </c>
      <c r="Q57" s="104">
        <f>[53]Julho!$J$20</f>
        <v>19.8</v>
      </c>
      <c r="R57" s="104">
        <f>[53]Julho!$J$21</f>
        <v>20.88</v>
      </c>
      <c r="S57" s="104">
        <f>[53]Julho!$J$22</f>
        <v>26.64</v>
      </c>
      <c r="T57" s="104">
        <f>[53]Julho!$J$23</f>
        <v>12.24</v>
      </c>
      <c r="U57" s="104">
        <f>[53]Julho!$J$24</f>
        <v>16.920000000000002</v>
      </c>
      <c r="V57" s="104">
        <f>[53]Julho!$J$25</f>
        <v>14.04</v>
      </c>
      <c r="W57" s="104">
        <f>[53]Julho!$J$26</f>
        <v>17.28</v>
      </c>
      <c r="X57" s="104">
        <f>[53]Julho!$J$27</f>
        <v>12.96</v>
      </c>
      <c r="Y57" s="104">
        <f>[53]Julho!$J$28</f>
        <v>22.32</v>
      </c>
      <c r="Z57" s="104">
        <f>[53]Julho!$J$29</f>
        <v>21.6</v>
      </c>
      <c r="AA57" s="104">
        <f>[53]Julho!$J$30</f>
        <v>18.36</v>
      </c>
      <c r="AB57" s="104">
        <f>[53]Julho!$J$31</f>
        <v>33.119999999999997</v>
      </c>
      <c r="AC57" s="104">
        <f>[53]Julho!$J$32</f>
        <v>34.200000000000003</v>
      </c>
      <c r="AD57" s="104">
        <f>[53]Julho!$J$33</f>
        <v>28.44</v>
      </c>
      <c r="AE57" s="104">
        <f>[53]Julho!$J$34</f>
        <v>18.720000000000002</v>
      </c>
      <c r="AF57" s="104">
        <f>[53]Julho!$J$35</f>
        <v>17.28</v>
      </c>
      <c r="AG57" s="109">
        <f t="shared" si="3"/>
        <v>34.200000000000003</v>
      </c>
      <c r="AH57" s="108">
        <f t="shared" si="4"/>
        <v>20.554838709677423</v>
      </c>
      <c r="AL57" t="s">
        <v>35</v>
      </c>
    </row>
    <row r="58" spans="1:38" s="5" customFormat="1" ht="17.100000000000001" customHeight="1" x14ac:dyDescent="0.2">
      <c r="A58" s="48" t="s">
        <v>24</v>
      </c>
      <c r="B58" s="105">
        <f t="shared" ref="B58:AF58" si="7">MAX(B5:B57)</f>
        <v>39.96</v>
      </c>
      <c r="C58" s="105">
        <f t="shared" si="7"/>
        <v>36.36</v>
      </c>
      <c r="D58" s="105">
        <f t="shared" si="7"/>
        <v>43.56</v>
      </c>
      <c r="E58" s="105">
        <f t="shared" si="7"/>
        <v>46.080000000000005</v>
      </c>
      <c r="F58" s="105">
        <f t="shared" si="7"/>
        <v>40.32</v>
      </c>
      <c r="G58" s="105">
        <f t="shared" si="7"/>
        <v>36.36</v>
      </c>
      <c r="H58" s="105">
        <f t="shared" si="7"/>
        <v>41.76</v>
      </c>
      <c r="I58" s="105">
        <f t="shared" si="7"/>
        <v>31.319999999999997</v>
      </c>
      <c r="J58" s="105">
        <f t="shared" si="7"/>
        <v>36.72</v>
      </c>
      <c r="K58" s="105">
        <f t="shared" si="7"/>
        <v>36.72</v>
      </c>
      <c r="L58" s="105">
        <f t="shared" si="7"/>
        <v>41.04</v>
      </c>
      <c r="M58" s="105">
        <f t="shared" si="7"/>
        <v>49.32</v>
      </c>
      <c r="N58" s="105">
        <f t="shared" si="7"/>
        <v>38.880000000000003</v>
      </c>
      <c r="O58" s="105">
        <f t="shared" si="7"/>
        <v>41.76</v>
      </c>
      <c r="P58" s="105">
        <f t="shared" si="7"/>
        <v>50.04</v>
      </c>
      <c r="Q58" s="105">
        <f t="shared" si="7"/>
        <v>42.84</v>
      </c>
      <c r="R58" s="105">
        <f t="shared" si="7"/>
        <v>48.96</v>
      </c>
      <c r="S58" s="105">
        <f t="shared" si="7"/>
        <v>43.92</v>
      </c>
      <c r="T58" s="105">
        <f t="shared" si="7"/>
        <v>42.84</v>
      </c>
      <c r="U58" s="105">
        <f t="shared" si="7"/>
        <v>33.840000000000003</v>
      </c>
      <c r="V58" s="105">
        <f t="shared" si="7"/>
        <v>36.36</v>
      </c>
      <c r="W58" s="105">
        <f t="shared" si="7"/>
        <v>32.4</v>
      </c>
      <c r="X58" s="105">
        <f t="shared" si="7"/>
        <v>36.36</v>
      </c>
      <c r="Y58" s="105">
        <f t="shared" si="7"/>
        <v>52.2</v>
      </c>
      <c r="Z58" s="105">
        <f t="shared" si="7"/>
        <v>55.440000000000005</v>
      </c>
      <c r="AA58" s="105">
        <f t="shared" si="7"/>
        <v>48.96</v>
      </c>
      <c r="AB58" s="105">
        <f t="shared" si="7"/>
        <v>72.360000000000014</v>
      </c>
      <c r="AC58" s="105">
        <f t="shared" si="7"/>
        <v>67.680000000000007</v>
      </c>
      <c r="AD58" s="105">
        <f t="shared" si="7"/>
        <v>46.800000000000004</v>
      </c>
      <c r="AE58" s="105">
        <f t="shared" si="7"/>
        <v>42.480000000000004</v>
      </c>
      <c r="AF58" s="105">
        <f t="shared" si="7"/>
        <v>47.88</v>
      </c>
      <c r="AG58" s="109">
        <f>MAX(AG5:AG57)</f>
        <v>72.360000000000014</v>
      </c>
      <c r="AH58" s="108">
        <f>AVERAGE(AH5:AH57)</f>
        <v>28.646757186745674</v>
      </c>
    </row>
    <row r="59" spans="1:38" x14ac:dyDescent="0.2">
      <c r="A59" s="99" t="s">
        <v>179</v>
      </c>
      <c r="B59" s="38"/>
      <c r="C59" s="38"/>
      <c r="D59" s="38"/>
      <c r="E59" s="38"/>
      <c r="F59" s="38"/>
      <c r="G59" s="3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44"/>
      <c r="AE59" s="49"/>
      <c r="AF59" s="49"/>
      <c r="AG59" s="42"/>
      <c r="AH59" s="43"/>
      <c r="AK59" t="s">
        <v>35</v>
      </c>
    </row>
    <row r="60" spans="1:38" x14ac:dyDescent="0.2">
      <c r="A60" s="99" t="s">
        <v>180</v>
      </c>
      <c r="B60" s="39"/>
      <c r="C60" s="39"/>
      <c r="D60" s="39"/>
      <c r="E60" s="39"/>
      <c r="F60" s="39"/>
      <c r="G60" s="39"/>
      <c r="H60" s="39"/>
      <c r="I60" s="39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3"/>
      <c r="U60" s="93"/>
      <c r="V60" s="93"/>
      <c r="W60" s="93"/>
      <c r="X60" s="93"/>
      <c r="Y60" s="91"/>
      <c r="Z60" s="91"/>
      <c r="AA60" s="91"/>
      <c r="AB60" s="91"/>
      <c r="AC60" s="91"/>
      <c r="AD60" s="91"/>
      <c r="AE60" s="91"/>
      <c r="AF60" s="91"/>
      <c r="AG60" s="42"/>
      <c r="AH60" s="41"/>
    </row>
    <row r="61" spans="1:38" x14ac:dyDescent="0.2">
      <c r="A61" s="40"/>
      <c r="B61" s="91"/>
      <c r="C61" s="91"/>
      <c r="D61" s="91"/>
      <c r="E61" s="91"/>
      <c r="F61" s="91"/>
      <c r="G61" s="91"/>
      <c r="H61" s="91"/>
      <c r="I61" s="91"/>
      <c r="J61" s="92"/>
      <c r="K61" s="92"/>
      <c r="L61" s="92"/>
      <c r="M61" s="92"/>
      <c r="N61" s="92"/>
      <c r="O61" s="92"/>
      <c r="P61" s="92"/>
      <c r="Q61" s="91"/>
      <c r="R61" s="91"/>
      <c r="S61" s="91"/>
      <c r="T61" s="94"/>
      <c r="U61" s="94"/>
      <c r="V61" s="94"/>
      <c r="W61" s="94"/>
      <c r="X61" s="94"/>
      <c r="Y61" s="91"/>
      <c r="Z61" s="91"/>
      <c r="AA61" s="91"/>
      <c r="AB61" s="91"/>
      <c r="AC61" s="91"/>
      <c r="AD61" s="44"/>
      <c r="AE61" s="44"/>
      <c r="AF61" s="44"/>
      <c r="AG61" s="42"/>
      <c r="AH61" s="41"/>
    </row>
    <row r="62" spans="1:38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44"/>
      <c r="AE62" s="44"/>
      <c r="AF62" s="44"/>
      <c r="AG62" s="42"/>
      <c r="AH62" s="69"/>
    </row>
    <row r="63" spans="1:38" x14ac:dyDescent="0.2">
      <c r="A63" s="4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44"/>
      <c r="AF63" s="44"/>
      <c r="AG63" s="42"/>
      <c r="AH63" s="43"/>
      <c r="AK63" t="s">
        <v>35</v>
      </c>
    </row>
    <row r="64" spans="1:38" x14ac:dyDescent="0.2">
      <c r="A64" s="4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45"/>
      <c r="AF64" s="45"/>
      <c r="AG64" s="42"/>
      <c r="AH64" s="43"/>
    </row>
    <row r="65" spans="1:38" ht="13.5" thickBot="1" x14ac:dyDescent="0.25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2"/>
      <c r="AH65" s="70"/>
    </row>
    <row r="66" spans="1:38" x14ac:dyDescent="0.2">
      <c r="AG66" s="7"/>
    </row>
    <row r="68" spans="1:38" x14ac:dyDescent="0.2">
      <c r="AL68" s="12" t="s">
        <v>35</v>
      </c>
    </row>
    <row r="69" spans="1:38" x14ac:dyDescent="0.2">
      <c r="R69" s="2" t="s">
        <v>35</v>
      </c>
      <c r="S69" s="2" t="s">
        <v>35</v>
      </c>
    </row>
    <row r="70" spans="1:38" x14ac:dyDescent="0.2">
      <c r="N70" s="2" t="s">
        <v>35</v>
      </c>
      <c r="O70" s="2" t="s">
        <v>35</v>
      </c>
      <c r="S70" s="2" t="s">
        <v>35</v>
      </c>
      <c r="AK70" t="s">
        <v>35</v>
      </c>
    </row>
    <row r="71" spans="1:38" x14ac:dyDescent="0.2">
      <c r="N71" s="2" t="s">
        <v>35</v>
      </c>
    </row>
    <row r="72" spans="1:38" x14ac:dyDescent="0.2">
      <c r="G72" s="2" t="s">
        <v>35</v>
      </c>
    </row>
    <row r="73" spans="1:38" x14ac:dyDescent="0.2">
      <c r="L73" s="2" t="s">
        <v>35</v>
      </c>
      <c r="M73" s="2" t="s">
        <v>35</v>
      </c>
      <c r="O73" s="2" t="s">
        <v>35</v>
      </c>
      <c r="P73" s="2" t="s">
        <v>35</v>
      </c>
      <c r="W73" s="2" t="s">
        <v>157</v>
      </c>
      <c r="AA73" s="2" t="s">
        <v>35</v>
      </c>
      <c r="AC73" s="2" t="s">
        <v>35</v>
      </c>
      <c r="AH73" s="1" t="s">
        <v>35</v>
      </c>
      <c r="AJ73" s="12" t="s">
        <v>35</v>
      </c>
    </row>
    <row r="74" spans="1:38" x14ac:dyDescent="0.2">
      <c r="K74" s="2" t="s">
        <v>35</v>
      </c>
    </row>
    <row r="75" spans="1:38" x14ac:dyDescent="0.2">
      <c r="K75" s="2" t="s">
        <v>35</v>
      </c>
    </row>
    <row r="76" spans="1:38" x14ac:dyDescent="0.2">
      <c r="G76" s="2" t="s">
        <v>35</v>
      </c>
      <c r="H76" s="2" t="s">
        <v>35</v>
      </c>
    </row>
    <row r="77" spans="1:38" x14ac:dyDescent="0.2">
      <c r="P77" s="2" t="s">
        <v>35</v>
      </c>
    </row>
    <row r="79" spans="1:38" x14ac:dyDescent="0.2">
      <c r="H79" s="2" t="s">
        <v>35</v>
      </c>
      <c r="Z79" s="2" t="s">
        <v>35</v>
      </c>
      <c r="AL79" t="s">
        <v>35</v>
      </c>
    </row>
    <row r="80" spans="1:38" x14ac:dyDescent="0.2">
      <c r="I80" s="2" t="s">
        <v>35</v>
      </c>
      <c r="T80" s="2" t="s">
        <v>35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1"/>
  <sheetViews>
    <sheetView tabSelected="1" topLeftCell="A21" zoomScale="84" zoomScaleNormal="84" workbookViewId="0">
      <selection activeCell="AL70" sqref="AL70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7" style="2" bestFit="1" customWidth="1"/>
    <col min="12" max="12" width="6" style="2" customWidth="1"/>
    <col min="13" max="14" width="6.28515625" style="2" customWidth="1"/>
    <col min="15" max="15" width="6.5703125" style="2" customWidth="1"/>
    <col min="16" max="16" width="7" style="2" bestFit="1" customWidth="1"/>
    <col min="17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7" style="2" bestFit="1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48" t="s">
        <v>158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50"/>
    </row>
    <row r="2" spans="1:37" s="4" customFormat="1" ht="20.100000000000001" customHeight="1" x14ac:dyDescent="0.2">
      <c r="A2" s="176" t="s">
        <v>21</v>
      </c>
      <c r="B2" s="171" t="s">
        <v>216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3"/>
    </row>
    <row r="3" spans="1:37" s="5" customFormat="1" ht="20.100000000000001" customHeight="1" x14ac:dyDescent="0.2">
      <c r="A3" s="176"/>
      <c r="B3" s="177">
        <v>1</v>
      </c>
      <c r="C3" s="177">
        <f>SUM(B3+1)</f>
        <v>2</v>
      </c>
      <c r="D3" s="177">
        <f t="shared" ref="D3:AD3" si="0">SUM(C3+1)</f>
        <v>3</v>
      </c>
      <c r="E3" s="177">
        <f t="shared" si="0"/>
        <v>4</v>
      </c>
      <c r="F3" s="177">
        <f t="shared" si="0"/>
        <v>5</v>
      </c>
      <c r="G3" s="177">
        <f t="shared" si="0"/>
        <v>6</v>
      </c>
      <c r="H3" s="177">
        <f t="shared" si="0"/>
        <v>7</v>
      </c>
      <c r="I3" s="177">
        <f t="shared" si="0"/>
        <v>8</v>
      </c>
      <c r="J3" s="177">
        <f t="shared" si="0"/>
        <v>9</v>
      </c>
      <c r="K3" s="177">
        <f t="shared" si="0"/>
        <v>10</v>
      </c>
      <c r="L3" s="177">
        <f t="shared" si="0"/>
        <v>11</v>
      </c>
      <c r="M3" s="177">
        <f t="shared" si="0"/>
        <v>12</v>
      </c>
      <c r="N3" s="177">
        <f t="shared" si="0"/>
        <v>13</v>
      </c>
      <c r="O3" s="177">
        <f t="shared" si="0"/>
        <v>14</v>
      </c>
      <c r="P3" s="177">
        <f t="shared" si="0"/>
        <v>15</v>
      </c>
      <c r="Q3" s="177">
        <f t="shared" si="0"/>
        <v>16</v>
      </c>
      <c r="R3" s="177">
        <f t="shared" si="0"/>
        <v>17</v>
      </c>
      <c r="S3" s="177">
        <f t="shared" si="0"/>
        <v>18</v>
      </c>
      <c r="T3" s="177">
        <f t="shared" si="0"/>
        <v>19</v>
      </c>
      <c r="U3" s="177">
        <f t="shared" si="0"/>
        <v>20</v>
      </c>
      <c r="V3" s="177">
        <f t="shared" si="0"/>
        <v>21</v>
      </c>
      <c r="W3" s="177">
        <f t="shared" si="0"/>
        <v>22</v>
      </c>
      <c r="X3" s="177">
        <f t="shared" si="0"/>
        <v>23</v>
      </c>
      <c r="Y3" s="177">
        <f t="shared" si="0"/>
        <v>24</v>
      </c>
      <c r="Z3" s="177">
        <f t="shared" si="0"/>
        <v>25</v>
      </c>
      <c r="AA3" s="177">
        <f t="shared" si="0"/>
        <v>26</v>
      </c>
      <c r="AB3" s="177">
        <f t="shared" si="0"/>
        <v>27</v>
      </c>
      <c r="AC3" s="177">
        <f t="shared" si="0"/>
        <v>28</v>
      </c>
      <c r="AD3" s="177">
        <f t="shared" si="0"/>
        <v>29</v>
      </c>
      <c r="AE3" s="178">
        <v>30</v>
      </c>
      <c r="AF3" s="178">
        <v>31</v>
      </c>
      <c r="AG3" s="95" t="s">
        <v>29</v>
      </c>
      <c r="AH3" s="97" t="s">
        <v>27</v>
      </c>
      <c r="AI3" s="174" t="s">
        <v>153</v>
      </c>
    </row>
    <row r="4" spans="1:37" s="5" customFormat="1" ht="20.100000000000001" customHeight="1" x14ac:dyDescent="0.2">
      <c r="A4" s="176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95" t="s">
        <v>25</v>
      </c>
      <c r="AH4" s="97" t="s">
        <v>25</v>
      </c>
      <c r="AI4" s="175" t="s">
        <v>25</v>
      </c>
    </row>
    <row r="5" spans="1:37" s="5" customFormat="1" x14ac:dyDescent="0.2">
      <c r="A5" s="47" t="s">
        <v>30</v>
      </c>
      <c r="B5" s="102">
        <f>[1]Julho!$K$5</f>
        <v>0</v>
      </c>
      <c r="C5" s="102">
        <f>[1]Julho!$K$6</f>
        <v>0</v>
      </c>
      <c r="D5" s="102">
        <f>[1]Julho!$K$7</f>
        <v>0</v>
      </c>
      <c r="E5" s="102">
        <f>[1]Julho!$K$8</f>
        <v>0</v>
      </c>
      <c r="F5" s="102">
        <f>[1]Julho!$K$9</f>
        <v>0.2</v>
      </c>
      <c r="G5" s="102">
        <f>[1]Julho!$K$10</f>
        <v>0.2</v>
      </c>
      <c r="H5" s="102">
        <f>[1]Julho!$K$11</f>
        <v>0</v>
      </c>
      <c r="I5" s="102">
        <f>[1]Julho!$K$12</f>
        <v>0</v>
      </c>
      <c r="J5" s="102">
        <f>[1]Julho!$K$13</f>
        <v>0.2</v>
      </c>
      <c r="K5" s="102">
        <f>[1]Julho!$K$14</f>
        <v>0.2</v>
      </c>
      <c r="L5" s="102">
        <f>[1]Julho!$K$15</f>
        <v>0</v>
      </c>
      <c r="M5" s="102">
        <f>[1]Julho!$K$16</f>
        <v>0</v>
      </c>
      <c r="N5" s="102">
        <f>[1]Julho!$K$17</f>
        <v>0</v>
      </c>
      <c r="O5" s="102">
        <f>[1]Julho!$K$18</f>
        <v>0</v>
      </c>
      <c r="P5" s="102">
        <f>[1]Julho!$K$19</f>
        <v>0</v>
      </c>
      <c r="Q5" s="102">
        <f>[1]Julho!$K$20</f>
        <v>0</v>
      </c>
      <c r="R5" s="102">
        <f>[1]Julho!$K$21</f>
        <v>0</v>
      </c>
      <c r="S5" s="102">
        <f>[1]Julho!$K$22</f>
        <v>0</v>
      </c>
      <c r="T5" s="102">
        <f>[1]Julho!$K$23</f>
        <v>0</v>
      </c>
      <c r="U5" s="102">
        <f>[1]Julho!$K$24</f>
        <v>0</v>
      </c>
      <c r="V5" s="102">
        <f>[1]Julho!$K$25</f>
        <v>0</v>
      </c>
      <c r="W5" s="102">
        <f>[1]Julho!$K$26</f>
        <v>0</v>
      </c>
      <c r="X5" s="102">
        <f>[1]Julho!$K$27</f>
        <v>0</v>
      </c>
      <c r="Y5" s="102">
        <f>[1]Julho!$K$28</f>
        <v>0</v>
      </c>
      <c r="Z5" s="102">
        <f>[1]Julho!$K$29</f>
        <v>0</v>
      </c>
      <c r="AA5" s="102">
        <f>[1]Julho!$K$30</f>
        <v>0</v>
      </c>
      <c r="AB5" s="102">
        <f>[1]Julho!$K$31</f>
        <v>0</v>
      </c>
      <c r="AC5" s="102">
        <f>[1]Julho!$K$32</f>
        <v>0</v>
      </c>
      <c r="AD5" s="102">
        <f>[1]Julho!$K$33</f>
        <v>0</v>
      </c>
      <c r="AE5" s="102">
        <f>[1]Julho!$K$34</f>
        <v>0.2</v>
      </c>
      <c r="AF5" s="102">
        <f>[1]Julho!$K$35</f>
        <v>0</v>
      </c>
      <c r="AG5" s="109">
        <f t="shared" ref="AG5" si="1">SUM(B5:AF5)</f>
        <v>1</v>
      </c>
      <c r="AH5" s="111">
        <f t="shared" ref="AH5" si="2">MAX(B5:AF5)</f>
        <v>0.2</v>
      </c>
      <c r="AI5" s="55">
        <f t="shared" ref="AI5" si="3">COUNTIF(B5:AF5,"=0,0")</f>
        <v>26</v>
      </c>
    </row>
    <row r="6" spans="1:37" x14ac:dyDescent="0.2">
      <c r="A6" s="47" t="s">
        <v>0</v>
      </c>
      <c r="B6" s="104">
        <f>[2]Julho!$K$5</f>
        <v>0</v>
      </c>
      <c r="C6" s="104">
        <f>[2]Julho!$K$6</f>
        <v>0</v>
      </c>
      <c r="D6" s="104">
        <f>[2]Julho!$K$7</f>
        <v>0</v>
      </c>
      <c r="E6" s="104">
        <f>[2]Julho!$K$8</f>
        <v>0</v>
      </c>
      <c r="F6" s="104">
        <f>[2]Julho!$K$9</f>
        <v>0.2</v>
      </c>
      <c r="G6" s="104">
        <f>[2]Julho!$K$10</f>
        <v>0</v>
      </c>
      <c r="H6" s="104">
        <f>[2]Julho!$K$11</f>
        <v>0</v>
      </c>
      <c r="I6" s="104">
        <f>[2]Julho!$K$12</f>
        <v>0.2</v>
      </c>
      <c r="J6" s="104">
        <f>[2]Julho!$K$13</f>
        <v>0</v>
      </c>
      <c r="K6" s="104">
        <f>[2]Julho!$K$14</f>
        <v>0</v>
      </c>
      <c r="L6" s="104">
        <f>[2]Julho!$K$15</f>
        <v>0</v>
      </c>
      <c r="M6" s="104">
        <f>[2]Julho!$K$16</f>
        <v>0</v>
      </c>
      <c r="N6" s="104">
        <f>[2]Julho!$K$17</f>
        <v>0</v>
      </c>
      <c r="O6" s="104">
        <f>[2]Julho!$K$18</f>
        <v>0</v>
      </c>
      <c r="P6" s="104">
        <f>[2]Julho!$K$19</f>
        <v>0</v>
      </c>
      <c r="Q6" s="104">
        <f>[2]Julho!$K$20</f>
        <v>0</v>
      </c>
      <c r="R6" s="104">
        <f>[2]Julho!$K$21</f>
        <v>0</v>
      </c>
      <c r="S6" s="104">
        <f>[2]Julho!$K$22</f>
        <v>0</v>
      </c>
      <c r="T6" s="104">
        <f>[2]Julho!$K$23</f>
        <v>0</v>
      </c>
      <c r="U6" s="104">
        <f>[2]Julho!$K$24</f>
        <v>0</v>
      </c>
      <c r="V6" s="104">
        <f>[2]Julho!$K$25</f>
        <v>0</v>
      </c>
      <c r="W6" s="104">
        <f>[2]Julho!$K$26</f>
        <v>0</v>
      </c>
      <c r="X6" s="104">
        <f>[2]Julho!$K$27</f>
        <v>0</v>
      </c>
      <c r="Y6" s="104">
        <f>[2]Julho!$K$28</f>
        <v>0</v>
      </c>
      <c r="Z6" s="104">
        <f>[2]Julho!$K$29</f>
        <v>0</v>
      </c>
      <c r="AA6" s="104">
        <f>[2]Julho!$K$30</f>
        <v>0</v>
      </c>
      <c r="AB6" s="104">
        <f>[2]Julho!$K$31</f>
        <v>19</v>
      </c>
      <c r="AC6" s="104">
        <f>[2]Julho!$K$32</f>
        <v>1.9999999999999998</v>
      </c>
      <c r="AD6" s="104">
        <f>[2]Julho!$K$33</f>
        <v>0.2</v>
      </c>
      <c r="AE6" s="104">
        <f>[2]Julho!$K$34</f>
        <v>0.2</v>
      </c>
      <c r="AF6" s="104">
        <f>[2]Julho!$K$35</f>
        <v>0</v>
      </c>
      <c r="AG6" s="109">
        <f t="shared" ref="AG6:AG64" si="4">SUM(B6:AF6)</f>
        <v>21.799999999999997</v>
      </c>
      <c r="AH6" s="111">
        <f t="shared" ref="AH6:AH64" si="5">MAX(B6:AF6)</f>
        <v>19</v>
      </c>
      <c r="AI6" s="55">
        <f t="shared" ref="AI6:AI66" si="6">COUNTIF(B6:AF6,"=0,0")</f>
        <v>25</v>
      </c>
    </row>
    <row r="7" spans="1:37" x14ac:dyDescent="0.2">
      <c r="A7" s="47" t="s">
        <v>81</v>
      </c>
      <c r="B7" s="104">
        <f>[3]Julho!$K$5</f>
        <v>0</v>
      </c>
      <c r="C7" s="104">
        <f>[3]Julho!$K$6</f>
        <v>0</v>
      </c>
      <c r="D7" s="104">
        <f>[3]Julho!$K$7</f>
        <v>0</v>
      </c>
      <c r="E7" s="104">
        <f>[3]Julho!$K$8</f>
        <v>0</v>
      </c>
      <c r="F7" s="104">
        <f>[3]Julho!$K$9</f>
        <v>0</v>
      </c>
      <c r="G7" s="104">
        <f>[3]Julho!$K$10</f>
        <v>0</v>
      </c>
      <c r="H7" s="104">
        <f>[3]Julho!$K$11</f>
        <v>0</v>
      </c>
      <c r="I7" s="104">
        <f>[3]Julho!$K$12</f>
        <v>0</v>
      </c>
      <c r="J7" s="104">
        <f>[3]Julho!$K$13</f>
        <v>0</v>
      </c>
      <c r="K7" s="104">
        <f>[3]Julho!$K$14</f>
        <v>0</v>
      </c>
      <c r="L7" s="104">
        <f>[3]Julho!$K$15</f>
        <v>0</v>
      </c>
      <c r="M7" s="104">
        <f>[3]Julho!$K$16</f>
        <v>0</v>
      </c>
      <c r="N7" s="104">
        <f>[3]Julho!$K$17</f>
        <v>0</v>
      </c>
      <c r="O7" s="104">
        <f>[3]Julho!$K$18</f>
        <v>0</v>
      </c>
      <c r="P7" s="104">
        <f>[3]Julho!$K$19</f>
        <v>0</v>
      </c>
      <c r="Q7" s="104">
        <f>[3]Julho!$K$20</f>
        <v>0</v>
      </c>
      <c r="R7" s="104">
        <f>[3]Julho!$K$21</f>
        <v>0</v>
      </c>
      <c r="S7" s="104">
        <f>[3]Julho!$K$22</f>
        <v>0</v>
      </c>
      <c r="T7" s="104">
        <f>[3]Julho!$K$23</f>
        <v>0</v>
      </c>
      <c r="U7" s="104">
        <f>[3]Julho!$K$24</f>
        <v>0</v>
      </c>
      <c r="V7" s="104">
        <f>[3]Julho!$K$25</f>
        <v>0</v>
      </c>
      <c r="W7" s="104">
        <f>[3]Julho!$K$26</f>
        <v>0</v>
      </c>
      <c r="X7" s="104">
        <f>[3]Julho!$K$27</f>
        <v>0</v>
      </c>
      <c r="Y7" s="104">
        <f>[3]Julho!$K$28</f>
        <v>0</v>
      </c>
      <c r="Z7" s="104">
        <f>[3]Julho!$K$29</f>
        <v>0</v>
      </c>
      <c r="AA7" s="104">
        <f>[3]Julho!$K$30</f>
        <v>0</v>
      </c>
      <c r="AB7" s="104">
        <f>[3]Julho!$K$31</f>
        <v>1</v>
      </c>
      <c r="AC7" s="104">
        <f>[3]Julho!$K$32</f>
        <v>22.8</v>
      </c>
      <c r="AD7" s="104">
        <f>[3]Julho!$K$33</f>
        <v>0</v>
      </c>
      <c r="AE7" s="104">
        <f>[3]Julho!$K$34</f>
        <v>0</v>
      </c>
      <c r="AF7" s="104">
        <f>[3]Julho!$K$35</f>
        <v>0</v>
      </c>
      <c r="AG7" s="109">
        <f t="shared" si="4"/>
        <v>23.8</v>
      </c>
      <c r="AH7" s="111">
        <f t="shared" si="5"/>
        <v>22.8</v>
      </c>
      <c r="AI7" s="55">
        <f t="shared" si="6"/>
        <v>29</v>
      </c>
    </row>
    <row r="8" spans="1:37" x14ac:dyDescent="0.2">
      <c r="A8" s="47" t="s">
        <v>1</v>
      </c>
      <c r="B8" s="104">
        <f>[4]Julho!$K$5</f>
        <v>0</v>
      </c>
      <c r="C8" s="104">
        <f>[4]Julho!$K$6</f>
        <v>0</v>
      </c>
      <c r="D8" s="104">
        <f>[4]Julho!$K$7</f>
        <v>0</v>
      </c>
      <c r="E8" s="104">
        <f>[4]Julho!$K$8</f>
        <v>0</v>
      </c>
      <c r="F8" s="104">
        <f>[4]Julho!$K$9</f>
        <v>0</v>
      </c>
      <c r="G8" s="104">
        <f>[4]Julho!$K$10</f>
        <v>0</v>
      </c>
      <c r="H8" s="104">
        <f>[4]Julho!$K$11</f>
        <v>0</v>
      </c>
      <c r="I8" s="104">
        <f>[4]Julho!$K$12</f>
        <v>0</v>
      </c>
      <c r="J8" s="104">
        <f>[4]Julho!$K$13</f>
        <v>0</v>
      </c>
      <c r="K8" s="104">
        <f>[4]Julho!$K$14</f>
        <v>0</v>
      </c>
      <c r="L8" s="104">
        <f>[4]Julho!$K$15</f>
        <v>0</v>
      </c>
      <c r="M8" s="104">
        <f>[4]Julho!$K$16</f>
        <v>0</v>
      </c>
      <c r="N8" s="104">
        <f>[4]Julho!$K$17</f>
        <v>0</v>
      </c>
      <c r="O8" s="104">
        <f>[4]Julho!$K$18</f>
        <v>0</v>
      </c>
      <c r="P8" s="104">
        <f>[4]Julho!$K$19</f>
        <v>0</v>
      </c>
      <c r="Q8" s="104">
        <f>[4]Julho!$K$20</f>
        <v>0</v>
      </c>
      <c r="R8" s="104">
        <f>[4]Julho!$K$21</f>
        <v>0</v>
      </c>
      <c r="S8" s="104">
        <f>[4]Julho!$K$22</f>
        <v>0</v>
      </c>
      <c r="T8" s="104">
        <f>[4]Julho!$K$23</f>
        <v>0</v>
      </c>
      <c r="U8" s="104">
        <f>[4]Julho!$K$24</f>
        <v>0</v>
      </c>
      <c r="V8" s="104">
        <f>[4]Julho!$K$25</f>
        <v>0</v>
      </c>
      <c r="W8" s="104">
        <f>[4]Julho!$K$26</f>
        <v>0</v>
      </c>
      <c r="X8" s="104">
        <f>[4]Julho!$K$27</f>
        <v>0</v>
      </c>
      <c r="Y8" s="104">
        <f>[4]Julho!$K$28</f>
        <v>0</v>
      </c>
      <c r="Z8" s="104">
        <f>[4]Julho!$K$29</f>
        <v>0</v>
      </c>
      <c r="AA8" s="104">
        <f>[4]Julho!$K$30</f>
        <v>0</v>
      </c>
      <c r="AB8" s="104">
        <f>[4]Julho!$K$31</f>
        <v>0</v>
      </c>
      <c r="AC8" s="104">
        <f>[4]Julho!$K$32</f>
        <v>8.4</v>
      </c>
      <c r="AD8" s="104">
        <f>[4]Julho!$K$33</f>
        <v>0</v>
      </c>
      <c r="AE8" s="104">
        <f>[4]Julho!$K$34</f>
        <v>0</v>
      </c>
      <c r="AF8" s="104">
        <f>[4]Julho!$K$35</f>
        <v>0</v>
      </c>
      <c r="AG8" s="109">
        <f t="shared" si="4"/>
        <v>8.4</v>
      </c>
      <c r="AH8" s="111">
        <f t="shared" si="5"/>
        <v>8.4</v>
      </c>
      <c r="AI8" s="55">
        <f t="shared" si="6"/>
        <v>30</v>
      </c>
    </row>
    <row r="9" spans="1:37" x14ac:dyDescent="0.2">
      <c r="A9" s="47" t="s">
        <v>138</v>
      </c>
      <c r="B9" s="104">
        <f>[5]Julho!$K$5</f>
        <v>0</v>
      </c>
      <c r="C9" s="104">
        <f>[5]Julho!$K$6</f>
        <v>0</v>
      </c>
      <c r="D9" s="104">
        <f>[5]Julho!$K$7</f>
        <v>0</v>
      </c>
      <c r="E9" s="104">
        <f>[5]Julho!$K$8</f>
        <v>0</v>
      </c>
      <c r="F9" s="104">
        <f>[5]Julho!$K$9</f>
        <v>0</v>
      </c>
      <c r="G9" s="104">
        <f>[5]Julho!$K$10</f>
        <v>0</v>
      </c>
      <c r="H9" s="104">
        <f>[5]Julho!$K$11</f>
        <v>0</v>
      </c>
      <c r="I9" s="104">
        <f>[5]Julho!$K$12</f>
        <v>0</v>
      </c>
      <c r="J9" s="104">
        <f>[5]Julho!$K$13</f>
        <v>0</v>
      </c>
      <c r="K9" s="104">
        <f>[5]Julho!$K$14</f>
        <v>0</v>
      </c>
      <c r="L9" s="104">
        <f>[5]Julho!$K$15</f>
        <v>0</v>
      </c>
      <c r="M9" s="104">
        <f>[5]Julho!$K$16</f>
        <v>0</v>
      </c>
      <c r="N9" s="104">
        <f>[5]Julho!$K$17</f>
        <v>0</v>
      </c>
      <c r="O9" s="104">
        <f>[5]Julho!$K$18</f>
        <v>0</v>
      </c>
      <c r="P9" s="104">
        <f>[5]Julho!$K$19</f>
        <v>0</v>
      </c>
      <c r="Q9" s="104">
        <f>[5]Julho!$K$20</f>
        <v>0</v>
      </c>
      <c r="R9" s="104">
        <f>[5]Julho!$K$21</f>
        <v>0.4</v>
      </c>
      <c r="S9" s="104">
        <f>[5]Julho!$K$22</f>
        <v>0</v>
      </c>
      <c r="T9" s="104">
        <f>[5]Julho!$K$23</f>
        <v>0</v>
      </c>
      <c r="U9" s="104">
        <f>[5]Julho!$K$24</f>
        <v>0</v>
      </c>
      <c r="V9" s="104">
        <f>[5]Julho!$K$25</f>
        <v>0</v>
      </c>
      <c r="W9" s="104">
        <f>[5]Julho!$K$26</f>
        <v>0</v>
      </c>
      <c r="X9" s="104">
        <f>[5]Julho!$K$27</f>
        <v>0</v>
      </c>
      <c r="Y9" s="104">
        <f>[5]Julho!$K$28</f>
        <v>0</v>
      </c>
      <c r="Z9" s="104">
        <f>[5]Julho!$K$29</f>
        <v>0</v>
      </c>
      <c r="AA9" s="104">
        <f>[5]Julho!$K$30</f>
        <v>0</v>
      </c>
      <c r="AB9" s="104">
        <f>[5]Julho!$K$31</f>
        <v>23.2</v>
      </c>
      <c r="AC9" s="104">
        <f>[5]Julho!$K$32</f>
        <v>5.8000000000000007</v>
      </c>
      <c r="AD9" s="104">
        <f>[5]Julho!$K$33</f>
        <v>0</v>
      </c>
      <c r="AE9" s="104">
        <f>[5]Julho!$K$34</f>
        <v>0</v>
      </c>
      <c r="AF9" s="104">
        <f>[5]Julho!$K$35</f>
        <v>0</v>
      </c>
      <c r="AG9" s="109">
        <f t="shared" si="4"/>
        <v>29.4</v>
      </c>
      <c r="AH9" s="111">
        <f t="shared" si="5"/>
        <v>23.2</v>
      </c>
      <c r="AI9" s="55">
        <f t="shared" si="6"/>
        <v>28</v>
      </c>
    </row>
    <row r="10" spans="1:37" x14ac:dyDescent="0.2">
      <c r="A10" s="47" t="s">
        <v>87</v>
      </c>
      <c r="B10" s="104">
        <f>[6]Julho!$K$5</f>
        <v>0</v>
      </c>
      <c r="C10" s="104">
        <f>[6]Julho!$K$6</f>
        <v>0</v>
      </c>
      <c r="D10" s="104">
        <f>[6]Julho!$K$7</f>
        <v>0</v>
      </c>
      <c r="E10" s="104">
        <f>[6]Julho!$K$8</f>
        <v>0.2</v>
      </c>
      <c r="F10" s="104">
        <f>[6]Julho!$K$9</f>
        <v>0.2</v>
      </c>
      <c r="G10" s="104">
        <f>[6]Julho!$K$10</f>
        <v>0.2</v>
      </c>
      <c r="H10" s="104">
        <f>[6]Julho!$K$11</f>
        <v>0</v>
      </c>
      <c r="I10" s="104">
        <f>[6]Julho!$K$12</f>
        <v>0</v>
      </c>
      <c r="J10" s="104">
        <f>[6]Julho!$K$13</f>
        <v>0</v>
      </c>
      <c r="K10" s="104">
        <f>[6]Julho!$K$14</f>
        <v>0</v>
      </c>
      <c r="L10" s="104">
        <f>[6]Julho!$K$15</f>
        <v>0</v>
      </c>
      <c r="M10" s="104">
        <f>[6]Julho!$K$16</f>
        <v>0</v>
      </c>
      <c r="N10" s="104">
        <f>[6]Julho!$K$17</f>
        <v>0</v>
      </c>
      <c r="O10" s="104">
        <f>[6]Julho!$K$18</f>
        <v>0</v>
      </c>
      <c r="P10" s="104">
        <f>[6]Julho!$K$19</f>
        <v>0</v>
      </c>
      <c r="Q10" s="104">
        <f>[6]Julho!$K$20</f>
        <v>0</v>
      </c>
      <c r="R10" s="104">
        <f>[6]Julho!$K$21</f>
        <v>0</v>
      </c>
      <c r="S10" s="104">
        <f>[6]Julho!$K$22</f>
        <v>0</v>
      </c>
      <c r="T10" s="104">
        <f>[6]Julho!$K$23</f>
        <v>0</v>
      </c>
      <c r="U10" s="104">
        <f>[6]Julho!$K$24</f>
        <v>0</v>
      </c>
      <c r="V10" s="104">
        <f>[6]Julho!$K$25</f>
        <v>0</v>
      </c>
      <c r="W10" s="104">
        <f>[6]Julho!$K$26</f>
        <v>0</v>
      </c>
      <c r="X10" s="104">
        <f>[6]Julho!$K$27</f>
        <v>0</v>
      </c>
      <c r="Y10" s="104">
        <f>[6]Julho!$K$28</f>
        <v>0</v>
      </c>
      <c r="Z10" s="104">
        <f>[6]Julho!$K$29</f>
        <v>0</v>
      </c>
      <c r="AA10" s="104">
        <f>[6]Julho!$K$30</f>
        <v>0</v>
      </c>
      <c r="AB10" s="104">
        <f>[6]Julho!$K$31</f>
        <v>0</v>
      </c>
      <c r="AC10" s="104">
        <f>[6]Julho!$K$32</f>
        <v>1.4</v>
      </c>
      <c r="AD10" s="104">
        <f>[6]Julho!$K$33</f>
        <v>2</v>
      </c>
      <c r="AE10" s="104">
        <f>[6]Julho!$K$34</f>
        <v>0</v>
      </c>
      <c r="AF10" s="104">
        <f>[6]Julho!$K$35</f>
        <v>0</v>
      </c>
      <c r="AG10" s="109">
        <f t="shared" si="4"/>
        <v>4</v>
      </c>
      <c r="AH10" s="111">
        <f t="shared" si="5"/>
        <v>2</v>
      </c>
      <c r="AI10" s="55">
        <f t="shared" si="6"/>
        <v>26</v>
      </c>
    </row>
    <row r="11" spans="1:37" x14ac:dyDescent="0.2">
      <c r="A11" s="47" t="s">
        <v>47</v>
      </c>
      <c r="B11" s="104">
        <f>[7]Julho!$K$5</f>
        <v>0</v>
      </c>
      <c r="C11" s="104">
        <f>[7]Julho!$K$6</f>
        <v>0</v>
      </c>
      <c r="D11" s="104">
        <f>[7]Julho!$K$7</f>
        <v>0</v>
      </c>
      <c r="E11" s="104">
        <f>[7]Julho!$K$8</f>
        <v>0</v>
      </c>
      <c r="F11" s="104">
        <f>[7]Julho!$K$9</f>
        <v>0</v>
      </c>
      <c r="G11" s="104">
        <f>[7]Julho!$K$10</f>
        <v>0</v>
      </c>
      <c r="H11" s="104">
        <f>[7]Julho!$K$11</f>
        <v>0</v>
      </c>
      <c r="I11" s="104">
        <f>[7]Julho!$K$12</f>
        <v>0</v>
      </c>
      <c r="J11" s="104">
        <f>[7]Julho!$K$13</f>
        <v>0</v>
      </c>
      <c r="K11" s="104">
        <f>[7]Julho!$K$14</f>
        <v>0</v>
      </c>
      <c r="L11" s="104">
        <f>[7]Julho!$K$15</f>
        <v>0</v>
      </c>
      <c r="M11" s="104">
        <f>[7]Julho!$K$16</f>
        <v>0</v>
      </c>
      <c r="N11" s="104">
        <f>[7]Julho!$K$17</f>
        <v>0</v>
      </c>
      <c r="O11" s="104">
        <f>[7]Julho!$K$18</f>
        <v>0</v>
      </c>
      <c r="P11" s="104">
        <f>[7]Julho!$K$19</f>
        <v>0</v>
      </c>
      <c r="Q11" s="104">
        <f>[7]Julho!$K$20</f>
        <v>0</v>
      </c>
      <c r="R11" s="104">
        <f>[7]Julho!$K$21</f>
        <v>0</v>
      </c>
      <c r="S11" s="104">
        <f>[7]Julho!$K$22</f>
        <v>0</v>
      </c>
      <c r="T11" s="104">
        <f>[7]Julho!$K$23</f>
        <v>0</v>
      </c>
      <c r="U11" s="104">
        <f>[7]Julho!$K$24</f>
        <v>0</v>
      </c>
      <c r="V11" s="104">
        <f>[7]Julho!$K$25</f>
        <v>0</v>
      </c>
      <c r="W11" s="104">
        <f>[7]Julho!$K$26</f>
        <v>0</v>
      </c>
      <c r="X11" s="104">
        <f>[7]Julho!$K$27</f>
        <v>0</v>
      </c>
      <c r="Y11" s="104">
        <f>[7]Julho!$K$28</f>
        <v>0</v>
      </c>
      <c r="Z11" s="104">
        <f>[7]Julho!$K$29</f>
        <v>0</v>
      </c>
      <c r="AA11" s="104">
        <f>[7]Julho!$K$30</f>
        <v>0</v>
      </c>
      <c r="AB11" s="104">
        <f>[7]Julho!$K$31</f>
        <v>0</v>
      </c>
      <c r="AC11" s="104">
        <f>[7]Julho!$K$32</f>
        <v>6.8000000000000007</v>
      </c>
      <c r="AD11" s="104">
        <f>[7]Julho!$K$33</f>
        <v>0.2</v>
      </c>
      <c r="AE11" s="104">
        <f>[7]Julho!$K$34</f>
        <v>0</v>
      </c>
      <c r="AF11" s="104">
        <f>[7]Julho!$K$35</f>
        <v>0</v>
      </c>
      <c r="AG11" s="109">
        <f t="shared" si="4"/>
        <v>7.0000000000000009</v>
      </c>
      <c r="AH11" s="111">
        <f t="shared" si="5"/>
        <v>6.8000000000000007</v>
      </c>
      <c r="AI11" s="55">
        <f t="shared" si="6"/>
        <v>29</v>
      </c>
    </row>
    <row r="12" spans="1:37" x14ac:dyDescent="0.2">
      <c r="A12" s="47" t="s">
        <v>90</v>
      </c>
      <c r="B12" s="104">
        <f>[8]Julho!$K$5</f>
        <v>0</v>
      </c>
      <c r="C12" s="104">
        <f>[8]Julho!$K$6</f>
        <v>0</v>
      </c>
      <c r="D12" s="104">
        <f>[8]Julho!$K$7</f>
        <v>0</v>
      </c>
      <c r="E12" s="104">
        <f>[8]Julho!$K$8</f>
        <v>0</v>
      </c>
      <c r="F12" s="104">
        <f>[8]Julho!$K$9</f>
        <v>0</v>
      </c>
      <c r="G12" s="104">
        <f>[8]Julho!$K$10</f>
        <v>0</v>
      </c>
      <c r="H12" s="104">
        <f>[8]Julho!$K$11</f>
        <v>0</v>
      </c>
      <c r="I12" s="104">
        <f>[8]Julho!$K$12</f>
        <v>0</v>
      </c>
      <c r="J12" s="104">
        <f>[8]Julho!$K$13</f>
        <v>0</v>
      </c>
      <c r="K12" s="104">
        <f>[8]Julho!$K$14</f>
        <v>0</v>
      </c>
      <c r="L12" s="104">
        <f>[8]Julho!$K$15</f>
        <v>0</v>
      </c>
      <c r="M12" s="104">
        <f>[8]Julho!$K$16</f>
        <v>0</v>
      </c>
      <c r="N12" s="104">
        <f>[8]Julho!$K$17</f>
        <v>0</v>
      </c>
      <c r="O12" s="104">
        <f>[8]Julho!$K$18</f>
        <v>0</v>
      </c>
      <c r="P12" s="104">
        <f>[8]Julho!$K$19</f>
        <v>0</v>
      </c>
      <c r="Q12" s="104">
        <f>[8]Julho!$K$20</f>
        <v>0</v>
      </c>
      <c r="R12" s="104">
        <f>[8]Julho!$K$21</f>
        <v>0</v>
      </c>
      <c r="S12" s="104">
        <f>[8]Julho!$K$22</f>
        <v>0</v>
      </c>
      <c r="T12" s="104">
        <f>[8]Julho!$K$23</f>
        <v>0</v>
      </c>
      <c r="U12" s="104">
        <f>[8]Julho!$K$24</f>
        <v>0</v>
      </c>
      <c r="V12" s="104">
        <f>[8]Julho!$K$25</f>
        <v>0</v>
      </c>
      <c r="W12" s="104">
        <f>[8]Julho!$K$26</f>
        <v>0</v>
      </c>
      <c r="X12" s="104">
        <f>[8]Julho!$K$27</f>
        <v>0</v>
      </c>
      <c r="Y12" s="104">
        <f>[8]Julho!$K$28</f>
        <v>0</v>
      </c>
      <c r="Z12" s="104">
        <f>[8]Julho!$K$29</f>
        <v>0</v>
      </c>
      <c r="AA12" s="104">
        <f>[8]Julho!$K$30</f>
        <v>0</v>
      </c>
      <c r="AB12" s="104">
        <f>[8]Julho!$K$31</f>
        <v>0.4</v>
      </c>
      <c r="AC12" s="104">
        <f>[8]Julho!$K$32</f>
        <v>6.6000000000000005</v>
      </c>
      <c r="AD12" s="104">
        <f>[8]Julho!$K$33</f>
        <v>0</v>
      </c>
      <c r="AE12" s="104">
        <f>[8]Julho!$K$34</f>
        <v>0</v>
      </c>
      <c r="AF12" s="104">
        <f>[8]Julho!$K$35</f>
        <v>0</v>
      </c>
      <c r="AG12" s="109">
        <f t="shared" si="4"/>
        <v>7.0000000000000009</v>
      </c>
      <c r="AH12" s="111">
        <f t="shared" si="5"/>
        <v>6.6000000000000005</v>
      </c>
      <c r="AI12" s="55">
        <f t="shared" si="6"/>
        <v>29</v>
      </c>
    </row>
    <row r="13" spans="1:37" x14ac:dyDescent="0.2">
      <c r="A13" s="47" t="s">
        <v>95</v>
      </c>
      <c r="B13" s="104">
        <f>[9]Julho!$K$5</f>
        <v>0</v>
      </c>
      <c r="C13" s="104">
        <f>[9]Julho!$K$6</f>
        <v>0</v>
      </c>
      <c r="D13" s="104">
        <f>[9]Julho!$K$7</f>
        <v>0</v>
      </c>
      <c r="E13" s="104">
        <f>[9]Julho!$K$8</f>
        <v>0</v>
      </c>
      <c r="F13" s="104">
        <f>[9]Julho!$K$9</f>
        <v>0</v>
      </c>
      <c r="G13" s="104">
        <f>[9]Julho!$K$10</f>
        <v>0</v>
      </c>
      <c r="H13" s="104">
        <f>[9]Julho!$K$11</f>
        <v>0</v>
      </c>
      <c r="I13" s="104">
        <f>[9]Julho!$K$12</f>
        <v>0</v>
      </c>
      <c r="J13" s="104">
        <f>[9]Julho!$K$13</f>
        <v>0</v>
      </c>
      <c r="K13" s="104">
        <f>[9]Julho!$K$14</f>
        <v>0</v>
      </c>
      <c r="L13" s="104">
        <f>[9]Julho!$K$15</f>
        <v>0</v>
      </c>
      <c r="M13" s="104">
        <f>[9]Julho!$K$16</f>
        <v>0</v>
      </c>
      <c r="N13" s="104">
        <f>[9]Julho!$K$17</f>
        <v>0</v>
      </c>
      <c r="O13" s="104">
        <f>[9]Julho!$K$18</f>
        <v>0</v>
      </c>
      <c r="P13" s="104">
        <f>[9]Julho!$K$19</f>
        <v>0</v>
      </c>
      <c r="Q13" s="104">
        <f>[9]Julho!$K$20</f>
        <v>0</v>
      </c>
      <c r="R13" s="104">
        <f>[9]Julho!$K$21</f>
        <v>0</v>
      </c>
      <c r="S13" s="104">
        <f>[9]Julho!$K$22</f>
        <v>0</v>
      </c>
      <c r="T13" s="104">
        <f>[9]Julho!$K$23</f>
        <v>0</v>
      </c>
      <c r="U13" s="104">
        <f>[9]Julho!$K$24</f>
        <v>0</v>
      </c>
      <c r="V13" s="104">
        <f>[9]Julho!$K$25</f>
        <v>0</v>
      </c>
      <c r="W13" s="104">
        <f>[9]Julho!$K$26</f>
        <v>0</v>
      </c>
      <c r="X13" s="104">
        <f>[9]Julho!$K$27</f>
        <v>0</v>
      </c>
      <c r="Y13" s="104">
        <f>[9]Julho!$K$28</f>
        <v>0</v>
      </c>
      <c r="Z13" s="104">
        <f>[9]Julho!$K$29</f>
        <v>0</v>
      </c>
      <c r="AA13" s="104">
        <f>[9]Julho!$K$30</f>
        <v>0</v>
      </c>
      <c r="AB13" s="104">
        <f>[9]Julho!$K$31</f>
        <v>6.4</v>
      </c>
      <c r="AC13" s="104">
        <f>[9]Julho!$K$32</f>
        <v>1</v>
      </c>
      <c r="AD13" s="104">
        <f>[9]Julho!$K$33</f>
        <v>0.2</v>
      </c>
      <c r="AE13" s="104">
        <f>[9]Julho!$K$34</f>
        <v>0</v>
      </c>
      <c r="AF13" s="104">
        <f>[9]Julho!$K$35</f>
        <v>0</v>
      </c>
      <c r="AG13" s="109">
        <f t="shared" si="4"/>
        <v>7.6000000000000005</v>
      </c>
      <c r="AH13" s="111">
        <f t="shared" si="5"/>
        <v>6.4</v>
      </c>
      <c r="AI13" s="55">
        <f t="shared" si="6"/>
        <v>28</v>
      </c>
    </row>
    <row r="14" spans="1:37" x14ac:dyDescent="0.2">
      <c r="A14" s="47" t="s">
        <v>139</v>
      </c>
      <c r="B14" s="104">
        <f>[10]Julho!$K$5</f>
        <v>0</v>
      </c>
      <c r="C14" s="104">
        <f>[10]Julho!$K$6</f>
        <v>0</v>
      </c>
      <c r="D14" s="104">
        <f>[10]Julho!$K$7</f>
        <v>0</v>
      </c>
      <c r="E14" s="104">
        <f>[10]Julho!$K$8</f>
        <v>0.2</v>
      </c>
      <c r="F14" s="104">
        <f>[10]Julho!$K$9</f>
        <v>0</v>
      </c>
      <c r="G14" s="104">
        <f>[10]Julho!$K$10</f>
        <v>0</v>
      </c>
      <c r="H14" s="104">
        <f>[10]Julho!$K$11</f>
        <v>0</v>
      </c>
      <c r="I14" s="104">
        <f>[10]Julho!$K$12</f>
        <v>0</v>
      </c>
      <c r="J14" s="104">
        <f>[10]Julho!$K$13</f>
        <v>0</v>
      </c>
      <c r="K14" s="104">
        <f>[10]Julho!$K$14</f>
        <v>0</v>
      </c>
      <c r="L14" s="104">
        <f>[10]Julho!$K$15</f>
        <v>0</v>
      </c>
      <c r="M14" s="104">
        <f>[10]Julho!$K$16</f>
        <v>0</v>
      </c>
      <c r="N14" s="104">
        <f>[10]Julho!$K$17</f>
        <v>0</v>
      </c>
      <c r="O14" s="104">
        <f>[10]Julho!$K$18</f>
        <v>0</v>
      </c>
      <c r="P14" s="104">
        <f>[10]Julho!$K$19</f>
        <v>0</v>
      </c>
      <c r="Q14" s="104">
        <f>[10]Julho!$K$20</f>
        <v>0</v>
      </c>
      <c r="R14" s="104">
        <f>[10]Julho!$K$21</f>
        <v>0</v>
      </c>
      <c r="S14" s="104">
        <f>[10]Julho!$K$22</f>
        <v>0</v>
      </c>
      <c r="T14" s="104">
        <f>[10]Julho!$K$23</f>
        <v>0</v>
      </c>
      <c r="U14" s="104">
        <f>[10]Julho!$K$24</f>
        <v>0</v>
      </c>
      <c r="V14" s="104">
        <f>[10]Julho!$K$25</f>
        <v>0</v>
      </c>
      <c r="W14" s="104">
        <f>[10]Julho!$K$26</f>
        <v>0</v>
      </c>
      <c r="X14" s="104">
        <f>[10]Julho!$K$27</f>
        <v>0</v>
      </c>
      <c r="Y14" s="104">
        <f>[10]Julho!$K$28</f>
        <v>0</v>
      </c>
      <c r="Z14" s="104">
        <f>[10]Julho!$K$29</f>
        <v>0</v>
      </c>
      <c r="AA14" s="104">
        <f>[10]Julho!$K$30</f>
        <v>0</v>
      </c>
      <c r="AB14" s="104">
        <f>[10]Julho!$K$31</f>
        <v>0</v>
      </c>
      <c r="AC14" s="104">
        <f>[10]Julho!$K$32</f>
        <v>0</v>
      </c>
      <c r="AD14" s="104">
        <f>[10]Julho!$K$33</f>
        <v>0</v>
      </c>
      <c r="AE14" s="104">
        <f>[10]Julho!$K$34</f>
        <v>0</v>
      </c>
      <c r="AF14" s="104">
        <f>[10]Julho!$K$35</f>
        <v>0</v>
      </c>
      <c r="AG14" s="109">
        <f t="shared" si="4"/>
        <v>0.2</v>
      </c>
      <c r="AH14" s="111">
        <f t="shared" si="5"/>
        <v>0.2</v>
      </c>
      <c r="AI14" s="55">
        <f t="shared" si="6"/>
        <v>30</v>
      </c>
    </row>
    <row r="15" spans="1:37" x14ac:dyDescent="0.2">
      <c r="A15" s="47" t="s">
        <v>2</v>
      </c>
      <c r="B15" s="104">
        <f>[11]Julho!$K$5</f>
        <v>0</v>
      </c>
      <c r="C15" s="104">
        <f>[11]Julho!$K$6</f>
        <v>0</v>
      </c>
      <c r="D15" s="104">
        <f>[11]Julho!$K$7</f>
        <v>0</v>
      </c>
      <c r="E15" s="104">
        <f>[11]Julho!$K$8</f>
        <v>0</v>
      </c>
      <c r="F15" s="104">
        <f>[11]Julho!$K$9</f>
        <v>0</v>
      </c>
      <c r="G15" s="104">
        <f>[11]Julho!$K$10</f>
        <v>0</v>
      </c>
      <c r="H15" s="104">
        <f>[11]Julho!$K$11</f>
        <v>0</v>
      </c>
      <c r="I15" s="104">
        <f>[11]Julho!$K$12</f>
        <v>0</v>
      </c>
      <c r="J15" s="104">
        <f>[11]Julho!$K$13</f>
        <v>0</v>
      </c>
      <c r="K15" s="104">
        <f>[11]Julho!$K$14</f>
        <v>0</v>
      </c>
      <c r="L15" s="104">
        <f>[11]Julho!$K$15</f>
        <v>0</v>
      </c>
      <c r="M15" s="104">
        <f>[11]Julho!$K$16</f>
        <v>0</v>
      </c>
      <c r="N15" s="104">
        <f>[11]Julho!$K$17</f>
        <v>0</v>
      </c>
      <c r="O15" s="104">
        <f>[11]Julho!$K$18</f>
        <v>0</v>
      </c>
      <c r="P15" s="104">
        <f>[11]Julho!$K$19</f>
        <v>0</v>
      </c>
      <c r="Q15" s="104">
        <f>[11]Julho!$K$20</f>
        <v>0</v>
      </c>
      <c r="R15" s="104">
        <f>[11]Julho!$K$21</f>
        <v>0</v>
      </c>
      <c r="S15" s="104">
        <f>[11]Julho!$K$22</f>
        <v>0</v>
      </c>
      <c r="T15" s="104">
        <f>[11]Julho!$K$23</f>
        <v>0</v>
      </c>
      <c r="U15" s="104">
        <f>[11]Julho!$K$24</f>
        <v>0</v>
      </c>
      <c r="V15" s="104">
        <f>[11]Julho!$K$25</f>
        <v>0</v>
      </c>
      <c r="W15" s="104">
        <f>[11]Julho!$K$26</f>
        <v>0</v>
      </c>
      <c r="X15" s="104">
        <f>[11]Julho!$K$27</f>
        <v>0</v>
      </c>
      <c r="Y15" s="104">
        <f>[11]Julho!$K$28</f>
        <v>0</v>
      </c>
      <c r="Z15" s="104">
        <f>[11]Julho!$K$29</f>
        <v>0</v>
      </c>
      <c r="AA15" s="104">
        <f>[11]Julho!$K$30</f>
        <v>0</v>
      </c>
      <c r="AB15" s="104">
        <f>[11]Julho!$K$31</f>
        <v>0</v>
      </c>
      <c r="AC15" s="104">
        <f>[11]Julho!$K$32</f>
        <v>6.6000000000000005</v>
      </c>
      <c r="AD15" s="104">
        <f>[11]Julho!$K$33</f>
        <v>0</v>
      </c>
      <c r="AE15" s="104">
        <f>[11]Julho!$K$34</f>
        <v>0</v>
      </c>
      <c r="AF15" s="104">
        <f>[11]Julho!$K$35</f>
        <v>0</v>
      </c>
      <c r="AG15" s="109">
        <f t="shared" si="4"/>
        <v>6.6000000000000005</v>
      </c>
      <c r="AH15" s="111">
        <f t="shared" si="5"/>
        <v>6.6000000000000005</v>
      </c>
      <c r="AI15" s="55">
        <f t="shared" si="6"/>
        <v>30</v>
      </c>
      <c r="AK15" s="12" t="s">
        <v>35</v>
      </c>
    </row>
    <row r="16" spans="1:37" x14ac:dyDescent="0.2">
      <c r="A16" s="47" t="s">
        <v>3</v>
      </c>
      <c r="B16" s="104">
        <f>[12]Julho!$K$5</f>
        <v>0</v>
      </c>
      <c r="C16" s="104">
        <f>[12]Julho!$K$6</f>
        <v>0</v>
      </c>
      <c r="D16" s="104">
        <f>[12]Julho!$K$7</f>
        <v>0</v>
      </c>
      <c r="E16" s="104">
        <f>[12]Julho!$K$8</f>
        <v>0</v>
      </c>
      <c r="F16" s="104">
        <f>[12]Julho!$K$9</f>
        <v>0</v>
      </c>
      <c r="G16" s="104">
        <f>[12]Julho!$K$10</f>
        <v>0</v>
      </c>
      <c r="H16" s="104">
        <f>[12]Julho!$K$11</f>
        <v>0</v>
      </c>
      <c r="I16" s="104">
        <f>[12]Julho!$K$12</f>
        <v>0</v>
      </c>
      <c r="J16" s="104">
        <f>[12]Julho!$K$13</f>
        <v>0</v>
      </c>
      <c r="K16" s="104">
        <f>[12]Julho!$K$14</f>
        <v>0</v>
      </c>
      <c r="L16" s="104">
        <f>[12]Julho!$K$15</f>
        <v>0</v>
      </c>
      <c r="M16" s="104">
        <f>[12]Julho!$K$16</f>
        <v>0</v>
      </c>
      <c r="N16" s="104">
        <f>[12]Julho!$K$17</f>
        <v>0</v>
      </c>
      <c r="O16" s="104">
        <f>[12]Julho!$K$18</f>
        <v>0</v>
      </c>
      <c r="P16" s="104">
        <f>[12]Julho!$K$19</f>
        <v>0</v>
      </c>
      <c r="Q16" s="104">
        <f>[12]Julho!$K$20</f>
        <v>0</v>
      </c>
      <c r="R16" s="104">
        <f>[12]Julho!$K$21</f>
        <v>0</v>
      </c>
      <c r="S16" s="104">
        <f>[12]Julho!$K$22</f>
        <v>0</v>
      </c>
      <c r="T16" s="104">
        <f>[12]Julho!$K$23</f>
        <v>0</v>
      </c>
      <c r="U16" s="104">
        <f>[12]Julho!$K$24</f>
        <v>0</v>
      </c>
      <c r="V16" s="104">
        <f>[12]Julho!$K$25</f>
        <v>0</v>
      </c>
      <c r="W16" s="104">
        <f>[12]Julho!$K$26</f>
        <v>0</v>
      </c>
      <c r="X16" s="104">
        <f>[12]Julho!$K$27</f>
        <v>0</v>
      </c>
      <c r="Y16" s="104">
        <f>[12]Julho!$K$28</f>
        <v>0</v>
      </c>
      <c r="Z16" s="104">
        <f>[12]Julho!$K$29</f>
        <v>0</v>
      </c>
      <c r="AA16" s="104">
        <f>[12]Julho!$K$30</f>
        <v>0</v>
      </c>
      <c r="AB16" s="104">
        <f>[12]Julho!$K$31</f>
        <v>0</v>
      </c>
      <c r="AC16" s="104">
        <f>[12]Julho!$K$32</f>
        <v>0</v>
      </c>
      <c r="AD16" s="104">
        <f>[12]Julho!$K$33</f>
        <v>0</v>
      </c>
      <c r="AE16" s="104">
        <f>[12]Julho!$K$34</f>
        <v>0</v>
      </c>
      <c r="AF16" s="104">
        <f>[12]Julho!$K$35</f>
        <v>0</v>
      </c>
      <c r="AG16" s="109">
        <f>SUM(B16:AF16)</f>
        <v>0</v>
      </c>
      <c r="AH16" s="111">
        <f>MAX(B16:AF16)</f>
        <v>0</v>
      </c>
      <c r="AI16" s="55">
        <f t="shared" si="6"/>
        <v>31</v>
      </c>
      <c r="AK16" s="12"/>
    </row>
    <row r="17" spans="1:36" x14ac:dyDescent="0.2">
      <c r="A17" s="47" t="s">
        <v>4</v>
      </c>
      <c r="B17" s="104">
        <f>[13]Julho!$K$5</f>
        <v>0</v>
      </c>
      <c r="C17" s="104">
        <f>[13]Julho!$K$6</f>
        <v>0</v>
      </c>
      <c r="D17" s="104">
        <f>[13]Julho!$K$7</f>
        <v>0</v>
      </c>
      <c r="E17" s="104">
        <f>[13]Julho!$K$8</f>
        <v>0</v>
      </c>
      <c r="F17" s="104">
        <f>[13]Julho!$K$9</f>
        <v>0</v>
      </c>
      <c r="G17" s="104">
        <f>[13]Julho!$K$10</f>
        <v>0</v>
      </c>
      <c r="H17" s="104">
        <f>[13]Julho!$K$11</f>
        <v>0</v>
      </c>
      <c r="I17" s="104">
        <f>[13]Julho!$K$12</f>
        <v>0</v>
      </c>
      <c r="J17" s="104">
        <f>[13]Julho!$K$13</f>
        <v>0</v>
      </c>
      <c r="K17" s="104">
        <f>[13]Julho!$K$14</f>
        <v>0</v>
      </c>
      <c r="L17" s="104">
        <f>[13]Julho!$K$15</f>
        <v>0</v>
      </c>
      <c r="M17" s="104">
        <f>[13]Julho!$K$16</f>
        <v>0</v>
      </c>
      <c r="N17" s="104">
        <f>[13]Julho!$K$17</f>
        <v>0</v>
      </c>
      <c r="O17" s="104">
        <f>[13]Julho!$K$18</f>
        <v>0</v>
      </c>
      <c r="P17" s="104">
        <f>[13]Julho!$K$19</f>
        <v>0</v>
      </c>
      <c r="Q17" s="104">
        <f>[13]Julho!$K$20</f>
        <v>0</v>
      </c>
      <c r="R17" s="104">
        <f>[13]Julho!$K$21</f>
        <v>0</v>
      </c>
      <c r="S17" s="104">
        <f>[13]Julho!$K$22</f>
        <v>0</v>
      </c>
      <c r="T17" s="104">
        <f>[13]Julho!$K$23</f>
        <v>0</v>
      </c>
      <c r="U17" s="104">
        <f>[13]Julho!$K$24</f>
        <v>0</v>
      </c>
      <c r="V17" s="104">
        <f>[13]Julho!$K$25</f>
        <v>0</v>
      </c>
      <c r="W17" s="104">
        <f>[13]Julho!$K$26</f>
        <v>0</v>
      </c>
      <c r="X17" s="104">
        <f>[13]Julho!$K$27</f>
        <v>0</v>
      </c>
      <c r="Y17" s="104">
        <f>[13]Julho!$K$28</f>
        <v>0</v>
      </c>
      <c r="Z17" s="104">
        <f>[13]Julho!$K$29</f>
        <v>0</v>
      </c>
      <c r="AA17" s="104">
        <f>[13]Julho!$K$30</f>
        <v>0</v>
      </c>
      <c r="AB17" s="104">
        <f>[13]Julho!$K$31</f>
        <v>0</v>
      </c>
      <c r="AC17" s="104">
        <f>[13]Julho!$K$32</f>
        <v>0</v>
      </c>
      <c r="AD17" s="104">
        <f>[13]Julho!$K$33</f>
        <v>0</v>
      </c>
      <c r="AE17" s="104">
        <f>[13]Julho!$K$34</f>
        <v>0</v>
      </c>
      <c r="AF17" s="104">
        <f>[13]Julho!$K$35</f>
        <v>0</v>
      </c>
      <c r="AG17" s="109">
        <f t="shared" si="4"/>
        <v>0</v>
      </c>
      <c r="AH17" s="111">
        <f t="shared" si="5"/>
        <v>0</v>
      </c>
      <c r="AI17" s="55">
        <f t="shared" si="6"/>
        <v>31</v>
      </c>
    </row>
    <row r="18" spans="1:36" x14ac:dyDescent="0.2">
      <c r="A18" s="47" t="s">
        <v>211</v>
      </c>
      <c r="B18" s="104">
        <f>[14]Julho!$K$5</f>
        <v>0</v>
      </c>
      <c r="C18" s="104">
        <f>[14]Julho!$K$6</f>
        <v>0</v>
      </c>
      <c r="D18" s="104">
        <f>[14]Julho!$K$7</f>
        <v>0</v>
      </c>
      <c r="E18" s="104">
        <f>[14]Julho!$K$8</f>
        <v>0</v>
      </c>
      <c r="F18" s="104">
        <f>[14]Julho!$K$9</f>
        <v>0</v>
      </c>
      <c r="G18" s="104">
        <f>[14]Julho!$K$10</f>
        <v>0</v>
      </c>
      <c r="H18" s="104">
        <f>[14]Julho!$K$11</f>
        <v>0</v>
      </c>
      <c r="I18" s="104">
        <f>[14]Julho!$K$12</f>
        <v>0</v>
      </c>
      <c r="J18" s="104">
        <f>[14]Julho!$K$13</f>
        <v>0</v>
      </c>
      <c r="K18" s="104">
        <f>[14]Julho!$K$14</f>
        <v>0</v>
      </c>
      <c r="L18" s="104">
        <f>[14]Julho!$K$15</f>
        <v>0</v>
      </c>
      <c r="M18" s="104">
        <f>[14]Julho!$K$16</f>
        <v>0</v>
      </c>
      <c r="N18" s="104">
        <f>[14]Julho!$K$17</f>
        <v>0</v>
      </c>
      <c r="O18" s="104">
        <f>[14]Julho!$K$18</f>
        <v>0</v>
      </c>
      <c r="P18" s="104">
        <f>[14]Julho!$K$19</f>
        <v>0</v>
      </c>
      <c r="Q18" s="104">
        <f>[14]Julho!$K$20</f>
        <v>0</v>
      </c>
      <c r="R18" s="104">
        <f>[14]Julho!$K$21</f>
        <v>0</v>
      </c>
      <c r="S18" s="104">
        <f>[14]Julho!$K$22</f>
        <v>0</v>
      </c>
      <c r="T18" s="104">
        <f>[14]Julho!$K$23</f>
        <v>0</v>
      </c>
      <c r="U18" s="104">
        <f>[14]Julho!$K$24</f>
        <v>0</v>
      </c>
      <c r="V18" s="104">
        <f>[14]Julho!$K$25</f>
        <v>0</v>
      </c>
      <c r="W18" s="104">
        <f>[14]Julho!$K$26</f>
        <v>0</v>
      </c>
      <c r="X18" s="104">
        <f>[14]Julho!$K$27</f>
        <v>0</v>
      </c>
      <c r="Y18" s="104">
        <f>[14]Julho!$K$28</f>
        <v>0</v>
      </c>
      <c r="Z18" s="104">
        <f>[14]Julho!$K$29</f>
        <v>0</v>
      </c>
      <c r="AA18" s="104">
        <f>[14]Julho!$K$30</f>
        <v>0</v>
      </c>
      <c r="AB18" s="104">
        <f>[14]Julho!$K$31</f>
        <v>0</v>
      </c>
      <c r="AC18" s="104">
        <f>[14]Julho!$K$32</f>
        <v>0.4</v>
      </c>
      <c r="AD18" s="104">
        <f>[14]Julho!$K$33</f>
        <v>0.2</v>
      </c>
      <c r="AE18" s="104">
        <f>[14]Julho!$K$34</f>
        <v>0</v>
      </c>
      <c r="AF18" s="104">
        <f>[14]Julho!$K$35</f>
        <v>0</v>
      </c>
      <c r="AG18" s="109">
        <f t="shared" si="4"/>
        <v>0.60000000000000009</v>
      </c>
      <c r="AH18" s="111">
        <f t="shared" si="5"/>
        <v>0.4</v>
      </c>
      <c r="AI18" s="55">
        <f t="shared" si="6"/>
        <v>29</v>
      </c>
    </row>
    <row r="19" spans="1:36" x14ac:dyDescent="0.2">
      <c r="A19" s="47" t="s">
        <v>5</v>
      </c>
      <c r="B19" s="104">
        <f>[15]Julho!$K$5</f>
        <v>0</v>
      </c>
      <c r="C19" s="104">
        <f>[15]Julho!$K$6</f>
        <v>0</v>
      </c>
      <c r="D19" s="104">
        <f>[15]Julho!$K$7</f>
        <v>0</v>
      </c>
      <c r="E19" s="104">
        <f>[15]Julho!$K$8</f>
        <v>0</v>
      </c>
      <c r="F19" s="104">
        <f>[15]Julho!$K$9</f>
        <v>0</v>
      </c>
      <c r="G19" s="104">
        <f>[15]Julho!$K$10</f>
        <v>0</v>
      </c>
      <c r="H19" s="104">
        <f>[15]Julho!$K$11</f>
        <v>0</v>
      </c>
      <c r="I19" s="104">
        <f>[15]Julho!$K$12</f>
        <v>0</v>
      </c>
      <c r="J19" s="104">
        <f>[15]Julho!$K$13</f>
        <v>0</v>
      </c>
      <c r="K19" s="104">
        <f>[15]Julho!$K$14</f>
        <v>0</v>
      </c>
      <c r="L19" s="104">
        <f>[15]Julho!$K$15</f>
        <v>0</v>
      </c>
      <c r="M19" s="104">
        <f>[15]Julho!$K$16</f>
        <v>0</v>
      </c>
      <c r="N19" s="104">
        <f>[15]Julho!$K$17</f>
        <v>0</v>
      </c>
      <c r="O19" s="104">
        <f>[15]Julho!$K$18</f>
        <v>0</v>
      </c>
      <c r="P19" s="104">
        <f>[15]Julho!$K$19</f>
        <v>0</v>
      </c>
      <c r="Q19" s="104">
        <f>[15]Julho!$K$20</f>
        <v>0</v>
      </c>
      <c r="R19" s="104">
        <f>[15]Julho!$K$21</f>
        <v>0</v>
      </c>
      <c r="S19" s="104">
        <f>[15]Julho!$K$22</f>
        <v>0</v>
      </c>
      <c r="T19" s="104">
        <f>[15]Julho!$K$23</f>
        <v>0</v>
      </c>
      <c r="U19" s="104">
        <f>[15]Julho!$K$24</f>
        <v>0</v>
      </c>
      <c r="V19" s="104">
        <f>[15]Julho!$K$25</f>
        <v>0</v>
      </c>
      <c r="W19" s="104">
        <f>[15]Julho!$K$26</f>
        <v>0</v>
      </c>
      <c r="X19" s="104">
        <f>[15]Julho!$K$27</f>
        <v>0</v>
      </c>
      <c r="Y19" s="104">
        <f>[15]Julho!$K$28</f>
        <v>0</v>
      </c>
      <c r="Z19" s="104">
        <f>[15]Julho!$K$29</f>
        <v>0</v>
      </c>
      <c r="AA19" s="104">
        <f>[15]Julho!$K$30</f>
        <v>0</v>
      </c>
      <c r="AB19" s="104">
        <f>[15]Julho!$K$31</f>
        <v>0</v>
      </c>
      <c r="AC19" s="104">
        <f>[15]Julho!$K$32</f>
        <v>0</v>
      </c>
      <c r="AD19" s="104">
        <f>[15]Julho!$K$33</f>
        <v>0</v>
      </c>
      <c r="AE19" s="104">
        <f>[15]Julho!$K$34</f>
        <v>0</v>
      </c>
      <c r="AF19" s="104">
        <f>[15]Julho!$K$35</f>
        <v>0</v>
      </c>
      <c r="AG19" s="109">
        <f t="shared" si="4"/>
        <v>0</v>
      </c>
      <c r="AH19" s="111">
        <f t="shared" si="5"/>
        <v>0</v>
      </c>
      <c r="AI19" s="55">
        <f t="shared" si="6"/>
        <v>31</v>
      </c>
      <c r="AJ19" s="12" t="s">
        <v>35</v>
      </c>
    </row>
    <row r="20" spans="1:36" x14ac:dyDescent="0.2">
      <c r="A20" s="47" t="s">
        <v>279</v>
      </c>
      <c r="B20" s="104" t="str">
        <f>[16]Julho!$K$5</f>
        <v>*</v>
      </c>
      <c r="C20" s="104" t="str">
        <f>[16]Julho!$K$6</f>
        <v>*</v>
      </c>
      <c r="D20" s="104" t="str">
        <f>[16]Julho!$K$7</f>
        <v>*</v>
      </c>
      <c r="E20" s="104" t="str">
        <f>[16]Julho!$K$8</f>
        <v>*</v>
      </c>
      <c r="F20" s="104" t="str">
        <f>[16]Julho!$K$9</f>
        <v>*</v>
      </c>
      <c r="G20" s="104" t="str">
        <f>[16]Julho!$K$10</f>
        <v>*</v>
      </c>
      <c r="H20" s="104" t="str">
        <f>[16]Julho!$K$11</f>
        <v>*</v>
      </c>
      <c r="I20" s="104" t="str">
        <f>[16]Julho!$K$12</f>
        <v>*</v>
      </c>
      <c r="J20" s="104" t="str">
        <f>[16]Julho!$K$13</f>
        <v>*</v>
      </c>
      <c r="K20" s="104" t="str">
        <f>[16]Julho!$K$14</f>
        <v>*</v>
      </c>
      <c r="L20" s="104" t="str">
        <f>[16]Julho!$K$15</f>
        <v>*</v>
      </c>
      <c r="M20" s="104" t="str">
        <f>[16]Julho!$K$16</f>
        <v>*</v>
      </c>
      <c r="N20" s="104" t="str">
        <f>[16]Julho!$K$17</f>
        <v>*</v>
      </c>
      <c r="O20" s="104" t="str">
        <f>[16]Julho!$K$18</f>
        <v>*</v>
      </c>
      <c r="P20" s="104" t="str">
        <f>[16]Julho!$K$19</f>
        <v>*</v>
      </c>
      <c r="Q20" s="104" t="str">
        <f>[16]Julho!$K$20</f>
        <v>*</v>
      </c>
      <c r="R20" s="104" t="str">
        <f>[16]Julho!$K$21</f>
        <v>*</v>
      </c>
      <c r="S20" s="104" t="str">
        <f>[16]Julho!$K$22</f>
        <v>*</v>
      </c>
      <c r="T20" s="104" t="str">
        <f>[16]Julho!$K$23</f>
        <v>*</v>
      </c>
      <c r="U20" s="104" t="str">
        <f>[16]Julho!$K$24</f>
        <v>*</v>
      </c>
      <c r="V20" s="104" t="str">
        <f>[16]Julho!$K$25</f>
        <v>*</v>
      </c>
      <c r="W20" s="104" t="str">
        <f>[16]Julho!$K$26</f>
        <v>*</v>
      </c>
      <c r="X20" s="104" t="str">
        <f>[16]Julho!$K$27</f>
        <v>*</v>
      </c>
      <c r="Y20" s="104" t="str">
        <f>[16]Julho!$K$28</f>
        <v>*</v>
      </c>
      <c r="Z20" s="104" t="str">
        <f>[16]Julho!$K$29</f>
        <v>*</v>
      </c>
      <c r="AA20" s="104">
        <f>[16]Julho!$K$30</f>
        <v>27.4</v>
      </c>
      <c r="AB20" s="104">
        <f>[16]Julho!$K$31</f>
        <v>0</v>
      </c>
      <c r="AC20" s="104">
        <f>[16]Julho!$K$32</f>
        <v>0</v>
      </c>
      <c r="AD20" s="104">
        <f>[16]Julho!$K$33</f>
        <v>0</v>
      </c>
      <c r="AE20" s="104">
        <f>[16]Julho!$K$34</f>
        <v>0</v>
      </c>
      <c r="AF20" s="104">
        <f>[16]Julho!$K$35</f>
        <v>0</v>
      </c>
      <c r="AG20" s="109">
        <f t="shared" si="4"/>
        <v>27.4</v>
      </c>
      <c r="AH20" s="111">
        <f t="shared" si="5"/>
        <v>27.4</v>
      </c>
      <c r="AI20" s="55">
        <f t="shared" si="6"/>
        <v>5</v>
      </c>
      <c r="AJ20" s="12"/>
    </row>
    <row r="21" spans="1:36" x14ac:dyDescent="0.2">
      <c r="A21" s="47" t="s">
        <v>280</v>
      </c>
      <c r="B21" s="104" t="str">
        <f>[17]Julho!$K$5</f>
        <v>*</v>
      </c>
      <c r="C21" s="104" t="str">
        <f>[17]Julho!$K$6</f>
        <v>*</v>
      </c>
      <c r="D21" s="104" t="str">
        <f>[17]Julho!$K$7</f>
        <v>*</v>
      </c>
      <c r="E21" s="104" t="str">
        <f>[17]Julho!$K$8</f>
        <v>*</v>
      </c>
      <c r="F21" s="104" t="str">
        <f>[17]Julho!$K$9</f>
        <v>*</v>
      </c>
      <c r="G21" s="104" t="str">
        <f>[17]Julho!$K$10</f>
        <v>*</v>
      </c>
      <c r="H21" s="104" t="str">
        <f>[17]Julho!$K$11</f>
        <v>*</v>
      </c>
      <c r="I21" s="104" t="str">
        <f>[17]Julho!$K$12</f>
        <v>*</v>
      </c>
      <c r="J21" s="104" t="str">
        <f>[17]Julho!$K$13</f>
        <v>*</v>
      </c>
      <c r="K21" s="104" t="str">
        <f>[17]Julho!$K$14</f>
        <v>*</v>
      </c>
      <c r="L21" s="104" t="str">
        <f>[17]Julho!$K$15</f>
        <v>*</v>
      </c>
      <c r="M21" s="104" t="str">
        <f>[17]Julho!$K$16</f>
        <v>*</v>
      </c>
      <c r="N21" s="104" t="str">
        <f>[17]Julho!$K$17</f>
        <v>*</v>
      </c>
      <c r="O21" s="104" t="str">
        <f>[17]Julho!$K$18</f>
        <v>*</v>
      </c>
      <c r="P21" s="104" t="str">
        <f>[17]Julho!$K$19</f>
        <v>*</v>
      </c>
      <c r="Q21" s="104" t="str">
        <f>[17]Julho!$K$20</f>
        <v>*</v>
      </c>
      <c r="R21" s="104" t="str">
        <f>[17]Julho!$K$21</f>
        <v>*</v>
      </c>
      <c r="S21" s="104" t="str">
        <f>[17]Julho!$K$22</f>
        <v>*</v>
      </c>
      <c r="T21" s="104" t="str">
        <f>[17]Julho!$K$23</f>
        <v>*</v>
      </c>
      <c r="U21" s="104" t="str">
        <f>[17]Julho!$K$24</f>
        <v>*</v>
      </c>
      <c r="V21" s="104" t="str">
        <f>[17]Julho!$K$25</f>
        <v>*</v>
      </c>
      <c r="W21" s="104" t="str">
        <f>[17]Julho!$K$26</f>
        <v>*</v>
      </c>
      <c r="X21" s="104" t="str">
        <f>[17]Julho!$K$27</f>
        <v>*</v>
      </c>
      <c r="Y21" s="104" t="str">
        <f>[17]Julho!$K$28</f>
        <v>*</v>
      </c>
      <c r="Z21" s="104" t="str">
        <f>[17]Julho!$K$29</f>
        <v>*</v>
      </c>
      <c r="AA21" s="104" t="str">
        <f>[17]Julho!$K$30</f>
        <v>*</v>
      </c>
      <c r="AB21" s="104" t="str">
        <f>[17]Julho!$K$31</f>
        <v>*</v>
      </c>
      <c r="AC21" s="104" t="str">
        <f>[17]Julho!$K$32</f>
        <v>*</v>
      </c>
      <c r="AD21" s="104">
        <f>[17]Julho!$K$33</f>
        <v>10</v>
      </c>
      <c r="AE21" s="104">
        <f>[17]Julho!$K$34</f>
        <v>0</v>
      </c>
      <c r="AF21" s="104">
        <f>[17]Julho!$K$35</f>
        <v>0</v>
      </c>
      <c r="AG21" s="109">
        <f t="shared" si="4"/>
        <v>10</v>
      </c>
      <c r="AH21" s="111">
        <f t="shared" si="5"/>
        <v>10</v>
      </c>
      <c r="AI21" s="55">
        <f t="shared" si="6"/>
        <v>2</v>
      </c>
      <c r="AJ21" s="12"/>
    </row>
    <row r="22" spans="1:36" x14ac:dyDescent="0.2">
      <c r="A22" s="47" t="s">
        <v>210</v>
      </c>
      <c r="B22" s="104">
        <f>[18]Julho!$K$5</f>
        <v>0</v>
      </c>
      <c r="C22" s="104">
        <f>[18]Julho!$K$6</f>
        <v>0</v>
      </c>
      <c r="D22" s="104">
        <f>[18]Julho!$K$7</f>
        <v>0</v>
      </c>
      <c r="E22" s="104">
        <f>[18]Julho!$K$8</f>
        <v>0</v>
      </c>
      <c r="F22" s="104">
        <f>[18]Julho!$K$9</f>
        <v>0</v>
      </c>
      <c r="G22" s="104">
        <f>[18]Julho!$K$10</f>
        <v>0</v>
      </c>
      <c r="H22" s="104">
        <f>[18]Julho!$K$11</f>
        <v>0</v>
      </c>
      <c r="I22" s="104">
        <f>[18]Julho!$K$12</f>
        <v>0</v>
      </c>
      <c r="J22" s="104">
        <f>[18]Julho!$K$13</f>
        <v>0</v>
      </c>
      <c r="K22" s="104">
        <f>[18]Julho!$K$14</f>
        <v>0</v>
      </c>
      <c r="L22" s="104">
        <f>[18]Julho!$K$15</f>
        <v>0</v>
      </c>
      <c r="M22" s="104">
        <f>[18]Julho!$K$16</f>
        <v>0</v>
      </c>
      <c r="N22" s="104">
        <f>[18]Julho!$K$17</f>
        <v>0</v>
      </c>
      <c r="O22" s="104">
        <f>[18]Julho!$K$18</f>
        <v>0</v>
      </c>
      <c r="P22" s="104">
        <f>[18]Julho!$K$19</f>
        <v>0</v>
      </c>
      <c r="Q22" s="104">
        <f>[18]Julho!$K$20</f>
        <v>0</v>
      </c>
      <c r="R22" s="104">
        <f>[18]Julho!$K$21</f>
        <v>0</v>
      </c>
      <c r="S22" s="104">
        <f>[18]Julho!$K$22</f>
        <v>0</v>
      </c>
      <c r="T22" s="104">
        <f>[18]Julho!$K$23</f>
        <v>0</v>
      </c>
      <c r="U22" s="104">
        <f>[18]Julho!$K$24</f>
        <v>0</v>
      </c>
      <c r="V22" s="104">
        <f>[18]Julho!$K$25</f>
        <v>0</v>
      </c>
      <c r="W22" s="104">
        <f>[18]Julho!$K$26</f>
        <v>0</v>
      </c>
      <c r="X22" s="104">
        <f>[18]Julho!$K$27</f>
        <v>0</v>
      </c>
      <c r="Y22" s="104">
        <f>[18]Julho!$K$28</f>
        <v>0</v>
      </c>
      <c r="Z22" s="104">
        <f>[18]Julho!$K$29</f>
        <v>0</v>
      </c>
      <c r="AA22" s="104">
        <f>[18]Julho!$K$30</f>
        <v>0</v>
      </c>
      <c r="AB22" s="104">
        <f>[18]Julho!$K$31</f>
        <v>0</v>
      </c>
      <c r="AC22" s="104">
        <f>[18]Julho!$K$32</f>
        <v>0</v>
      </c>
      <c r="AD22" s="104">
        <f>[18]Julho!$K$33</f>
        <v>0</v>
      </c>
      <c r="AE22" s="104">
        <f>[18]Julho!$K$34</f>
        <v>0</v>
      </c>
      <c r="AF22" s="104">
        <f>[18]Julho!$K$35</f>
        <v>0</v>
      </c>
      <c r="AG22" s="109">
        <f t="shared" si="4"/>
        <v>0</v>
      </c>
      <c r="AH22" s="111">
        <f t="shared" si="5"/>
        <v>0</v>
      </c>
      <c r="AI22" s="55">
        <f t="shared" si="6"/>
        <v>31</v>
      </c>
      <c r="AJ22" s="12"/>
    </row>
    <row r="23" spans="1:36" x14ac:dyDescent="0.2">
      <c r="A23" s="47" t="s">
        <v>215</v>
      </c>
      <c r="B23" s="104">
        <f>[19]Julho!$K$5</f>
        <v>0</v>
      </c>
      <c r="C23" s="104">
        <f>[19]Julho!$K$6</f>
        <v>0</v>
      </c>
      <c r="D23" s="104">
        <f>[19]Julho!$K$7</f>
        <v>0</v>
      </c>
      <c r="E23" s="104">
        <f>[19]Julho!$K$8</f>
        <v>0</v>
      </c>
      <c r="F23" s="104">
        <f>[19]Julho!$K$9</f>
        <v>0</v>
      </c>
      <c r="G23" s="104">
        <f>[19]Julho!$K$10</f>
        <v>0</v>
      </c>
      <c r="H23" s="104">
        <f>[19]Julho!$K$11</f>
        <v>0</v>
      </c>
      <c r="I23" s="104">
        <f>[19]Julho!$K$12</f>
        <v>0</v>
      </c>
      <c r="J23" s="104">
        <f>[19]Julho!$K$13</f>
        <v>0</v>
      </c>
      <c r="K23" s="104">
        <f>[19]Julho!$K$14</f>
        <v>0</v>
      </c>
      <c r="L23" s="104">
        <f>[19]Julho!$K$15</f>
        <v>0</v>
      </c>
      <c r="M23" s="104">
        <f>[19]Julho!$K$16</f>
        <v>0</v>
      </c>
      <c r="N23" s="104">
        <f>[19]Julho!$K$17</f>
        <v>0</v>
      </c>
      <c r="O23" s="104">
        <f>[19]Julho!$K$18</f>
        <v>0</v>
      </c>
      <c r="P23" s="104">
        <f>[19]Julho!$K$19</f>
        <v>0</v>
      </c>
      <c r="Q23" s="104">
        <f>[19]Julho!$K$20</f>
        <v>0</v>
      </c>
      <c r="R23" s="104">
        <f>[19]Julho!$K$21</f>
        <v>0</v>
      </c>
      <c r="S23" s="104">
        <f>[19]Julho!$K$22</f>
        <v>0</v>
      </c>
      <c r="T23" s="104">
        <f>[19]Julho!$K$23</f>
        <v>0</v>
      </c>
      <c r="U23" s="104">
        <f>[19]Julho!$K$24</f>
        <v>0</v>
      </c>
      <c r="V23" s="104">
        <f>[19]Julho!$K$25</f>
        <v>0</v>
      </c>
      <c r="W23" s="104">
        <f>[19]Julho!$K$26</f>
        <v>0</v>
      </c>
      <c r="X23" s="104">
        <f>[19]Julho!$K$27</f>
        <v>0</v>
      </c>
      <c r="Y23" s="104">
        <f>[19]Julho!$K$28</f>
        <v>0</v>
      </c>
      <c r="Z23" s="104">
        <f>[19]Julho!$K$29</f>
        <v>0</v>
      </c>
      <c r="AA23" s="104">
        <f>[19]Julho!$K$30</f>
        <v>0</v>
      </c>
      <c r="AB23" s="104">
        <f>[19]Julho!$K$31</f>
        <v>0</v>
      </c>
      <c r="AC23" s="104">
        <f>[19]Julho!$K$32</f>
        <v>0</v>
      </c>
      <c r="AD23" s="104">
        <f>[19]Julho!$K$33</f>
        <v>0</v>
      </c>
      <c r="AE23" s="104">
        <f>[19]Julho!$K$34</f>
        <v>0</v>
      </c>
      <c r="AF23" s="104">
        <f>[19]Julho!$K$35</f>
        <v>0</v>
      </c>
      <c r="AG23" s="109">
        <f t="shared" si="4"/>
        <v>0</v>
      </c>
      <c r="AH23" s="111">
        <f t="shared" si="5"/>
        <v>0</v>
      </c>
      <c r="AI23" s="55">
        <f t="shared" si="6"/>
        <v>31</v>
      </c>
      <c r="AJ23" s="12"/>
    </row>
    <row r="24" spans="1:36" x14ac:dyDescent="0.2">
      <c r="A24" s="47" t="s">
        <v>207</v>
      </c>
      <c r="B24" s="104">
        <f>[20]Julho!$K$5</f>
        <v>0</v>
      </c>
      <c r="C24" s="104">
        <f>[20]Julho!$K$6</f>
        <v>0</v>
      </c>
      <c r="D24" s="104">
        <f>[20]Julho!$K$7</f>
        <v>0</v>
      </c>
      <c r="E24" s="104">
        <f>[20]Julho!$K$8</f>
        <v>0</v>
      </c>
      <c r="F24" s="104">
        <f>[20]Julho!$K$9</f>
        <v>0</v>
      </c>
      <c r="G24" s="104">
        <f>[20]Julho!$K$10</f>
        <v>0</v>
      </c>
      <c r="H24" s="104">
        <f>[20]Julho!$K$11</f>
        <v>0</v>
      </c>
      <c r="I24" s="104">
        <f>[20]Julho!$K$12</f>
        <v>0</v>
      </c>
      <c r="J24" s="104">
        <f>[20]Julho!$K$13</f>
        <v>0</v>
      </c>
      <c r="K24" s="104">
        <f>[20]Julho!$K$14</f>
        <v>0</v>
      </c>
      <c r="L24" s="104">
        <f>[20]Julho!$K$15</f>
        <v>0</v>
      </c>
      <c r="M24" s="104">
        <f>[20]Julho!$K$16</f>
        <v>0</v>
      </c>
      <c r="N24" s="104">
        <f>[20]Julho!$K$17</f>
        <v>0</v>
      </c>
      <c r="O24" s="104">
        <f>[20]Julho!$K$18</f>
        <v>0</v>
      </c>
      <c r="P24" s="104">
        <f>[20]Julho!$K$19</f>
        <v>0</v>
      </c>
      <c r="Q24" s="104">
        <f>[20]Julho!$K$20</f>
        <v>0</v>
      </c>
      <c r="R24" s="104">
        <f>[20]Julho!$K$21</f>
        <v>0</v>
      </c>
      <c r="S24" s="104">
        <f>[20]Julho!$K$22</f>
        <v>0</v>
      </c>
      <c r="T24" s="104">
        <f>[20]Julho!$K$23</f>
        <v>0</v>
      </c>
      <c r="U24" s="104">
        <f>[20]Julho!$K$24</f>
        <v>0</v>
      </c>
      <c r="V24" s="104">
        <f>[20]Julho!$K$25</f>
        <v>0</v>
      </c>
      <c r="W24" s="104">
        <f>[20]Julho!$K$26</f>
        <v>0</v>
      </c>
      <c r="X24" s="104">
        <f>[20]Julho!$K$27</f>
        <v>0</v>
      </c>
      <c r="Y24" s="104">
        <f>[20]Julho!$K$28</f>
        <v>0</v>
      </c>
      <c r="Z24" s="104">
        <f>[20]Julho!$K$29</f>
        <v>0.2</v>
      </c>
      <c r="AA24" s="104">
        <f>[20]Julho!$K$30</f>
        <v>0</v>
      </c>
      <c r="AB24" s="104">
        <f>[20]Julho!$K$31</f>
        <v>0</v>
      </c>
      <c r="AC24" s="104">
        <f>[20]Julho!$K$32</f>
        <v>0</v>
      </c>
      <c r="AD24" s="104">
        <f>[20]Julho!$K$33</f>
        <v>2.6</v>
      </c>
      <c r="AE24" s="104">
        <f>[20]Julho!$K$34</f>
        <v>0</v>
      </c>
      <c r="AF24" s="104">
        <f>[20]Julho!$K$35</f>
        <v>0</v>
      </c>
      <c r="AG24" s="109">
        <f t="shared" si="4"/>
        <v>2.8000000000000003</v>
      </c>
      <c r="AH24" s="111">
        <f t="shared" si="5"/>
        <v>2.6</v>
      </c>
      <c r="AI24" s="55">
        <f t="shared" si="6"/>
        <v>29</v>
      </c>
      <c r="AJ24" s="12"/>
    </row>
    <row r="25" spans="1:36" x14ac:dyDescent="0.2">
      <c r="A25" s="47" t="s">
        <v>208</v>
      </c>
      <c r="B25" s="104">
        <f>[21]Julho!$K$5</f>
        <v>0</v>
      </c>
      <c r="C25" s="104">
        <f>[21]Julho!$K$6</f>
        <v>0</v>
      </c>
      <c r="D25" s="104">
        <f>[21]Julho!$K$7</f>
        <v>0</v>
      </c>
      <c r="E25" s="104">
        <f>[21]Julho!$K$8</f>
        <v>0</v>
      </c>
      <c r="F25" s="104">
        <f>[21]Julho!$K$9</f>
        <v>0</v>
      </c>
      <c r="G25" s="104">
        <f>[21]Julho!$K$10</f>
        <v>0</v>
      </c>
      <c r="H25" s="104">
        <f>[21]Julho!$K$11</f>
        <v>0</v>
      </c>
      <c r="I25" s="104">
        <f>[21]Julho!$K$12</f>
        <v>0</v>
      </c>
      <c r="J25" s="104">
        <f>[21]Julho!$K$13</f>
        <v>0</v>
      </c>
      <c r="K25" s="104">
        <f>[21]Julho!$K$14</f>
        <v>0</v>
      </c>
      <c r="L25" s="104">
        <f>[21]Julho!$K$15</f>
        <v>0</v>
      </c>
      <c r="M25" s="104">
        <f>[21]Julho!$K$16</f>
        <v>0</v>
      </c>
      <c r="N25" s="104">
        <f>[21]Julho!$K$17</f>
        <v>0</v>
      </c>
      <c r="O25" s="104">
        <f>[21]Julho!$K$18</f>
        <v>0</v>
      </c>
      <c r="P25" s="104">
        <f>[21]Julho!$K$19</f>
        <v>0</v>
      </c>
      <c r="Q25" s="104">
        <f>[21]Julho!$K$20</f>
        <v>0</v>
      </c>
      <c r="R25" s="104">
        <f>[21]Julho!$K$21</f>
        <v>0</v>
      </c>
      <c r="S25" s="104">
        <f>[21]Julho!$K$22</f>
        <v>0</v>
      </c>
      <c r="T25" s="104">
        <f>[21]Julho!$K$23</f>
        <v>0</v>
      </c>
      <c r="U25" s="104">
        <f>[21]Julho!$K$24</f>
        <v>0</v>
      </c>
      <c r="V25" s="104">
        <f>[21]Julho!$K$25</f>
        <v>0</v>
      </c>
      <c r="W25" s="104">
        <f>[21]Julho!$K$26</f>
        <v>0</v>
      </c>
      <c r="X25" s="104">
        <f>[21]Julho!$K$27</f>
        <v>0</v>
      </c>
      <c r="Y25" s="104">
        <f>[21]Julho!$K$28</f>
        <v>0</v>
      </c>
      <c r="Z25" s="104">
        <f>[21]Julho!$K$29</f>
        <v>0</v>
      </c>
      <c r="AA25" s="104">
        <f>[21]Julho!$K$30</f>
        <v>0</v>
      </c>
      <c r="AB25" s="104">
        <f>[21]Julho!$K$31</f>
        <v>0</v>
      </c>
      <c r="AC25" s="104">
        <f>[21]Julho!$K$32</f>
        <v>0</v>
      </c>
      <c r="AD25" s="104">
        <f>[21]Julho!$K$33</f>
        <v>0</v>
      </c>
      <c r="AE25" s="104">
        <f>[21]Julho!$K$34</f>
        <v>0</v>
      </c>
      <c r="AF25" s="104">
        <f>[21]Julho!$K$35</f>
        <v>0</v>
      </c>
      <c r="AG25" s="109">
        <f t="shared" si="4"/>
        <v>0</v>
      </c>
      <c r="AH25" s="111">
        <f t="shared" si="5"/>
        <v>0</v>
      </c>
      <c r="AI25" s="55">
        <f t="shared" si="6"/>
        <v>31</v>
      </c>
      <c r="AJ25" s="12"/>
    </row>
    <row r="26" spans="1:36" x14ac:dyDescent="0.2">
      <c r="A26" s="47" t="s">
        <v>33</v>
      </c>
      <c r="B26" s="104">
        <f>[22]Julho!$K$5</f>
        <v>0.2</v>
      </c>
      <c r="C26" s="104">
        <f>[22]Julho!$K$6</f>
        <v>0</v>
      </c>
      <c r="D26" s="104">
        <f>[22]Julho!$K$7</f>
        <v>0</v>
      </c>
      <c r="E26" s="104">
        <f>[22]Julho!$K$8</f>
        <v>0</v>
      </c>
      <c r="F26" s="104">
        <f>[22]Julho!$K$9</f>
        <v>0</v>
      </c>
      <c r="G26" s="104">
        <f>[22]Julho!$K$10</f>
        <v>0</v>
      </c>
      <c r="H26" s="104">
        <f>[22]Julho!$K$11</f>
        <v>0</v>
      </c>
      <c r="I26" s="104">
        <f>[22]Julho!$K$12</f>
        <v>0</v>
      </c>
      <c r="J26" s="104">
        <f>[22]Julho!$K$13</f>
        <v>0</v>
      </c>
      <c r="K26" s="104">
        <f>[22]Julho!$K$14</f>
        <v>0</v>
      </c>
      <c r="L26" s="104">
        <f>[22]Julho!$K$15</f>
        <v>0</v>
      </c>
      <c r="M26" s="104">
        <f>[22]Julho!$K$16</f>
        <v>0</v>
      </c>
      <c r="N26" s="104">
        <f>[22]Julho!$K$17</f>
        <v>0</v>
      </c>
      <c r="O26" s="104">
        <f>[22]Julho!$K$18</f>
        <v>0</v>
      </c>
      <c r="P26" s="104">
        <f>[22]Julho!$K$19</f>
        <v>0</v>
      </c>
      <c r="Q26" s="104">
        <f>[22]Julho!$K$20</f>
        <v>0</v>
      </c>
      <c r="R26" s="104">
        <f>[22]Julho!$K$21</f>
        <v>0</v>
      </c>
      <c r="S26" s="104">
        <f>[22]Julho!$K$22</f>
        <v>0</v>
      </c>
      <c r="T26" s="104">
        <f>[22]Julho!$K$23</f>
        <v>0</v>
      </c>
      <c r="U26" s="104">
        <f>[22]Julho!$K$24</f>
        <v>0</v>
      </c>
      <c r="V26" s="104">
        <f>[22]Julho!$K$25</f>
        <v>0</v>
      </c>
      <c r="W26" s="104">
        <f>[22]Julho!$K$26</f>
        <v>0</v>
      </c>
      <c r="X26" s="104">
        <f>[22]Julho!$K$27</f>
        <v>0</v>
      </c>
      <c r="Y26" s="104">
        <f>[22]Julho!$K$28</f>
        <v>0</v>
      </c>
      <c r="Z26" s="104">
        <f>[22]Julho!$K$29</f>
        <v>0</v>
      </c>
      <c r="AA26" s="104">
        <f>[22]Julho!$K$30</f>
        <v>0</v>
      </c>
      <c r="AB26" s="104">
        <f>[22]Julho!$K$31</f>
        <v>0</v>
      </c>
      <c r="AC26" s="104">
        <f>[22]Julho!$K$32</f>
        <v>0</v>
      </c>
      <c r="AD26" s="104">
        <f>[22]Julho!$K$33</f>
        <v>0</v>
      </c>
      <c r="AE26" s="104">
        <f>[22]Julho!$K$34</f>
        <v>0</v>
      </c>
      <c r="AF26" s="104">
        <f>[22]Julho!$K$35</f>
        <v>0</v>
      </c>
      <c r="AG26" s="109">
        <f t="shared" si="4"/>
        <v>0.2</v>
      </c>
      <c r="AH26" s="111">
        <f t="shared" si="5"/>
        <v>0.2</v>
      </c>
      <c r="AI26" s="55">
        <f t="shared" si="6"/>
        <v>30</v>
      </c>
    </row>
    <row r="27" spans="1:36" x14ac:dyDescent="0.2">
      <c r="A27" s="47" t="s">
        <v>6</v>
      </c>
      <c r="B27" s="104">
        <f>[23]Julho!$K$5</f>
        <v>0</v>
      </c>
      <c r="C27" s="104">
        <f>[23]Julho!$K$6</f>
        <v>0</v>
      </c>
      <c r="D27" s="104">
        <f>[23]Julho!$K$7</f>
        <v>0</v>
      </c>
      <c r="E27" s="104">
        <f>[23]Julho!$K$8</f>
        <v>0</v>
      </c>
      <c r="F27" s="104">
        <f>[23]Julho!$K$9</f>
        <v>0</v>
      </c>
      <c r="G27" s="104">
        <f>[23]Julho!$K$10</f>
        <v>0</v>
      </c>
      <c r="H27" s="104">
        <f>[23]Julho!$K$11</f>
        <v>0</v>
      </c>
      <c r="I27" s="104">
        <f>[23]Julho!$K$12</f>
        <v>0</v>
      </c>
      <c r="J27" s="104">
        <f>[23]Julho!$K$13</f>
        <v>0</v>
      </c>
      <c r="K27" s="104">
        <f>[23]Julho!$K$14</f>
        <v>0</v>
      </c>
      <c r="L27" s="104">
        <f>[23]Julho!$K$15</f>
        <v>0</v>
      </c>
      <c r="M27" s="104">
        <f>[23]Julho!$K$16</f>
        <v>0</v>
      </c>
      <c r="N27" s="104">
        <f>[23]Julho!$K$17</f>
        <v>0</v>
      </c>
      <c r="O27" s="104">
        <f>[23]Julho!$K$18</f>
        <v>0</v>
      </c>
      <c r="P27" s="104">
        <f>[23]Julho!$K$19</f>
        <v>0</v>
      </c>
      <c r="Q27" s="104">
        <f>[23]Julho!$K$20</f>
        <v>0</v>
      </c>
      <c r="R27" s="104">
        <f>[23]Julho!$K$21</f>
        <v>0</v>
      </c>
      <c r="S27" s="104">
        <f>[23]Julho!$K$22</f>
        <v>0</v>
      </c>
      <c r="T27" s="104">
        <f>[23]Julho!$K$23</f>
        <v>0</v>
      </c>
      <c r="U27" s="104">
        <f>[23]Julho!$K$24</f>
        <v>0</v>
      </c>
      <c r="V27" s="104">
        <f>[23]Julho!$K$25</f>
        <v>0</v>
      </c>
      <c r="W27" s="104">
        <f>[23]Julho!$K$26</f>
        <v>0</v>
      </c>
      <c r="X27" s="104">
        <f>[23]Julho!$K$27</f>
        <v>0</v>
      </c>
      <c r="Y27" s="104">
        <f>[23]Julho!$K$28</f>
        <v>0</v>
      </c>
      <c r="Z27" s="104">
        <f>[23]Julho!$K$29</f>
        <v>0</v>
      </c>
      <c r="AA27" s="104">
        <f>[23]Julho!$K$30</f>
        <v>0</v>
      </c>
      <c r="AB27" s="104">
        <f>[23]Julho!$K$31</f>
        <v>0</v>
      </c>
      <c r="AC27" s="104">
        <f>[23]Julho!$K$32</f>
        <v>0</v>
      </c>
      <c r="AD27" s="104">
        <f>[23]Julho!$K$33</f>
        <v>0</v>
      </c>
      <c r="AE27" s="104">
        <f>[23]Julho!$K$34</f>
        <v>0</v>
      </c>
      <c r="AF27" s="104">
        <f>[23]Julho!$K$35</f>
        <v>0</v>
      </c>
      <c r="AG27" s="109">
        <f t="shared" si="4"/>
        <v>0</v>
      </c>
      <c r="AH27" s="111">
        <f t="shared" si="5"/>
        <v>0</v>
      </c>
      <c r="AI27" s="55">
        <f t="shared" si="6"/>
        <v>31</v>
      </c>
    </row>
    <row r="28" spans="1:36" x14ac:dyDescent="0.2">
      <c r="A28" s="47" t="s">
        <v>7</v>
      </c>
      <c r="B28" s="104">
        <f>[24]Julho!$K$5</f>
        <v>0</v>
      </c>
      <c r="C28" s="104">
        <f>[24]Julho!$K$6</f>
        <v>0</v>
      </c>
      <c r="D28" s="104">
        <f>[24]Julho!$K$7</f>
        <v>0.2</v>
      </c>
      <c r="E28" s="104">
        <f>[24]Julho!$K$8</f>
        <v>0</v>
      </c>
      <c r="F28" s="104">
        <f>[24]Julho!$K$9</f>
        <v>0</v>
      </c>
      <c r="G28" s="104">
        <f>[24]Julho!$K$10</f>
        <v>0</v>
      </c>
      <c r="H28" s="104">
        <f>[24]Julho!$K$11</f>
        <v>0</v>
      </c>
      <c r="I28" s="104">
        <f>[24]Julho!$K$12</f>
        <v>0</v>
      </c>
      <c r="J28" s="104">
        <f>[24]Julho!$K$13</f>
        <v>0</v>
      </c>
      <c r="K28" s="104">
        <f>[24]Julho!$K$14</f>
        <v>0</v>
      </c>
      <c r="L28" s="104">
        <f>[24]Julho!$K$15</f>
        <v>0</v>
      </c>
      <c r="M28" s="104">
        <f>[24]Julho!$K$16</f>
        <v>0</v>
      </c>
      <c r="N28" s="104">
        <f>[24]Julho!$K$17</f>
        <v>0</v>
      </c>
      <c r="O28" s="104">
        <f>[24]Julho!$K$18</f>
        <v>0</v>
      </c>
      <c r="P28" s="104">
        <f>[24]Julho!$K$19</f>
        <v>0</v>
      </c>
      <c r="Q28" s="104">
        <f>[24]Julho!$K$20</f>
        <v>0</v>
      </c>
      <c r="R28" s="104">
        <f>[24]Julho!$K$21</f>
        <v>0</v>
      </c>
      <c r="S28" s="104">
        <f>[24]Julho!$K$22</f>
        <v>0</v>
      </c>
      <c r="T28" s="104">
        <f>[24]Julho!$K$23</f>
        <v>0</v>
      </c>
      <c r="U28" s="104">
        <f>[24]Julho!$K$24</f>
        <v>0</v>
      </c>
      <c r="V28" s="104">
        <f>[24]Julho!$K$25</f>
        <v>0</v>
      </c>
      <c r="W28" s="104">
        <f>[24]Julho!$K$26</f>
        <v>0</v>
      </c>
      <c r="X28" s="104">
        <f>[24]Julho!$K$27</f>
        <v>0</v>
      </c>
      <c r="Y28" s="104">
        <f>[24]Julho!$K$28</f>
        <v>0</v>
      </c>
      <c r="Z28" s="104">
        <f>[24]Julho!$K$29</f>
        <v>0</v>
      </c>
      <c r="AA28" s="104">
        <f>[24]Julho!$K$30</f>
        <v>0</v>
      </c>
      <c r="AB28" s="104">
        <f>[24]Julho!$K$31</f>
        <v>2.2000000000000002</v>
      </c>
      <c r="AC28" s="104">
        <f>[24]Julho!$K$32</f>
        <v>16</v>
      </c>
      <c r="AD28" s="104">
        <f>[24]Julho!$K$33</f>
        <v>0</v>
      </c>
      <c r="AE28" s="104">
        <f>[24]Julho!$K$34</f>
        <v>0</v>
      </c>
      <c r="AF28" s="104">
        <f>[24]Julho!$K$35</f>
        <v>0</v>
      </c>
      <c r="AG28" s="109">
        <f t="shared" si="4"/>
        <v>18.399999999999999</v>
      </c>
      <c r="AH28" s="111">
        <f t="shared" si="5"/>
        <v>16</v>
      </c>
      <c r="AI28" s="55">
        <f t="shared" si="6"/>
        <v>28</v>
      </c>
    </row>
    <row r="29" spans="1:36" x14ac:dyDescent="0.2">
      <c r="A29" s="47" t="s">
        <v>140</v>
      </c>
      <c r="B29" s="104">
        <f>[25]Julho!$K$5</f>
        <v>0</v>
      </c>
      <c r="C29" s="104">
        <f>[25]Julho!$K$6</f>
        <v>0</v>
      </c>
      <c r="D29" s="104">
        <f>[25]Julho!$K$7</f>
        <v>0</v>
      </c>
      <c r="E29" s="104">
        <f>[25]Julho!$K$8</f>
        <v>0</v>
      </c>
      <c r="F29" s="104">
        <f>[25]Julho!$K$9</f>
        <v>0</v>
      </c>
      <c r="G29" s="104">
        <f>[25]Julho!$K$10</f>
        <v>0</v>
      </c>
      <c r="H29" s="104">
        <f>[25]Julho!$K$11</f>
        <v>0</v>
      </c>
      <c r="I29" s="104">
        <f>[25]Julho!$K$12</f>
        <v>0</v>
      </c>
      <c r="J29" s="104">
        <f>[25]Julho!$K$13</f>
        <v>0</v>
      </c>
      <c r="K29" s="104">
        <f>[25]Julho!$K$14</f>
        <v>0</v>
      </c>
      <c r="L29" s="104">
        <f>[25]Julho!$K$15</f>
        <v>0</v>
      </c>
      <c r="M29" s="104">
        <f>[25]Julho!$K$16</f>
        <v>0</v>
      </c>
      <c r="N29" s="104">
        <f>[25]Julho!$K$17</f>
        <v>0</v>
      </c>
      <c r="O29" s="104">
        <f>[25]Julho!$K$18</f>
        <v>0</v>
      </c>
      <c r="P29" s="104">
        <f>[25]Julho!$K$19</f>
        <v>0</v>
      </c>
      <c r="Q29" s="104">
        <f>[25]Julho!$K$20</f>
        <v>0</v>
      </c>
      <c r="R29" s="104">
        <f>[25]Julho!$K$21</f>
        <v>0</v>
      </c>
      <c r="S29" s="104">
        <f>[25]Julho!$K$22</f>
        <v>0</v>
      </c>
      <c r="T29" s="104">
        <f>[25]Julho!$K$23</f>
        <v>0</v>
      </c>
      <c r="U29" s="104">
        <f>[25]Julho!$K$24</f>
        <v>0</v>
      </c>
      <c r="V29" s="104">
        <f>[25]Julho!$K$25</f>
        <v>0</v>
      </c>
      <c r="W29" s="104">
        <f>[25]Julho!$K$26</f>
        <v>0</v>
      </c>
      <c r="X29" s="104">
        <f>[25]Julho!$K$27</f>
        <v>0</v>
      </c>
      <c r="Y29" s="104">
        <f>[25]Julho!$K$28</f>
        <v>0</v>
      </c>
      <c r="Z29" s="104">
        <f>[25]Julho!$K$29</f>
        <v>0</v>
      </c>
      <c r="AA29" s="104">
        <f>[25]Julho!$K$30</f>
        <v>0</v>
      </c>
      <c r="AB29" s="104">
        <f>[25]Julho!$K$31</f>
        <v>3</v>
      </c>
      <c r="AC29" s="104">
        <f>[25]Julho!$K$32</f>
        <v>5.6000000000000005</v>
      </c>
      <c r="AD29" s="104">
        <f>[25]Julho!$K$33</f>
        <v>0</v>
      </c>
      <c r="AE29" s="104">
        <f>[25]Julho!$K$34</f>
        <v>0</v>
      </c>
      <c r="AF29" s="104">
        <f>[25]Julho!$K$35</f>
        <v>0</v>
      </c>
      <c r="AG29" s="109">
        <f t="shared" si="4"/>
        <v>8.6000000000000014</v>
      </c>
      <c r="AH29" s="111">
        <f t="shared" si="5"/>
        <v>5.6000000000000005</v>
      </c>
      <c r="AI29" s="55">
        <f t="shared" si="6"/>
        <v>29</v>
      </c>
    </row>
    <row r="30" spans="1:36" x14ac:dyDescent="0.2">
      <c r="A30" s="47" t="s">
        <v>141</v>
      </c>
      <c r="B30" s="104">
        <f>[26]Julho!$K$5</f>
        <v>0.4</v>
      </c>
      <c r="C30" s="104">
        <f>[26]Julho!$K$6</f>
        <v>0</v>
      </c>
      <c r="D30" s="104">
        <f>[26]Julho!$K$7</f>
        <v>0</v>
      </c>
      <c r="E30" s="104">
        <f>[26]Julho!$K$8</f>
        <v>0.2</v>
      </c>
      <c r="F30" s="104">
        <f>[26]Julho!$K$9</f>
        <v>0</v>
      </c>
      <c r="G30" s="104">
        <f>[26]Julho!$K$10</f>
        <v>0.2</v>
      </c>
      <c r="H30" s="104">
        <f>[26]Julho!$K$11</f>
        <v>0</v>
      </c>
      <c r="I30" s="104">
        <f>[26]Julho!$K$12</f>
        <v>0</v>
      </c>
      <c r="J30" s="104">
        <f>[26]Julho!$K$13</f>
        <v>0</v>
      </c>
      <c r="K30" s="104">
        <f>[26]Julho!$K$14</f>
        <v>0</v>
      </c>
      <c r="L30" s="104">
        <f>[26]Julho!$K$15</f>
        <v>0</v>
      </c>
      <c r="M30" s="104">
        <f>[26]Julho!$K$16</f>
        <v>0</v>
      </c>
      <c r="N30" s="104">
        <f>[26]Julho!$K$17</f>
        <v>0</v>
      </c>
      <c r="O30" s="104">
        <f>[26]Julho!$K$18</f>
        <v>0</v>
      </c>
      <c r="P30" s="104">
        <f>[26]Julho!$K$19</f>
        <v>0</v>
      </c>
      <c r="Q30" s="104">
        <f>[26]Julho!$K$20</f>
        <v>0</v>
      </c>
      <c r="R30" s="104">
        <f>[26]Julho!$K$21</f>
        <v>0</v>
      </c>
      <c r="S30" s="104">
        <f>[26]Julho!$K$22</f>
        <v>0</v>
      </c>
      <c r="T30" s="104">
        <f>[26]Julho!$K$23</f>
        <v>0.2</v>
      </c>
      <c r="U30" s="104">
        <f>[26]Julho!$K$24</f>
        <v>0</v>
      </c>
      <c r="V30" s="104">
        <f>[26]Julho!$K$25</f>
        <v>0</v>
      </c>
      <c r="W30" s="104">
        <f>[26]Julho!$K$26</f>
        <v>0</v>
      </c>
      <c r="X30" s="104">
        <f>[26]Julho!$K$27</f>
        <v>0</v>
      </c>
      <c r="Y30" s="104">
        <f>[26]Julho!$K$28</f>
        <v>0.4</v>
      </c>
      <c r="Z30" s="104">
        <f>[26]Julho!$K$29</f>
        <v>2</v>
      </c>
      <c r="AA30" s="104">
        <f>[26]Julho!$K$30</f>
        <v>0</v>
      </c>
      <c r="AB30" s="104">
        <f>[26]Julho!$K$31</f>
        <v>18.600000000000001</v>
      </c>
      <c r="AC30" s="104">
        <f>[26]Julho!$K$32</f>
        <v>0.60000000000000009</v>
      </c>
      <c r="AD30" s="104">
        <f>[26]Julho!$K$33</f>
        <v>0</v>
      </c>
      <c r="AE30" s="104">
        <f>[26]Julho!$K$34</f>
        <v>0.2</v>
      </c>
      <c r="AF30" s="104">
        <f>[26]Julho!$K$35</f>
        <v>0</v>
      </c>
      <c r="AG30" s="109">
        <f t="shared" si="4"/>
        <v>22.8</v>
      </c>
      <c r="AH30" s="111">
        <f t="shared" si="5"/>
        <v>18.600000000000001</v>
      </c>
      <c r="AI30" s="55">
        <f t="shared" si="6"/>
        <v>22</v>
      </c>
      <c r="AJ30" s="12" t="s">
        <v>35</v>
      </c>
    </row>
    <row r="31" spans="1:36" x14ac:dyDescent="0.2">
      <c r="A31" s="47" t="s">
        <v>142</v>
      </c>
      <c r="B31" s="104">
        <f>[27]Julho!$K$5</f>
        <v>0</v>
      </c>
      <c r="C31" s="104">
        <f>[27]Julho!$K$6</f>
        <v>0</v>
      </c>
      <c r="D31" s="104">
        <f>[27]Julho!$K$7</f>
        <v>0</v>
      </c>
      <c r="E31" s="104">
        <f>[27]Julho!$K$8</f>
        <v>0</v>
      </c>
      <c r="F31" s="104">
        <f>[27]Julho!$K$9</f>
        <v>0</v>
      </c>
      <c r="G31" s="104">
        <f>[27]Julho!$K$10</f>
        <v>0</v>
      </c>
      <c r="H31" s="104">
        <f>[27]Julho!$K$11</f>
        <v>0</v>
      </c>
      <c r="I31" s="104">
        <f>[27]Julho!$K$12</f>
        <v>0</v>
      </c>
      <c r="J31" s="104">
        <f>[27]Julho!$K$13</f>
        <v>0</v>
      </c>
      <c r="K31" s="104">
        <f>[27]Julho!$K$14</f>
        <v>0</v>
      </c>
      <c r="L31" s="104">
        <f>[27]Julho!$K$15</f>
        <v>0</v>
      </c>
      <c r="M31" s="104">
        <f>[27]Julho!$K$16</f>
        <v>0</v>
      </c>
      <c r="N31" s="104">
        <f>[27]Julho!$K$17</f>
        <v>0</v>
      </c>
      <c r="O31" s="104">
        <f>[27]Julho!$K$18</f>
        <v>0</v>
      </c>
      <c r="P31" s="104">
        <f>[27]Julho!$K$19</f>
        <v>0</v>
      </c>
      <c r="Q31" s="104">
        <f>[27]Julho!$K$20</f>
        <v>0</v>
      </c>
      <c r="R31" s="104">
        <f>[27]Julho!$K$21</f>
        <v>0</v>
      </c>
      <c r="S31" s="104">
        <f>[27]Julho!$K$22</f>
        <v>0</v>
      </c>
      <c r="T31" s="104">
        <f>[27]Julho!$K$23</f>
        <v>0</v>
      </c>
      <c r="U31" s="104">
        <f>[27]Julho!$K$24</f>
        <v>0</v>
      </c>
      <c r="V31" s="104">
        <f>[27]Julho!$K$25</f>
        <v>0</v>
      </c>
      <c r="W31" s="104">
        <f>[27]Julho!$K$26</f>
        <v>0</v>
      </c>
      <c r="X31" s="104">
        <f>[27]Julho!$K$27</f>
        <v>0</v>
      </c>
      <c r="Y31" s="104">
        <f>[27]Julho!$K$28</f>
        <v>0</v>
      </c>
      <c r="Z31" s="104">
        <f>[27]Julho!$K$29</f>
        <v>0</v>
      </c>
      <c r="AA31" s="104">
        <f>[27]Julho!$K$30</f>
        <v>0</v>
      </c>
      <c r="AB31" s="104">
        <f>[27]Julho!$K$31</f>
        <v>5</v>
      </c>
      <c r="AC31" s="104">
        <f>[27]Julho!$K$32</f>
        <v>5.8000000000000007</v>
      </c>
      <c r="AD31" s="104">
        <f>[27]Julho!$K$33</f>
        <v>0</v>
      </c>
      <c r="AE31" s="104">
        <f>[27]Julho!$K$34</f>
        <v>0</v>
      </c>
      <c r="AF31" s="104">
        <f>[27]Julho!$K$35</f>
        <v>0</v>
      </c>
      <c r="AG31" s="109">
        <f t="shared" si="4"/>
        <v>10.8</v>
      </c>
      <c r="AH31" s="111">
        <f t="shared" si="5"/>
        <v>5.8000000000000007</v>
      </c>
      <c r="AI31" s="55">
        <f t="shared" si="6"/>
        <v>29</v>
      </c>
    </row>
    <row r="32" spans="1:36" x14ac:dyDescent="0.2">
      <c r="A32" s="47" t="s">
        <v>8</v>
      </c>
      <c r="B32" s="104">
        <f>[28]Julho!$K$5</f>
        <v>0</v>
      </c>
      <c r="C32" s="104">
        <f>[28]Julho!$K$6</f>
        <v>0</v>
      </c>
      <c r="D32" s="104">
        <f>[28]Julho!$K$7</f>
        <v>0</v>
      </c>
      <c r="E32" s="104">
        <f>[28]Julho!$K$8</f>
        <v>0</v>
      </c>
      <c r="F32" s="104">
        <f>[28]Julho!$K$9</f>
        <v>0.2</v>
      </c>
      <c r="G32" s="104">
        <f>[28]Julho!$K$10</f>
        <v>0</v>
      </c>
      <c r="H32" s="104">
        <f>[28]Julho!$K$11</f>
        <v>0</v>
      </c>
      <c r="I32" s="104">
        <f>[28]Julho!$K$12</f>
        <v>0</v>
      </c>
      <c r="J32" s="104">
        <f>[28]Julho!$K$13</f>
        <v>0</v>
      </c>
      <c r="K32" s="104">
        <f>[28]Julho!$K$14</f>
        <v>0</v>
      </c>
      <c r="L32" s="104">
        <f>[28]Julho!$K$15</f>
        <v>0</v>
      </c>
      <c r="M32" s="104">
        <f>[28]Julho!$K$16</f>
        <v>0</v>
      </c>
      <c r="N32" s="104">
        <f>[28]Julho!$K$17</f>
        <v>0</v>
      </c>
      <c r="O32" s="104">
        <f>[28]Julho!$K$18</f>
        <v>0</v>
      </c>
      <c r="P32" s="104">
        <f>[28]Julho!$K$19</f>
        <v>0</v>
      </c>
      <c r="Q32" s="104">
        <f>[28]Julho!$K$20</f>
        <v>0</v>
      </c>
      <c r="R32" s="104">
        <f>[28]Julho!$K$21</f>
        <v>0</v>
      </c>
      <c r="S32" s="104">
        <f>[28]Julho!$K$22</f>
        <v>0</v>
      </c>
      <c r="T32" s="104">
        <f>[28]Julho!$K$23</f>
        <v>0</v>
      </c>
      <c r="U32" s="104">
        <f>[28]Julho!$K$24</f>
        <v>0</v>
      </c>
      <c r="V32" s="104">
        <f>[28]Julho!$K$25</f>
        <v>0</v>
      </c>
      <c r="W32" s="104">
        <f>[28]Julho!$K$26</f>
        <v>0</v>
      </c>
      <c r="X32" s="104">
        <f>[28]Julho!$K$27</f>
        <v>0</v>
      </c>
      <c r="Y32" s="104">
        <f>[28]Julho!$K$28</f>
        <v>2.8000000000000003</v>
      </c>
      <c r="Z32" s="104">
        <f>[28]Julho!$K$29</f>
        <v>0</v>
      </c>
      <c r="AA32" s="104">
        <f>[28]Julho!$K$30</f>
        <v>0</v>
      </c>
      <c r="AB32" s="104">
        <f>[28]Julho!$K$31</f>
        <v>19</v>
      </c>
      <c r="AC32" s="104">
        <f>[28]Julho!$K$32</f>
        <v>2.4000000000000004</v>
      </c>
      <c r="AD32" s="104">
        <f>[28]Julho!$K$33</f>
        <v>0</v>
      </c>
      <c r="AE32" s="104">
        <f>[28]Julho!$K$34</f>
        <v>0</v>
      </c>
      <c r="AF32" s="104">
        <f>[28]Julho!$K$35</f>
        <v>0</v>
      </c>
      <c r="AG32" s="109">
        <f t="shared" si="4"/>
        <v>24.4</v>
      </c>
      <c r="AH32" s="111">
        <f t="shared" si="5"/>
        <v>19</v>
      </c>
      <c r="AI32" s="55">
        <f t="shared" si="6"/>
        <v>27</v>
      </c>
    </row>
    <row r="33" spans="1:44" x14ac:dyDescent="0.2">
      <c r="A33" s="47" t="s">
        <v>9</v>
      </c>
      <c r="B33" s="104">
        <f>[29]Julho!$K$5</f>
        <v>0</v>
      </c>
      <c r="C33" s="104">
        <f>[29]Julho!$K$6</f>
        <v>0</v>
      </c>
      <c r="D33" s="104">
        <f>[29]Julho!$K$7</f>
        <v>0</v>
      </c>
      <c r="E33" s="104">
        <f>[29]Julho!$K$8</f>
        <v>0</v>
      </c>
      <c r="F33" s="104">
        <f>[29]Julho!$K$9</f>
        <v>0</v>
      </c>
      <c r="G33" s="104">
        <f>[29]Julho!$K$10</f>
        <v>0</v>
      </c>
      <c r="H33" s="104">
        <f>[29]Julho!$K$11</f>
        <v>0</v>
      </c>
      <c r="I33" s="104">
        <f>[29]Julho!$K$12</f>
        <v>0</v>
      </c>
      <c r="J33" s="104">
        <f>[29]Julho!$K$13</f>
        <v>0</v>
      </c>
      <c r="K33" s="104">
        <f>[29]Julho!$K$14</f>
        <v>0</v>
      </c>
      <c r="L33" s="104">
        <f>[29]Julho!$K$15</f>
        <v>0</v>
      </c>
      <c r="M33" s="104">
        <f>[29]Julho!$K$16</f>
        <v>0</v>
      </c>
      <c r="N33" s="104">
        <f>[29]Julho!$K$17</f>
        <v>0</v>
      </c>
      <c r="O33" s="104">
        <f>[29]Julho!$K$18</f>
        <v>0</v>
      </c>
      <c r="P33" s="104">
        <f>[29]Julho!$K$19</f>
        <v>0</v>
      </c>
      <c r="Q33" s="104">
        <f>[29]Julho!$K$20</f>
        <v>0</v>
      </c>
      <c r="R33" s="104">
        <f>[29]Julho!$K$21</f>
        <v>0</v>
      </c>
      <c r="S33" s="104">
        <f>[29]Julho!$K$22</f>
        <v>0</v>
      </c>
      <c r="T33" s="104">
        <f>[29]Julho!$K$23</f>
        <v>0</v>
      </c>
      <c r="U33" s="104">
        <f>[29]Julho!$K$24</f>
        <v>0</v>
      </c>
      <c r="V33" s="104">
        <f>[29]Julho!$K$25</f>
        <v>0</v>
      </c>
      <c r="W33" s="104">
        <f>[29]Julho!$K$26</f>
        <v>0</v>
      </c>
      <c r="X33" s="104">
        <f>[29]Julho!$K$27</f>
        <v>0</v>
      </c>
      <c r="Y33" s="104">
        <f>[29]Julho!$K$28</f>
        <v>0</v>
      </c>
      <c r="Z33" s="104">
        <f>[29]Julho!$K$29</f>
        <v>0</v>
      </c>
      <c r="AA33" s="104">
        <f>[29]Julho!$K$30</f>
        <v>0</v>
      </c>
      <c r="AB33" s="104">
        <f>[29]Julho!$K$31</f>
        <v>2.6</v>
      </c>
      <c r="AC33" s="104">
        <f>[29]Julho!$K$32</f>
        <v>9.8000000000000007</v>
      </c>
      <c r="AD33" s="104">
        <f>[29]Julho!$K$33</f>
        <v>0</v>
      </c>
      <c r="AE33" s="104">
        <f>[29]Julho!$K$34</f>
        <v>0</v>
      </c>
      <c r="AF33" s="104">
        <f>[29]Julho!$K$35</f>
        <v>0</v>
      </c>
      <c r="AG33" s="109">
        <f t="shared" si="4"/>
        <v>12.4</v>
      </c>
      <c r="AH33" s="111">
        <f t="shared" si="5"/>
        <v>9.8000000000000007</v>
      </c>
      <c r="AI33" s="55">
        <f t="shared" si="6"/>
        <v>29</v>
      </c>
    </row>
    <row r="34" spans="1:44" x14ac:dyDescent="0.2">
      <c r="A34" s="47" t="s">
        <v>32</v>
      </c>
      <c r="B34" s="104">
        <f>[30]Julho!$K$5</f>
        <v>0</v>
      </c>
      <c r="C34" s="104">
        <f>[30]Julho!$K$6</f>
        <v>0</v>
      </c>
      <c r="D34" s="104">
        <f>[30]Julho!$K$7</f>
        <v>0</v>
      </c>
      <c r="E34" s="104">
        <f>[30]Julho!$K$8</f>
        <v>0</v>
      </c>
      <c r="F34" s="104">
        <f>[30]Julho!$K$9</f>
        <v>0</v>
      </c>
      <c r="G34" s="104">
        <f>[30]Julho!$K$10</f>
        <v>0</v>
      </c>
      <c r="H34" s="104">
        <f>[30]Julho!$K$11</f>
        <v>0</v>
      </c>
      <c r="I34" s="104">
        <f>[30]Julho!$K$12</f>
        <v>0</v>
      </c>
      <c r="J34" s="104">
        <f>[30]Julho!$K$13</f>
        <v>0</v>
      </c>
      <c r="K34" s="104">
        <f>[30]Julho!$K$14</f>
        <v>0</v>
      </c>
      <c r="L34" s="104">
        <f>[30]Julho!$K$15</f>
        <v>0</v>
      </c>
      <c r="M34" s="104">
        <f>[30]Julho!$K$16</f>
        <v>0</v>
      </c>
      <c r="N34" s="104">
        <f>[30]Julho!$K$17</f>
        <v>0</v>
      </c>
      <c r="O34" s="104">
        <f>[30]Julho!$K$18</f>
        <v>0</v>
      </c>
      <c r="P34" s="104">
        <f>[30]Julho!$K$19</f>
        <v>0</v>
      </c>
      <c r="Q34" s="104">
        <f>[30]Julho!$K$20</f>
        <v>0</v>
      </c>
      <c r="R34" s="104">
        <f>[30]Julho!$K$21</f>
        <v>0</v>
      </c>
      <c r="S34" s="104">
        <f>[30]Julho!$K$22</f>
        <v>0</v>
      </c>
      <c r="T34" s="104">
        <f>[30]Julho!$K$23</f>
        <v>0</v>
      </c>
      <c r="U34" s="104">
        <f>[30]Julho!$K$24</f>
        <v>0</v>
      </c>
      <c r="V34" s="104">
        <f>[30]Julho!$K$25</f>
        <v>0</v>
      </c>
      <c r="W34" s="104">
        <f>[30]Julho!$K$26</f>
        <v>0</v>
      </c>
      <c r="X34" s="104">
        <f>[30]Julho!$K$27</f>
        <v>0</v>
      </c>
      <c r="Y34" s="104">
        <f>[30]Julho!$K$28</f>
        <v>0</v>
      </c>
      <c r="Z34" s="104">
        <f>[30]Julho!$K$29</f>
        <v>0</v>
      </c>
      <c r="AA34" s="104">
        <f>[30]Julho!$K$30</f>
        <v>0</v>
      </c>
      <c r="AB34" s="104">
        <f>[30]Julho!$K$31</f>
        <v>1.8</v>
      </c>
      <c r="AC34" s="104">
        <f>[30]Julho!$K$32</f>
        <v>8.5999999999999979</v>
      </c>
      <c r="AD34" s="104">
        <f>[30]Julho!$K$33</f>
        <v>0</v>
      </c>
      <c r="AE34" s="104">
        <f>[30]Julho!$K$34</f>
        <v>0</v>
      </c>
      <c r="AF34" s="104">
        <f>[30]Julho!$K$35</f>
        <v>0</v>
      </c>
      <c r="AG34" s="109">
        <f t="shared" si="4"/>
        <v>10.399999999999999</v>
      </c>
      <c r="AH34" s="111">
        <f t="shared" si="5"/>
        <v>8.5999999999999979</v>
      </c>
      <c r="AI34" s="55">
        <f t="shared" si="6"/>
        <v>29</v>
      </c>
    </row>
    <row r="35" spans="1:44" hidden="1" x14ac:dyDescent="0.2">
      <c r="A35" s="47" t="s">
        <v>10</v>
      </c>
      <c r="B35" s="104" t="str">
        <f>[31]Julho!$K$5</f>
        <v>*</v>
      </c>
      <c r="C35" s="104" t="str">
        <f>[31]Julho!$K$6</f>
        <v>*</v>
      </c>
      <c r="D35" s="104" t="str">
        <f>[31]Julho!$K$7</f>
        <v>*</v>
      </c>
      <c r="E35" s="104" t="str">
        <f>[31]Julho!$K$8</f>
        <v>*</v>
      </c>
      <c r="F35" s="104" t="str">
        <f>[31]Julho!$K$9</f>
        <v>*</v>
      </c>
      <c r="G35" s="104" t="str">
        <f>[31]Julho!$K$10</f>
        <v>*</v>
      </c>
      <c r="H35" s="104" t="str">
        <f>[31]Julho!$K$11</f>
        <v>*</v>
      </c>
      <c r="I35" s="104" t="str">
        <f>[31]Julho!$K$12</f>
        <v>*</v>
      </c>
      <c r="J35" s="104" t="str">
        <f>[31]Julho!$K$13</f>
        <v>*</v>
      </c>
      <c r="K35" s="104" t="str">
        <f>[31]Julho!$K$14</f>
        <v>*</v>
      </c>
      <c r="L35" s="104" t="str">
        <f>[31]Julho!$K$15</f>
        <v>*</v>
      </c>
      <c r="M35" s="104" t="str">
        <f>[31]Julho!$K$16</f>
        <v>*</v>
      </c>
      <c r="N35" s="104" t="str">
        <f>[31]Julho!$K$17</f>
        <v>*</v>
      </c>
      <c r="O35" s="104" t="str">
        <f>[31]Julho!$K$18</f>
        <v>*</v>
      </c>
      <c r="P35" s="104" t="str">
        <f>[31]Julho!$K$19</f>
        <v>*</v>
      </c>
      <c r="Q35" s="104" t="str">
        <f>[31]Julho!$K$20</f>
        <v>*</v>
      </c>
      <c r="R35" s="104" t="str">
        <f>[31]Julho!$K$21</f>
        <v>*</v>
      </c>
      <c r="S35" s="104" t="str">
        <f>[31]Julho!$K$22</f>
        <v>*</v>
      </c>
      <c r="T35" s="104" t="str">
        <f>[31]Julho!$K$23</f>
        <v>*</v>
      </c>
      <c r="U35" s="104" t="str">
        <f>[31]Julho!$K$24</f>
        <v>*</v>
      </c>
      <c r="V35" s="104" t="str">
        <f>[31]Julho!$K$25</f>
        <v>*</v>
      </c>
      <c r="W35" s="104" t="str">
        <f>[31]Julho!$K$26</f>
        <v>*</v>
      </c>
      <c r="X35" s="104" t="str">
        <f>[31]Julho!$K$27</f>
        <v>*</v>
      </c>
      <c r="Y35" s="104" t="str">
        <f>[31]Julho!$K$28</f>
        <v>*</v>
      </c>
      <c r="Z35" s="104" t="str">
        <f>[31]Julho!$K$29</f>
        <v>*</v>
      </c>
      <c r="AA35" s="104" t="str">
        <f>[31]Julho!$K$30</f>
        <v>*</v>
      </c>
      <c r="AB35" s="104" t="str">
        <f>[31]Julho!$K$31</f>
        <v>*</v>
      </c>
      <c r="AC35" s="104" t="str">
        <f>[31]Julho!$K$32</f>
        <v>*</v>
      </c>
      <c r="AD35" s="104" t="str">
        <f>[31]Julho!$K$33</f>
        <v>*</v>
      </c>
      <c r="AE35" s="104" t="str">
        <f>[31]Julho!$K$34</f>
        <v>*</v>
      </c>
      <c r="AF35" s="104" t="str">
        <f>[31]Julho!$K$35</f>
        <v>*</v>
      </c>
      <c r="AG35" s="109">
        <f t="shared" si="4"/>
        <v>0</v>
      </c>
      <c r="AH35" s="111">
        <f t="shared" si="5"/>
        <v>0</v>
      </c>
      <c r="AI35" s="55">
        <f t="shared" si="6"/>
        <v>0</v>
      </c>
    </row>
    <row r="36" spans="1:44" x14ac:dyDescent="0.2">
      <c r="A36" s="47" t="s">
        <v>143</v>
      </c>
      <c r="B36" s="104">
        <f>[32]Julho!$K$5</f>
        <v>0</v>
      </c>
      <c r="C36" s="104">
        <f>[32]Julho!$K$6</f>
        <v>0</v>
      </c>
      <c r="D36" s="104">
        <f>[32]Julho!$K$7</f>
        <v>0</v>
      </c>
      <c r="E36" s="104">
        <f>[32]Julho!$K$8</f>
        <v>0</v>
      </c>
      <c r="F36" s="104">
        <f>[32]Julho!$K$9</f>
        <v>0</v>
      </c>
      <c r="G36" s="104">
        <f>[32]Julho!$K$10</f>
        <v>0</v>
      </c>
      <c r="H36" s="104">
        <f>[32]Julho!$K$11</f>
        <v>0</v>
      </c>
      <c r="I36" s="104">
        <f>[32]Julho!$K$12</f>
        <v>0</v>
      </c>
      <c r="J36" s="104">
        <f>[32]Julho!$K$13</f>
        <v>0</v>
      </c>
      <c r="K36" s="104">
        <f>[32]Julho!$K$14</f>
        <v>0</v>
      </c>
      <c r="L36" s="104">
        <f>[32]Julho!$K$15</f>
        <v>0</v>
      </c>
      <c r="M36" s="104">
        <f>[32]Julho!$K$16</f>
        <v>0</v>
      </c>
      <c r="N36" s="104">
        <f>[32]Julho!$K$17</f>
        <v>0</v>
      </c>
      <c r="O36" s="104">
        <f>[32]Julho!$K$18</f>
        <v>0</v>
      </c>
      <c r="P36" s="104">
        <f>[32]Julho!$K$19</f>
        <v>0</v>
      </c>
      <c r="Q36" s="104">
        <f>[32]Julho!$K$20</f>
        <v>0</v>
      </c>
      <c r="R36" s="104">
        <f>[32]Julho!$K$21</f>
        <v>0</v>
      </c>
      <c r="S36" s="104">
        <f>[32]Julho!$K$22</f>
        <v>0</v>
      </c>
      <c r="T36" s="104">
        <f>[32]Julho!$K$23</f>
        <v>0</v>
      </c>
      <c r="U36" s="104">
        <f>[32]Julho!$K$24</f>
        <v>0</v>
      </c>
      <c r="V36" s="104">
        <f>[32]Julho!$K$25</f>
        <v>0</v>
      </c>
      <c r="W36" s="104">
        <f>[32]Julho!$K$26</f>
        <v>0</v>
      </c>
      <c r="X36" s="104">
        <f>[32]Julho!$K$27</f>
        <v>0</v>
      </c>
      <c r="Y36" s="104">
        <f>[32]Julho!$K$28</f>
        <v>0</v>
      </c>
      <c r="Z36" s="104">
        <f>[32]Julho!$K$29</f>
        <v>0</v>
      </c>
      <c r="AA36" s="104">
        <f>[32]Julho!$K$30</f>
        <v>0</v>
      </c>
      <c r="AB36" s="104">
        <f>[32]Julho!$K$31</f>
        <v>2.2000000000000002</v>
      </c>
      <c r="AC36" s="104">
        <f>[32]Julho!$K$32</f>
        <v>1</v>
      </c>
      <c r="AD36" s="104">
        <f>[32]Julho!$K$33</f>
        <v>0</v>
      </c>
      <c r="AE36" s="104">
        <f>[32]Julho!$K$34</f>
        <v>0</v>
      </c>
      <c r="AF36" s="104">
        <f>[32]Julho!$K$35</f>
        <v>0</v>
      </c>
      <c r="AG36" s="109">
        <f t="shared" si="4"/>
        <v>3.2</v>
      </c>
      <c r="AH36" s="111">
        <f t="shared" si="5"/>
        <v>2.2000000000000002</v>
      </c>
      <c r="AI36" s="55">
        <f t="shared" si="6"/>
        <v>29</v>
      </c>
      <c r="AJ36" s="12" t="s">
        <v>35</v>
      </c>
    </row>
    <row r="37" spans="1:44" hidden="1" x14ac:dyDescent="0.2">
      <c r="A37" s="47" t="s">
        <v>11</v>
      </c>
      <c r="B37" s="104" t="str">
        <f>[33]Julho!$K$5</f>
        <v>*</v>
      </c>
      <c r="C37" s="104" t="str">
        <f>[33]Julho!$K$6</f>
        <v>*</v>
      </c>
      <c r="D37" s="104" t="str">
        <f>[33]Julho!$K$7</f>
        <v>*</v>
      </c>
      <c r="E37" s="104" t="str">
        <f>[33]Julho!$K$8</f>
        <v>*</v>
      </c>
      <c r="F37" s="104" t="str">
        <f>[33]Julho!$K$9</f>
        <v>*</v>
      </c>
      <c r="G37" s="104" t="str">
        <f>[33]Julho!$K$10</f>
        <v>*</v>
      </c>
      <c r="H37" s="104" t="str">
        <f>[33]Julho!$K$11</f>
        <v>*</v>
      </c>
      <c r="I37" s="104" t="str">
        <f>[33]Julho!$K$12</f>
        <v>*</v>
      </c>
      <c r="J37" s="104" t="str">
        <f>[33]Julho!$K$13</f>
        <v>*</v>
      </c>
      <c r="K37" s="104" t="str">
        <f>[33]Julho!$K$14</f>
        <v>*</v>
      </c>
      <c r="L37" s="104" t="str">
        <f>[33]Julho!$K$15</f>
        <v>*</v>
      </c>
      <c r="M37" s="104" t="str">
        <f>[33]Julho!$K$16</f>
        <v>*</v>
      </c>
      <c r="N37" s="104" t="str">
        <f>[33]Julho!$K$17</f>
        <v>*</v>
      </c>
      <c r="O37" s="104" t="str">
        <f>[33]Julho!$K$18</f>
        <v>*</v>
      </c>
      <c r="P37" s="104" t="str">
        <f>[33]Julho!$K$19</f>
        <v>*</v>
      </c>
      <c r="Q37" s="104" t="str">
        <f>[33]Julho!$K$20</f>
        <v>*</v>
      </c>
      <c r="R37" s="104" t="str">
        <f>[33]Julho!$K$21</f>
        <v>*</v>
      </c>
      <c r="S37" s="104" t="str">
        <f>[33]Julho!$K$22</f>
        <v>*</v>
      </c>
      <c r="T37" s="104" t="str">
        <f>[33]Julho!$K$23</f>
        <v>*</v>
      </c>
      <c r="U37" s="104" t="str">
        <f>[33]Julho!$K$24</f>
        <v>*</v>
      </c>
      <c r="V37" s="104" t="str">
        <f>[33]Julho!$K$25</f>
        <v>*</v>
      </c>
      <c r="W37" s="104" t="str">
        <f>[33]Julho!$K$26</f>
        <v>*</v>
      </c>
      <c r="X37" s="104" t="str">
        <f>[33]Julho!$K$27</f>
        <v>*</v>
      </c>
      <c r="Y37" s="104" t="str">
        <f>[33]Julho!$K$28</f>
        <v>*</v>
      </c>
      <c r="Z37" s="104" t="str">
        <f>[33]Julho!$K$29</f>
        <v>*</v>
      </c>
      <c r="AA37" s="104" t="str">
        <f>[33]Julho!$K$30</f>
        <v>*</v>
      </c>
      <c r="AB37" s="104" t="str">
        <f>[33]Julho!$K$31</f>
        <v>*</v>
      </c>
      <c r="AC37" s="104" t="str">
        <f>[33]Julho!$K$32</f>
        <v>*</v>
      </c>
      <c r="AD37" s="104" t="str">
        <f>[33]Julho!$K$33</f>
        <v>*</v>
      </c>
      <c r="AE37" s="104" t="str">
        <f>[33]Julho!$K$34</f>
        <v>*</v>
      </c>
      <c r="AF37" s="104" t="str">
        <f>[33]Julho!$K$35</f>
        <v>*</v>
      </c>
      <c r="AG37" s="109">
        <f t="shared" si="4"/>
        <v>0</v>
      </c>
      <c r="AH37" s="111">
        <f t="shared" si="5"/>
        <v>0</v>
      </c>
      <c r="AI37" s="55">
        <f t="shared" si="6"/>
        <v>0</v>
      </c>
      <c r="AR37" s="12" t="s">
        <v>35</v>
      </c>
    </row>
    <row r="38" spans="1:44" s="5" customFormat="1" x14ac:dyDescent="0.2">
      <c r="A38" s="47" t="s">
        <v>12</v>
      </c>
      <c r="B38" s="104">
        <f>[34]Julho!$K$5</f>
        <v>0</v>
      </c>
      <c r="C38" s="104">
        <f>[34]Julho!$K$6</f>
        <v>0</v>
      </c>
      <c r="D38" s="104">
        <f>[34]Julho!$K$7</f>
        <v>0</v>
      </c>
      <c r="E38" s="104">
        <f>[34]Julho!$K$8</f>
        <v>0</v>
      </c>
      <c r="F38" s="104">
        <f>[34]Julho!$K$9</f>
        <v>0</v>
      </c>
      <c r="G38" s="104">
        <f>[34]Julho!$K$10</f>
        <v>0</v>
      </c>
      <c r="H38" s="104">
        <f>[34]Julho!$K$11</f>
        <v>0</v>
      </c>
      <c r="I38" s="104">
        <f>[34]Julho!$K$12</f>
        <v>0</v>
      </c>
      <c r="J38" s="104">
        <f>[34]Julho!$K$13</f>
        <v>0</v>
      </c>
      <c r="K38" s="104">
        <f>[34]Julho!$K$14</f>
        <v>0</v>
      </c>
      <c r="L38" s="104">
        <f>[34]Julho!$K$15</f>
        <v>0</v>
      </c>
      <c r="M38" s="104">
        <f>[34]Julho!$K$16</f>
        <v>0</v>
      </c>
      <c r="N38" s="104">
        <f>[34]Julho!$K$17</f>
        <v>0</v>
      </c>
      <c r="O38" s="104">
        <f>[34]Julho!$K$18</f>
        <v>0</v>
      </c>
      <c r="P38" s="104">
        <f>[34]Julho!$K$19</f>
        <v>0</v>
      </c>
      <c r="Q38" s="104">
        <f>[34]Julho!$K$20</f>
        <v>0</v>
      </c>
      <c r="R38" s="104">
        <f>[34]Julho!$K$21</f>
        <v>0</v>
      </c>
      <c r="S38" s="104">
        <f>[34]Julho!$K$22</f>
        <v>0</v>
      </c>
      <c r="T38" s="104">
        <f>[34]Julho!$K$23</f>
        <v>0</v>
      </c>
      <c r="U38" s="104">
        <f>[34]Julho!$K$24</f>
        <v>0</v>
      </c>
      <c r="V38" s="104">
        <f>[34]Julho!$K$25</f>
        <v>0</v>
      </c>
      <c r="W38" s="104">
        <f>[34]Julho!$K$26</f>
        <v>0</v>
      </c>
      <c r="X38" s="104">
        <f>[34]Julho!$K$27</f>
        <v>0</v>
      </c>
      <c r="Y38" s="104">
        <f>[34]Julho!$K$28</f>
        <v>0</v>
      </c>
      <c r="Z38" s="104">
        <f>[34]Julho!$K$29</f>
        <v>0</v>
      </c>
      <c r="AA38" s="104">
        <f>[34]Julho!$K$30</f>
        <v>0</v>
      </c>
      <c r="AB38" s="104">
        <f>[34]Julho!$K$31</f>
        <v>0</v>
      </c>
      <c r="AC38" s="104">
        <f>[34]Julho!$K$32</f>
        <v>0</v>
      </c>
      <c r="AD38" s="104">
        <f>[34]Julho!$K$33</f>
        <v>0</v>
      </c>
      <c r="AE38" s="104">
        <f>[34]Julho!$K$34</f>
        <v>0</v>
      </c>
      <c r="AF38" s="104">
        <f>[34]Julho!$K$35</f>
        <v>0</v>
      </c>
      <c r="AG38" s="109">
        <f t="shared" si="4"/>
        <v>0</v>
      </c>
      <c r="AH38" s="111">
        <f t="shared" si="5"/>
        <v>0</v>
      </c>
      <c r="AI38" s="55">
        <f t="shared" si="6"/>
        <v>31</v>
      </c>
    </row>
    <row r="39" spans="1:44" s="5" customFormat="1" x14ac:dyDescent="0.2">
      <c r="A39" s="47" t="s">
        <v>213</v>
      </c>
      <c r="B39" s="104">
        <f>[35]Julho!$K$5</f>
        <v>0</v>
      </c>
      <c r="C39" s="104">
        <f>[35]Julho!$K$6</f>
        <v>0</v>
      </c>
      <c r="D39" s="104">
        <f>[35]Julho!$K$7</f>
        <v>0</v>
      </c>
      <c r="E39" s="104">
        <f>[35]Julho!$K$8</f>
        <v>0</v>
      </c>
      <c r="F39" s="104">
        <f>[35]Julho!$K$9</f>
        <v>0</v>
      </c>
      <c r="G39" s="104">
        <f>[35]Julho!$K$10</f>
        <v>0</v>
      </c>
      <c r="H39" s="104">
        <f>[35]Julho!$K$11</f>
        <v>0</v>
      </c>
      <c r="I39" s="104">
        <f>[35]Julho!$K$12</f>
        <v>0</v>
      </c>
      <c r="J39" s="104">
        <f>[35]Julho!$K$13</f>
        <v>0</v>
      </c>
      <c r="K39" s="104">
        <f>[35]Julho!$K$14</f>
        <v>0</v>
      </c>
      <c r="L39" s="104">
        <f>[35]Julho!$K$15</f>
        <v>0</v>
      </c>
      <c r="M39" s="104">
        <f>[35]Julho!$K$16</f>
        <v>0</v>
      </c>
      <c r="N39" s="104">
        <f>[35]Julho!$K$17</f>
        <v>0</v>
      </c>
      <c r="O39" s="104">
        <f>[35]Julho!$K$18</f>
        <v>0</v>
      </c>
      <c r="P39" s="104">
        <f>[35]Julho!$K$19</f>
        <v>0</v>
      </c>
      <c r="Q39" s="104">
        <f>[35]Julho!$K$20</f>
        <v>0</v>
      </c>
      <c r="R39" s="104">
        <f>[35]Julho!$K$21</f>
        <v>0</v>
      </c>
      <c r="S39" s="104">
        <f>[35]Julho!$K$22</f>
        <v>0</v>
      </c>
      <c r="T39" s="104">
        <f>[35]Julho!$K$23</f>
        <v>0</v>
      </c>
      <c r="U39" s="104">
        <f>[35]Julho!$K$24</f>
        <v>0</v>
      </c>
      <c r="V39" s="104">
        <f>[35]Julho!$K$25</f>
        <v>0</v>
      </c>
      <c r="W39" s="104">
        <f>[35]Julho!$K$26</f>
        <v>0</v>
      </c>
      <c r="X39" s="104">
        <f>[35]Julho!$K$27</f>
        <v>0</v>
      </c>
      <c r="Y39" s="104">
        <f>[35]Julho!$K$28</f>
        <v>0</v>
      </c>
      <c r="Z39" s="104">
        <f>[35]Julho!$K$29</f>
        <v>0</v>
      </c>
      <c r="AA39" s="104">
        <f>[35]Julho!$K$30</f>
        <v>0</v>
      </c>
      <c r="AB39" s="104">
        <f>[35]Julho!$K$31</f>
        <v>0</v>
      </c>
      <c r="AC39" s="104">
        <f>[35]Julho!$K$32</f>
        <v>0.60000000000000009</v>
      </c>
      <c r="AD39" s="104">
        <f>[35]Julho!$K$33</f>
        <v>0</v>
      </c>
      <c r="AE39" s="104">
        <f>[35]Julho!$K$34</f>
        <v>0</v>
      </c>
      <c r="AF39" s="104">
        <f>[35]Julho!$K$35</f>
        <v>0</v>
      </c>
      <c r="AG39" s="109">
        <f t="shared" si="4"/>
        <v>0.60000000000000009</v>
      </c>
      <c r="AH39" s="111">
        <f t="shared" si="5"/>
        <v>0.60000000000000009</v>
      </c>
      <c r="AI39" s="55">
        <f t="shared" si="6"/>
        <v>30</v>
      </c>
    </row>
    <row r="40" spans="1:44" x14ac:dyDescent="0.2">
      <c r="A40" s="47" t="s">
        <v>13</v>
      </c>
      <c r="B40" s="104">
        <f>[36]Julho!$K$5</f>
        <v>0</v>
      </c>
      <c r="C40" s="104">
        <f>[36]Julho!$K$6</f>
        <v>0</v>
      </c>
      <c r="D40" s="104">
        <f>[36]Julho!$K$7</f>
        <v>0</v>
      </c>
      <c r="E40" s="104">
        <f>[36]Julho!$K$8</f>
        <v>0</v>
      </c>
      <c r="F40" s="104">
        <f>[36]Julho!$K$9</f>
        <v>0</v>
      </c>
      <c r="G40" s="104">
        <f>[36]Julho!$K$10</f>
        <v>0</v>
      </c>
      <c r="H40" s="104">
        <f>[36]Julho!$K$11</f>
        <v>0</v>
      </c>
      <c r="I40" s="104">
        <f>[36]Julho!$K$12</f>
        <v>0</v>
      </c>
      <c r="J40" s="104">
        <f>[36]Julho!$K$13</f>
        <v>0</v>
      </c>
      <c r="K40" s="104">
        <f>[36]Julho!$K$14</f>
        <v>0</v>
      </c>
      <c r="L40" s="104">
        <f>[36]Julho!$K$15</f>
        <v>0</v>
      </c>
      <c r="M40" s="104">
        <f>[36]Julho!$K$16</f>
        <v>0</v>
      </c>
      <c r="N40" s="104">
        <f>[36]Julho!$K$17</f>
        <v>0</v>
      </c>
      <c r="O40" s="104">
        <f>[36]Julho!$K$18</f>
        <v>0</v>
      </c>
      <c r="P40" s="104">
        <f>[36]Julho!$K$19</f>
        <v>0</v>
      </c>
      <c r="Q40" s="104">
        <f>[36]Julho!$K$20</f>
        <v>0</v>
      </c>
      <c r="R40" s="104">
        <f>[36]Julho!$K$21</f>
        <v>0</v>
      </c>
      <c r="S40" s="104">
        <f>[36]Julho!$K$22</f>
        <v>0</v>
      </c>
      <c r="T40" s="104">
        <f>[36]Julho!$K$23</f>
        <v>0</v>
      </c>
      <c r="U40" s="104">
        <f>[36]Julho!$K$24</f>
        <v>0</v>
      </c>
      <c r="V40" s="104">
        <f>[36]Julho!$K$25</f>
        <v>0</v>
      </c>
      <c r="W40" s="104">
        <f>[36]Julho!$K$26</f>
        <v>0</v>
      </c>
      <c r="X40" s="104">
        <f>[36]Julho!$K$27</f>
        <v>0</v>
      </c>
      <c r="Y40" s="104">
        <f>[36]Julho!$K$28</f>
        <v>0</v>
      </c>
      <c r="Z40" s="104">
        <f>[36]Julho!$K$29</f>
        <v>0</v>
      </c>
      <c r="AA40" s="104">
        <f>[36]Julho!$K$30</f>
        <v>0</v>
      </c>
      <c r="AB40" s="104">
        <f>[36]Julho!$K$31</f>
        <v>0</v>
      </c>
      <c r="AC40" s="104">
        <f>[36]Julho!$K$32</f>
        <v>0.6</v>
      </c>
      <c r="AD40" s="104">
        <f>[36]Julho!$K$33</f>
        <v>0</v>
      </c>
      <c r="AE40" s="104">
        <f>[36]Julho!$K$34</f>
        <v>0</v>
      </c>
      <c r="AF40" s="104">
        <f>[36]Julho!$K$35</f>
        <v>0</v>
      </c>
      <c r="AG40" s="109">
        <f t="shared" si="4"/>
        <v>0.6</v>
      </c>
      <c r="AH40" s="111">
        <f t="shared" si="5"/>
        <v>0.6</v>
      </c>
      <c r="AI40" s="55">
        <f t="shared" si="6"/>
        <v>30</v>
      </c>
    </row>
    <row r="41" spans="1:44" x14ac:dyDescent="0.2">
      <c r="A41" s="47" t="s">
        <v>144</v>
      </c>
      <c r="B41" s="104">
        <f>[37]Julho!$K$5</f>
        <v>0</v>
      </c>
      <c r="C41" s="104">
        <f>[37]Julho!$K$6</f>
        <v>0</v>
      </c>
      <c r="D41" s="104">
        <f>[37]Julho!$K$7</f>
        <v>0</v>
      </c>
      <c r="E41" s="104">
        <f>[37]Julho!$K$8</f>
        <v>0</v>
      </c>
      <c r="F41" s="104">
        <f>[37]Julho!$K$9</f>
        <v>0</v>
      </c>
      <c r="G41" s="104">
        <f>[37]Julho!$K$10</f>
        <v>0</v>
      </c>
      <c r="H41" s="104">
        <f>[37]Julho!$K$11</f>
        <v>0</v>
      </c>
      <c r="I41" s="104">
        <f>[37]Julho!$K$12</f>
        <v>0</v>
      </c>
      <c r="J41" s="104">
        <f>[37]Julho!$K$13</f>
        <v>0</v>
      </c>
      <c r="K41" s="104">
        <f>[37]Julho!$K$14</f>
        <v>0</v>
      </c>
      <c r="L41" s="104">
        <f>[37]Julho!$K$15</f>
        <v>0</v>
      </c>
      <c r="M41" s="104">
        <f>[37]Julho!$K$16</f>
        <v>0</v>
      </c>
      <c r="N41" s="104">
        <f>[37]Julho!$K$17</f>
        <v>0</v>
      </c>
      <c r="O41" s="104">
        <f>[37]Julho!$K$18</f>
        <v>0</v>
      </c>
      <c r="P41" s="104">
        <f>[37]Julho!$K$19</f>
        <v>0</v>
      </c>
      <c r="Q41" s="104">
        <f>[37]Julho!$K$20</f>
        <v>0</v>
      </c>
      <c r="R41" s="104">
        <f>[37]Julho!$K$21</f>
        <v>0</v>
      </c>
      <c r="S41" s="104">
        <f>[37]Julho!$K$22</f>
        <v>0</v>
      </c>
      <c r="T41" s="104">
        <f>[37]Julho!$K$23</f>
        <v>0</v>
      </c>
      <c r="U41" s="104">
        <f>[37]Julho!$K$24</f>
        <v>0</v>
      </c>
      <c r="V41" s="104">
        <f>[37]Julho!$K$25</f>
        <v>0</v>
      </c>
      <c r="W41" s="104">
        <f>[37]Julho!$K$26</f>
        <v>0</v>
      </c>
      <c r="X41" s="104">
        <f>[37]Julho!$K$27</f>
        <v>0</v>
      </c>
      <c r="Y41" s="104">
        <f>[37]Julho!$K$28</f>
        <v>0</v>
      </c>
      <c r="Z41" s="104">
        <f>[37]Julho!$K$29</f>
        <v>0</v>
      </c>
      <c r="AA41" s="104">
        <f>[37]Julho!$K$30</f>
        <v>0</v>
      </c>
      <c r="AB41" s="104">
        <f>[37]Julho!$K$31</f>
        <v>0</v>
      </c>
      <c r="AC41" s="104">
        <f>[37]Julho!$K$32</f>
        <v>6.8</v>
      </c>
      <c r="AD41" s="104">
        <f>[37]Julho!$K$33</f>
        <v>0</v>
      </c>
      <c r="AE41" s="104">
        <f>[37]Julho!$K$34</f>
        <v>0</v>
      </c>
      <c r="AF41" s="104">
        <f>[37]Julho!$K$35</f>
        <v>0</v>
      </c>
      <c r="AG41" s="109">
        <f t="shared" si="4"/>
        <v>6.8</v>
      </c>
      <c r="AH41" s="111">
        <f t="shared" si="5"/>
        <v>6.8</v>
      </c>
      <c r="AI41" s="55">
        <f t="shared" si="6"/>
        <v>30</v>
      </c>
    </row>
    <row r="42" spans="1:44" x14ac:dyDescent="0.2">
      <c r="A42" s="47" t="s">
        <v>117</v>
      </c>
      <c r="B42" s="104">
        <f>[38]Julho!$K$5</f>
        <v>0</v>
      </c>
      <c r="C42" s="104">
        <f>[38]Julho!$K$6</f>
        <v>0</v>
      </c>
      <c r="D42" s="104">
        <f>[38]Julho!$K$7</f>
        <v>0</v>
      </c>
      <c r="E42" s="104">
        <f>[38]Julho!$K$8</f>
        <v>0</v>
      </c>
      <c r="F42" s="104">
        <f>[38]Julho!$K$9</f>
        <v>0</v>
      </c>
      <c r="G42" s="104">
        <f>[38]Julho!$K$10</f>
        <v>0</v>
      </c>
      <c r="H42" s="104">
        <f>[38]Julho!$K$11</f>
        <v>0</v>
      </c>
      <c r="I42" s="104">
        <f>[38]Julho!$K$12</f>
        <v>0</v>
      </c>
      <c r="J42" s="104">
        <f>[38]Julho!$K$13</f>
        <v>0</v>
      </c>
      <c r="K42" s="104">
        <f>[38]Julho!$K$14</f>
        <v>0</v>
      </c>
      <c r="L42" s="104">
        <f>[38]Julho!$K$15</f>
        <v>0</v>
      </c>
      <c r="M42" s="104">
        <f>[38]Julho!$K$16</f>
        <v>0</v>
      </c>
      <c r="N42" s="104">
        <f>[38]Julho!$K$17</f>
        <v>0</v>
      </c>
      <c r="O42" s="104">
        <f>[38]Julho!$K$18</f>
        <v>0</v>
      </c>
      <c r="P42" s="104">
        <f>[38]Julho!$K$19</f>
        <v>0</v>
      </c>
      <c r="Q42" s="104">
        <f>[38]Julho!$K$20</f>
        <v>0</v>
      </c>
      <c r="R42" s="104">
        <f>[38]Julho!$K$21</f>
        <v>0</v>
      </c>
      <c r="S42" s="104">
        <f>[38]Julho!$K$22</f>
        <v>0</v>
      </c>
      <c r="T42" s="104">
        <f>[38]Julho!$K$23</f>
        <v>0</v>
      </c>
      <c r="U42" s="104">
        <f>[38]Julho!$K$24</f>
        <v>0</v>
      </c>
      <c r="V42" s="104">
        <f>[38]Julho!$K$25</f>
        <v>0</v>
      </c>
      <c r="W42" s="104">
        <f>[38]Julho!$K$26</f>
        <v>0</v>
      </c>
      <c r="X42" s="104">
        <f>[38]Julho!$K$27</f>
        <v>0</v>
      </c>
      <c r="Y42" s="104">
        <f>[38]Julho!$K$28</f>
        <v>0</v>
      </c>
      <c r="Z42" s="104">
        <f>[38]Julho!$K$29</f>
        <v>0</v>
      </c>
      <c r="AA42" s="104">
        <f>[38]Julho!$K$30</f>
        <v>0</v>
      </c>
      <c r="AB42" s="104">
        <f>[38]Julho!$K$31</f>
        <v>2</v>
      </c>
      <c r="AC42" s="104">
        <f>[38]Julho!$K$32</f>
        <v>10.399999999999999</v>
      </c>
      <c r="AD42" s="104">
        <f>[38]Julho!$K$33</f>
        <v>0</v>
      </c>
      <c r="AE42" s="104">
        <f>[38]Julho!$K$34</f>
        <v>0</v>
      </c>
      <c r="AF42" s="104">
        <f>[38]Julho!$K$35</f>
        <v>0</v>
      </c>
      <c r="AG42" s="109">
        <f t="shared" si="4"/>
        <v>12.399999999999999</v>
      </c>
      <c r="AH42" s="111">
        <f t="shared" si="5"/>
        <v>10.399999999999999</v>
      </c>
      <c r="AI42" s="55">
        <f t="shared" si="6"/>
        <v>29</v>
      </c>
    </row>
    <row r="43" spans="1:44" x14ac:dyDescent="0.2">
      <c r="A43" s="47" t="s">
        <v>212</v>
      </c>
      <c r="B43" s="104">
        <f>[39]Julho!$K$5</f>
        <v>0</v>
      </c>
      <c r="C43" s="104">
        <f>[39]Julho!$K$6</f>
        <v>0</v>
      </c>
      <c r="D43" s="104">
        <f>[39]Julho!$K$7</f>
        <v>0</v>
      </c>
      <c r="E43" s="104">
        <f>[39]Julho!$K$8</f>
        <v>0</v>
      </c>
      <c r="F43" s="104">
        <f>[39]Julho!$K$9</f>
        <v>0</v>
      </c>
      <c r="G43" s="104">
        <f>[39]Julho!$K$10</f>
        <v>0</v>
      </c>
      <c r="H43" s="104">
        <f>[39]Julho!$K$11</f>
        <v>0</v>
      </c>
      <c r="I43" s="104">
        <f>[39]Julho!$K$12</f>
        <v>0</v>
      </c>
      <c r="J43" s="104">
        <f>[39]Julho!$K$13</f>
        <v>0</v>
      </c>
      <c r="K43" s="104">
        <f>[39]Julho!$K$14</f>
        <v>0</v>
      </c>
      <c r="L43" s="104">
        <f>[39]Julho!$K$15</f>
        <v>0</v>
      </c>
      <c r="M43" s="104">
        <f>[39]Julho!$K$16</f>
        <v>0</v>
      </c>
      <c r="N43" s="104">
        <f>[39]Julho!$K$17</f>
        <v>0</v>
      </c>
      <c r="O43" s="104">
        <f>[39]Julho!$K$18</f>
        <v>0</v>
      </c>
      <c r="P43" s="104">
        <f>[39]Julho!$K$19</f>
        <v>0</v>
      </c>
      <c r="Q43" s="104">
        <f>[39]Julho!$K$20</f>
        <v>0</v>
      </c>
      <c r="R43" s="104">
        <f>[39]Julho!$K$21</f>
        <v>0</v>
      </c>
      <c r="S43" s="104">
        <f>[39]Julho!$K$22</f>
        <v>0</v>
      </c>
      <c r="T43" s="104">
        <f>[39]Julho!$K$23</f>
        <v>0</v>
      </c>
      <c r="U43" s="104">
        <f>[39]Julho!$K$24</f>
        <v>0</v>
      </c>
      <c r="V43" s="104">
        <f>[39]Julho!$K$25</f>
        <v>0</v>
      </c>
      <c r="W43" s="104">
        <f>[39]Julho!$K$26</f>
        <v>0</v>
      </c>
      <c r="X43" s="104">
        <f>[39]Julho!$K$27</f>
        <v>0</v>
      </c>
      <c r="Y43" s="104">
        <f>[39]Julho!$K$28</f>
        <v>0</v>
      </c>
      <c r="Z43" s="104">
        <f>[39]Julho!$K$29</f>
        <v>0</v>
      </c>
      <c r="AA43" s="104">
        <f>[39]Julho!$K$30</f>
        <v>0</v>
      </c>
      <c r="AB43" s="104">
        <f>[39]Julho!$K$31</f>
        <v>0</v>
      </c>
      <c r="AC43" s="104">
        <f>[39]Julho!$K$32</f>
        <v>0</v>
      </c>
      <c r="AD43" s="104">
        <f>[39]Julho!$K$33</f>
        <v>0.6</v>
      </c>
      <c r="AE43" s="104">
        <f>[39]Julho!$K$34</f>
        <v>0</v>
      </c>
      <c r="AF43" s="104">
        <f>[39]Julho!$K$35</f>
        <v>0</v>
      </c>
      <c r="AG43" s="109">
        <f t="shared" si="4"/>
        <v>0.6</v>
      </c>
      <c r="AH43" s="111">
        <f t="shared" si="5"/>
        <v>0.6</v>
      </c>
      <c r="AI43" s="55">
        <f t="shared" si="6"/>
        <v>30</v>
      </c>
    </row>
    <row r="44" spans="1:44" x14ac:dyDescent="0.2">
      <c r="A44" s="47" t="s">
        <v>14</v>
      </c>
      <c r="B44" s="104">
        <f>[40]Julho!$K$5</f>
        <v>0</v>
      </c>
      <c r="C44" s="104">
        <f>[40]Julho!$K$6</f>
        <v>0</v>
      </c>
      <c r="D44" s="104">
        <f>[40]Julho!$K$7</f>
        <v>0</v>
      </c>
      <c r="E44" s="104">
        <f>[40]Julho!$K$8</f>
        <v>0</v>
      </c>
      <c r="F44" s="104">
        <f>[40]Julho!$K$9</f>
        <v>0</v>
      </c>
      <c r="G44" s="104">
        <f>[40]Julho!$K$10</f>
        <v>0</v>
      </c>
      <c r="H44" s="104">
        <f>[40]Julho!$K$11</f>
        <v>0</v>
      </c>
      <c r="I44" s="104">
        <f>[40]Julho!$K$12</f>
        <v>0</v>
      </c>
      <c r="J44" s="104">
        <f>[40]Julho!$K$13</f>
        <v>0</v>
      </c>
      <c r="K44" s="104">
        <f>[40]Julho!$K$14</f>
        <v>0</v>
      </c>
      <c r="L44" s="104">
        <f>[40]Julho!$K$15</f>
        <v>0</v>
      </c>
      <c r="M44" s="104">
        <f>[40]Julho!$K$16</f>
        <v>0</v>
      </c>
      <c r="N44" s="104">
        <f>[40]Julho!$K$17</f>
        <v>0</v>
      </c>
      <c r="O44" s="104">
        <f>[40]Julho!$K$18</f>
        <v>0</v>
      </c>
      <c r="P44" s="104">
        <f>[40]Julho!$K$19</f>
        <v>0</v>
      </c>
      <c r="Q44" s="104">
        <f>[40]Julho!$K$20</f>
        <v>0</v>
      </c>
      <c r="R44" s="104">
        <f>[40]Julho!$K$21</f>
        <v>0</v>
      </c>
      <c r="S44" s="104">
        <f>[40]Julho!$K$22</f>
        <v>0</v>
      </c>
      <c r="T44" s="104">
        <f>[40]Julho!$K$23</f>
        <v>0</v>
      </c>
      <c r="U44" s="104">
        <f>[40]Julho!$K$24</f>
        <v>0</v>
      </c>
      <c r="V44" s="104">
        <f>[40]Julho!$K$25</f>
        <v>0</v>
      </c>
      <c r="W44" s="104">
        <f>[40]Julho!$K$26</f>
        <v>0</v>
      </c>
      <c r="X44" s="104">
        <f>[40]Julho!$K$27</f>
        <v>0</v>
      </c>
      <c r="Y44" s="104">
        <f>[40]Julho!$K$28</f>
        <v>0</v>
      </c>
      <c r="Z44" s="104">
        <f>[40]Julho!$K$29</f>
        <v>0</v>
      </c>
      <c r="AA44" s="104">
        <f>[40]Julho!$K$30</f>
        <v>0</v>
      </c>
      <c r="AB44" s="104">
        <f>[40]Julho!$K$31</f>
        <v>0</v>
      </c>
      <c r="AC44" s="104">
        <f>[40]Julho!$K$32</f>
        <v>0</v>
      </c>
      <c r="AD44" s="104">
        <f>[40]Julho!$K$33</f>
        <v>0</v>
      </c>
      <c r="AE44" s="104">
        <f>[40]Julho!$K$34</f>
        <v>0</v>
      </c>
      <c r="AF44" s="104">
        <f>[40]Julho!$K$35</f>
        <v>0</v>
      </c>
      <c r="AG44" s="109">
        <f t="shared" si="4"/>
        <v>0</v>
      </c>
      <c r="AH44" s="111">
        <f t="shared" si="5"/>
        <v>0</v>
      </c>
      <c r="AI44" s="55">
        <f t="shared" si="6"/>
        <v>31</v>
      </c>
    </row>
    <row r="45" spans="1:44" x14ac:dyDescent="0.2">
      <c r="A45" s="47" t="s">
        <v>145</v>
      </c>
      <c r="B45" s="104">
        <f>[41]Julho!$K$5</f>
        <v>0</v>
      </c>
      <c r="C45" s="104">
        <f>[41]Julho!$K$6</f>
        <v>0</v>
      </c>
      <c r="D45" s="104">
        <f>[41]Julho!$K$7</f>
        <v>0</v>
      </c>
      <c r="E45" s="104">
        <f>[41]Julho!$K$8</f>
        <v>0</v>
      </c>
      <c r="F45" s="104">
        <f>[41]Julho!$K$9</f>
        <v>0</v>
      </c>
      <c r="G45" s="104">
        <f>[41]Julho!$K$10</f>
        <v>0</v>
      </c>
      <c r="H45" s="104">
        <f>[41]Julho!$K$11</f>
        <v>0</v>
      </c>
      <c r="I45" s="104">
        <f>[41]Julho!$K$12</f>
        <v>0</v>
      </c>
      <c r="J45" s="104">
        <f>[41]Julho!$K$13</f>
        <v>0</v>
      </c>
      <c r="K45" s="104">
        <f>[41]Julho!$K$14</f>
        <v>0</v>
      </c>
      <c r="L45" s="104">
        <f>[41]Julho!$K$15</f>
        <v>0</v>
      </c>
      <c r="M45" s="104">
        <f>[41]Julho!$K$16</f>
        <v>0</v>
      </c>
      <c r="N45" s="104">
        <f>[41]Julho!$K$17</f>
        <v>0</v>
      </c>
      <c r="O45" s="104">
        <f>[41]Julho!$K$18</f>
        <v>0</v>
      </c>
      <c r="P45" s="104">
        <f>[41]Julho!$K$19</f>
        <v>0</v>
      </c>
      <c r="Q45" s="104">
        <f>[41]Julho!$K$20</f>
        <v>0</v>
      </c>
      <c r="R45" s="104">
        <f>[41]Julho!$K$21</f>
        <v>0</v>
      </c>
      <c r="S45" s="104">
        <f>[41]Julho!$K$22</f>
        <v>0</v>
      </c>
      <c r="T45" s="104">
        <f>[41]Julho!$K$23</f>
        <v>0</v>
      </c>
      <c r="U45" s="104">
        <f>[41]Julho!$K$24</f>
        <v>0</v>
      </c>
      <c r="V45" s="104">
        <f>[41]Julho!$K$25</f>
        <v>0</v>
      </c>
      <c r="W45" s="104">
        <f>[41]Julho!$K$26</f>
        <v>0</v>
      </c>
      <c r="X45" s="104">
        <f>[41]Julho!$K$27</f>
        <v>0</v>
      </c>
      <c r="Y45" s="104">
        <f>[41]Julho!$K$28</f>
        <v>0</v>
      </c>
      <c r="Z45" s="104">
        <f>[41]Julho!$K$29</f>
        <v>0</v>
      </c>
      <c r="AA45" s="104">
        <f>[41]Julho!$K$30</f>
        <v>0</v>
      </c>
      <c r="AB45" s="104">
        <f>[41]Julho!$K$31</f>
        <v>0</v>
      </c>
      <c r="AC45" s="104">
        <f>[41]Julho!$K$32</f>
        <v>0</v>
      </c>
      <c r="AD45" s="104">
        <f>[41]Julho!$K$33</f>
        <v>0</v>
      </c>
      <c r="AE45" s="104">
        <f>[41]Julho!$K$34</f>
        <v>0</v>
      </c>
      <c r="AF45" s="104">
        <f>[41]Julho!$K$35</f>
        <v>0</v>
      </c>
      <c r="AG45" s="109">
        <f t="shared" si="4"/>
        <v>0</v>
      </c>
      <c r="AH45" s="111">
        <f t="shared" si="5"/>
        <v>0</v>
      </c>
      <c r="AI45" s="55">
        <f t="shared" si="6"/>
        <v>31</v>
      </c>
    </row>
    <row r="46" spans="1:44" x14ac:dyDescent="0.2">
      <c r="A46" s="47" t="s">
        <v>15</v>
      </c>
      <c r="B46" s="104">
        <f>[42]Julho!$K$5</f>
        <v>0</v>
      </c>
      <c r="C46" s="104">
        <f>[42]Julho!$K$6</f>
        <v>0</v>
      </c>
      <c r="D46" s="104">
        <f>[42]Julho!$K$7</f>
        <v>0</v>
      </c>
      <c r="E46" s="104">
        <f>[42]Julho!$K$8</f>
        <v>0</v>
      </c>
      <c r="F46" s="104">
        <f>[42]Julho!$K$9</f>
        <v>0</v>
      </c>
      <c r="G46" s="104">
        <f>[42]Julho!$K$10</f>
        <v>0</v>
      </c>
      <c r="H46" s="104">
        <f>[42]Julho!$K$11</f>
        <v>0</v>
      </c>
      <c r="I46" s="104">
        <f>[42]Julho!$K$12</f>
        <v>0</v>
      </c>
      <c r="J46" s="104">
        <f>[42]Julho!$K$13</f>
        <v>0</v>
      </c>
      <c r="K46" s="104">
        <f>[42]Julho!$K$14</f>
        <v>0</v>
      </c>
      <c r="L46" s="104">
        <f>[42]Julho!$K$15</f>
        <v>0</v>
      </c>
      <c r="M46" s="104">
        <f>[42]Julho!$K$16</f>
        <v>0</v>
      </c>
      <c r="N46" s="104">
        <f>[42]Julho!$K$17</f>
        <v>0</v>
      </c>
      <c r="O46" s="104">
        <f>[42]Julho!$K$18</f>
        <v>0</v>
      </c>
      <c r="P46" s="104">
        <f>[42]Julho!$K$19</f>
        <v>0</v>
      </c>
      <c r="Q46" s="104">
        <f>[42]Julho!$K$20</f>
        <v>0</v>
      </c>
      <c r="R46" s="104">
        <f>[42]Julho!$K$21</f>
        <v>0</v>
      </c>
      <c r="S46" s="104">
        <f>[42]Julho!$K$22</f>
        <v>0</v>
      </c>
      <c r="T46" s="104">
        <f>[42]Julho!$K$23</f>
        <v>0</v>
      </c>
      <c r="U46" s="104">
        <f>[42]Julho!$K$24</f>
        <v>0</v>
      </c>
      <c r="V46" s="104">
        <f>[42]Julho!$K$25</f>
        <v>0</v>
      </c>
      <c r="W46" s="104">
        <f>[42]Julho!$K$26</f>
        <v>0</v>
      </c>
      <c r="X46" s="104">
        <f>[42]Julho!$K$27</f>
        <v>0</v>
      </c>
      <c r="Y46" s="104">
        <f>[42]Julho!$K$28</f>
        <v>0</v>
      </c>
      <c r="Z46" s="104">
        <f>[42]Julho!$K$29</f>
        <v>0</v>
      </c>
      <c r="AA46" s="104">
        <f>[42]Julho!$K$30</f>
        <v>0</v>
      </c>
      <c r="AB46" s="104">
        <f>[42]Julho!$K$31</f>
        <v>0</v>
      </c>
      <c r="AC46" s="104">
        <f>[42]Julho!$K$32</f>
        <v>0</v>
      </c>
      <c r="AD46" s="104">
        <f>[42]Julho!$K$33</f>
        <v>0</v>
      </c>
      <c r="AE46" s="104">
        <f>[42]Julho!$K$34</f>
        <v>0</v>
      </c>
      <c r="AF46" s="104">
        <f>[42]Julho!$K$35</f>
        <v>0</v>
      </c>
      <c r="AG46" s="109">
        <f t="shared" si="4"/>
        <v>0</v>
      </c>
      <c r="AH46" s="111">
        <f t="shared" si="5"/>
        <v>0</v>
      </c>
      <c r="AI46" s="55">
        <f t="shared" si="6"/>
        <v>31</v>
      </c>
      <c r="AJ46" s="12" t="s">
        <v>35</v>
      </c>
    </row>
    <row r="47" spans="1:44" hidden="1" x14ac:dyDescent="0.2">
      <c r="A47" s="47" t="s">
        <v>16</v>
      </c>
      <c r="B47" s="104" t="str">
        <f>[43]Julho!$K$5</f>
        <v>*</v>
      </c>
      <c r="C47" s="104" t="str">
        <f>[43]Julho!$K$6</f>
        <v>*</v>
      </c>
      <c r="D47" s="104" t="str">
        <f>[43]Julho!$K$7</f>
        <v>*</v>
      </c>
      <c r="E47" s="104" t="str">
        <f>[43]Julho!$K$8</f>
        <v>*</v>
      </c>
      <c r="F47" s="104" t="str">
        <f>[43]Julho!$K$9</f>
        <v>*</v>
      </c>
      <c r="G47" s="104" t="str">
        <f>[43]Julho!$K$10</f>
        <v>*</v>
      </c>
      <c r="H47" s="104" t="str">
        <f>[43]Julho!$K$11</f>
        <v>*</v>
      </c>
      <c r="I47" s="104" t="str">
        <f>[43]Julho!$K$12</f>
        <v>*</v>
      </c>
      <c r="J47" s="104" t="str">
        <f>[43]Julho!$K$13</f>
        <v>*</v>
      </c>
      <c r="K47" s="104" t="str">
        <f>[43]Julho!$K$14</f>
        <v>*</v>
      </c>
      <c r="L47" s="104" t="str">
        <f>[43]Julho!$K$15</f>
        <v>*</v>
      </c>
      <c r="M47" s="104" t="str">
        <f>[43]Julho!$K$16</f>
        <v>*</v>
      </c>
      <c r="N47" s="104" t="str">
        <f>[43]Julho!$K$17</f>
        <v>*</v>
      </c>
      <c r="O47" s="104" t="str">
        <f>[43]Julho!$K$18</f>
        <v>*</v>
      </c>
      <c r="P47" s="104" t="str">
        <f>[43]Julho!$K$19</f>
        <v>*</v>
      </c>
      <c r="Q47" s="104" t="str">
        <f>[43]Julho!$K$20</f>
        <v>*</v>
      </c>
      <c r="R47" s="104" t="str">
        <f>[43]Julho!$K$21</f>
        <v>*</v>
      </c>
      <c r="S47" s="104" t="str">
        <f>[43]Julho!$K$22</f>
        <v>*</v>
      </c>
      <c r="T47" s="104" t="str">
        <f>[43]Julho!$K$23</f>
        <v>*</v>
      </c>
      <c r="U47" s="104" t="str">
        <f>[43]Julho!$K$24</f>
        <v>*</v>
      </c>
      <c r="V47" s="104" t="str">
        <f>[43]Julho!$K$25</f>
        <v>*</v>
      </c>
      <c r="W47" s="104" t="str">
        <f>[43]Julho!$K$26</f>
        <v>*</v>
      </c>
      <c r="X47" s="104" t="str">
        <f>[43]Julho!$K$27</f>
        <v>*</v>
      </c>
      <c r="Y47" s="104" t="str">
        <f>[43]Julho!$K$28</f>
        <v>*</v>
      </c>
      <c r="Z47" s="104" t="str">
        <f>[43]Julho!$K$29</f>
        <v>*</v>
      </c>
      <c r="AA47" s="104" t="str">
        <f>[43]Julho!$K$30</f>
        <v>*</v>
      </c>
      <c r="AB47" s="104" t="str">
        <f>[43]Julho!$K$31</f>
        <v>*</v>
      </c>
      <c r="AC47" s="104" t="str">
        <f>[43]Julho!$K$32</f>
        <v>*</v>
      </c>
      <c r="AD47" s="104" t="str">
        <f>[43]Julho!$K$33</f>
        <v>*</v>
      </c>
      <c r="AE47" s="104" t="str">
        <f>[43]Julho!$K$34</f>
        <v>*</v>
      </c>
      <c r="AF47" s="104" t="str">
        <f>[43]Julho!$K$35</f>
        <v>*</v>
      </c>
      <c r="AG47" s="109">
        <f t="shared" si="4"/>
        <v>0</v>
      </c>
      <c r="AH47" s="111">
        <f t="shared" si="5"/>
        <v>0</v>
      </c>
      <c r="AI47" s="55">
        <f t="shared" si="6"/>
        <v>0</v>
      </c>
      <c r="AK47" s="12" t="s">
        <v>35</v>
      </c>
    </row>
    <row r="48" spans="1:44" x14ac:dyDescent="0.2">
      <c r="A48" s="47" t="s">
        <v>209</v>
      </c>
      <c r="B48" s="104">
        <f>[44]Julho!$K$5</f>
        <v>0</v>
      </c>
      <c r="C48" s="104">
        <f>[44]Julho!$K$6</f>
        <v>0</v>
      </c>
      <c r="D48" s="104">
        <f>[44]Julho!$K$7</f>
        <v>0</v>
      </c>
      <c r="E48" s="104">
        <f>[44]Julho!$K$8</f>
        <v>0</v>
      </c>
      <c r="F48" s="104">
        <f>[44]Julho!$K$9</f>
        <v>0</v>
      </c>
      <c r="G48" s="104">
        <f>[44]Julho!$K$10</f>
        <v>0</v>
      </c>
      <c r="H48" s="104">
        <f>[44]Julho!$K$11</f>
        <v>0</v>
      </c>
      <c r="I48" s="104">
        <f>[44]Julho!$K$12</f>
        <v>0</v>
      </c>
      <c r="J48" s="104">
        <f>[44]Julho!$K$13</f>
        <v>0</v>
      </c>
      <c r="K48" s="104">
        <f>[44]Julho!$K$14</f>
        <v>0</v>
      </c>
      <c r="L48" s="104">
        <f>[44]Julho!$K$15</f>
        <v>0</v>
      </c>
      <c r="M48" s="104">
        <f>[44]Julho!$K$16</f>
        <v>0</v>
      </c>
      <c r="N48" s="104">
        <f>[44]Julho!$K$17</f>
        <v>0</v>
      </c>
      <c r="O48" s="104">
        <f>[44]Julho!$K$18</f>
        <v>0</v>
      </c>
      <c r="P48" s="104">
        <f>[44]Julho!$K$19</f>
        <v>0</v>
      </c>
      <c r="Q48" s="104">
        <f>[44]Julho!$K$20</f>
        <v>0</v>
      </c>
      <c r="R48" s="104">
        <f>[44]Julho!$K$21</f>
        <v>0</v>
      </c>
      <c r="S48" s="104">
        <f>[44]Julho!$K$22</f>
        <v>0</v>
      </c>
      <c r="T48" s="104">
        <f>[44]Julho!$K$23</f>
        <v>0</v>
      </c>
      <c r="U48" s="104">
        <f>[44]Julho!$K$24</f>
        <v>0</v>
      </c>
      <c r="V48" s="104">
        <f>[44]Julho!$K$25</f>
        <v>0</v>
      </c>
      <c r="W48" s="104">
        <f>[44]Julho!$K$26</f>
        <v>0</v>
      </c>
      <c r="X48" s="104">
        <f>[44]Julho!$K$27</f>
        <v>0</v>
      </c>
      <c r="Y48" s="104">
        <f>[44]Julho!$K$28</f>
        <v>0</v>
      </c>
      <c r="Z48" s="104">
        <f>[44]Julho!$K$29</f>
        <v>0</v>
      </c>
      <c r="AA48" s="104">
        <f>[44]Julho!$K$30</f>
        <v>0</v>
      </c>
      <c r="AB48" s="104">
        <f>[44]Julho!$K$31</f>
        <v>0</v>
      </c>
      <c r="AC48" s="104">
        <f>[44]Julho!$K$32</f>
        <v>0</v>
      </c>
      <c r="AD48" s="104">
        <f>[44]Julho!$K$33</f>
        <v>0</v>
      </c>
      <c r="AE48" s="104">
        <f>[44]Julho!$K$34</f>
        <v>0</v>
      </c>
      <c r="AF48" s="104">
        <f>[44]Julho!$K$35</f>
        <v>0</v>
      </c>
      <c r="AG48" s="109">
        <f t="shared" si="4"/>
        <v>0</v>
      </c>
      <c r="AH48" s="111">
        <f t="shared" si="5"/>
        <v>0</v>
      </c>
      <c r="AI48" s="55">
        <f t="shared" si="6"/>
        <v>31</v>
      </c>
      <c r="AK48" s="12"/>
    </row>
    <row r="49" spans="1:37" x14ac:dyDescent="0.2">
      <c r="A49" s="47" t="s">
        <v>146</v>
      </c>
      <c r="B49" s="104">
        <f>[45]Julho!$K$5</f>
        <v>0</v>
      </c>
      <c r="C49" s="104">
        <f>[45]Julho!$K$6</f>
        <v>0</v>
      </c>
      <c r="D49" s="104">
        <f>[45]Julho!$K$7</f>
        <v>0</v>
      </c>
      <c r="E49" s="104">
        <f>[45]Julho!$K$8</f>
        <v>0</v>
      </c>
      <c r="F49" s="104">
        <f>[45]Julho!$K$9</f>
        <v>0.2</v>
      </c>
      <c r="G49" s="104">
        <f>[45]Julho!$K$10</f>
        <v>0</v>
      </c>
      <c r="H49" s="104">
        <f>[45]Julho!$K$11</f>
        <v>0.2</v>
      </c>
      <c r="I49" s="104">
        <f>[45]Julho!$K$12</f>
        <v>0</v>
      </c>
      <c r="J49" s="104">
        <f>[45]Julho!$K$13</f>
        <v>0</v>
      </c>
      <c r="K49" s="104">
        <f>[45]Julho!$K$14</f>
        <v>0</v>
      </c>
      <c r="L49" s="104">
        <f>[45]Julho!$K$15</f>
        <v>0</v>
      </c>
      <c r="M49" s="104">
        <f>[45]Julho!$K$16</f>
        <v>0</v>
      </c>
      <c r="N49" s="104">
        <f>[45]Julho!$K$17</f>
        <v>0</v>
      </c>
      <c r="O49" s="104">
        <f>[45]Julho!$K$18</f>
        <v>0</v>
      </c>
      <c r="P49" s="104">
        <f>[45]Julho!$K$19</f>
        <v>0</v>
      </c>
      <c r="Q49" s="104">
        <f>[45]Julho!$K$20</f>
        <v>0</v>
      </c>
      <c r="R49" s="104">
        <f>[45]Julho!$K$21</f>
        <v>0</v>
      </c>
      <c r="S49" s="104">
        <f>[45]Julho!$K$22</f>
        <v>0</v>
      </c>
      <c r="T49" s="104">
        <f>[45]Julho!$K$23</f>
        <v>0</v>
      </c>
      <c r="U49" s="104">
        <f>[45]Julho!$K$24</f>
        <v>0</v>
      </c>
      <c r="V49" s="104">
        <f>[45]Julho!$K$25</f>
        <v>0</v>
      </c>
      <c r="W49" s="104">
        <f>[45]Julho!$K$26</f>
        <v>0</v>
      </c>
      <c r="X49" s="104">
        <f>[45]Julho!$K$27</f>
        <v>0</v>
      </c>
      <c r="Y49" s="104">
        <f>[45]Julho!$K$28</f>
        <v>0</v>
      </c>
      <c r="Z49" s="104">
        <f>[45]Julho!$K$29</f>
        <v>0</v>
      </c>
      <c r="AA49" s="104">
        <f>[45]Julho!$K$30</f>
        <v>0</v>
      </c>
      <c r="AB49" s="104">
        <f>[45]Julho!$K$31</f>
        <v>0</v>
      </c>
      <c r="AC49" s="104">
        <f>[45]Julho!$K$32</f>
        <v>0</v>
      </c>
      <c r="AD49" s="104">
        <f>[45]Julho!$K$33</f>
        <v>0.2</v>
      </c>
      <c r="AE49" s="104">
        <f>[45]Julho!$K$34</f>
        <v>0</v>
      </c>
      <c r="AF49" s="104">
        <f>[45]Julho!$K$35</f>
        <v>0</v>
      </c>
      <c r="AG49" s="109">
        <f t="shared" si="4"/>
        <v>0.60000000000000009</v>
      </c>
      <c r="AH49" s="111">
        <f t="shared" si="5"/>
        <v>0.2</v>
      </c>
      <c r="AI49" s="55">
        <f t="shared" si="6"/>
        <v>28</v>
      </c>
    </row>
    <row r="50" spans="1:37" hidden="1" x14ac:dyDescent="0.2">
      <c r="A50" s="47" t="s">
        <v>281</v>
      </c>
      <c r="B50" s="104" t="str">
        <f>[46]Julho!$K$5</f>
        <v>*</v>
      </c>
      <c r="C50" s="104" t="str">
        <f>[46]Julho!$K$6</f>
        <v>*</v>
      </c>
      <c r="D50" s="104" t="str">
        <f>[46]Julho!$K$7</f>
        <v>*</v>
      </c>
      <c r="E50" s="104" t="str">
        <f>[46]Julho!$K$8</f>
        <v>*</v>
      </c>
      <c r="F50" s="104" t="str">
        <f>[46]Julho!$K$9</f>
        <v>*</v>
      </c>
      <c r="G50" s="104" t="str">
        <f>[46]Julho!$K$10</f>
        <v>*</v>
      </c>
      <c r="H50" s="104" t="str">
        <f>[46]Julho!$K$11</f>
        <v>*</v>
      </c>
      <c r="I50" s="104" t="str">
        <f>[46]Julho!$K$12</f>
        <v>*</v>
      </c>
      <c r="J50" s="104" t="str">
        <f>[46]Julho!$K$13</f>
        <v>*</v>
      </c>
      <c r="K50" s="104" t="str">
        <f>[46]Julho!$K$14</f>
        <v>*</v>
      </c>
      <c r="L50" s="104" t="str">
        <f>[46]Julho!$K$15</f>
        <v>*</v>
      </c>
      <c r="M50" s="104" t="str">
        <f>[46]Julho!$K$16</f>
        <v>*</v>
      </c>
      <c r="N50" s="104" t="str">
        <f>[46]Julho!$K$17</f>
        <v>*</v>
      </c>
      <c r="O50" s="104" t="str">
        <f>[46]Julho!$K$18</f>
        <v>*</v>
      </c>
      <c r="P50" s="104" t="str">
        <f>[46]Julho!$K$19</f>
        <v>*</v>
      </c>
      <c r="Q50" s="104" t="str">
        <f>[46]Julho!$K$20</f>
        <v>*</v>
      </c>
      <c r="R50" s="104" t="str">
        <f>[46]Julho!$K$21</f>
        <v>*</v>
      </c>
      <c r="S50" s="104" t="str">
        <f>[46]Julho!$K$22</f>
        <v>*</v>
      </c>
      <c r="T50" s="104" t="str">
        <f>[46]Julho!$K$23</f>
        <v>*</v>
      </c>
      <c r="U50" s="104" t="str">
        <f>[46]Julho!$K$24</f>
        <v>*</v>
      </c>
      <c r="V50" s="104" t="str">
        <f>[46]Julho!$K$25</f>
        <v>*</v>
      </c>
      <c r="W50" s="104" t="str">
        <f>[46]Julho!$K$26</f>
        <v>*</v>
      </c>
      <c r="X50" s="104" t="str">
        <f>[46]Julho!$K$27</f>
        <v>*</v>
      </c>
      <c r="Y50" s="104" t="str">
        <f>[46]Julho!$K$28</f>
        <v>*</v>
      </c>
      <c r="Z50" s="104" t="str">
        <f>[46]Julho!$K$29</f>
        <v>*</v>
      </c>
      <c r="AA50" s="104" t="str">
        <f>[46]Julho!$K$30</f>
        <v>*</v>
      </c>
      <c r="AB50" s="104" t="str">
        <f>[46]Julho!$K$31</f>
        <v>*</v>
      </c>
      <c r="AC50" s="104" t="str">
        <f>[46]Julho!$K$32</f>
        <v>*</v>
      </c>
      <c r="AD50" s="104" t="str">
        <f>[46]Julho!$K$33</f>
        <v>*</v>
      </c>
      <c r="AE50" s="104" t="str">
        <f>[46]Julho!$K$34</f>
        <v>*</v>
      </c>
      <c r="AF50" s="104" t="str">
        <f>[46]Julho!$K$35</f>
        <v>*</v>
      </c>
      <c r="AG50" s="109">
        <f t="shared" si="4"/>
        <v>0</v>
      </c>
      <c r="AH50" s="111">
        <f t="shared" si="5"/>
        <v>0</v>
      </c>
      <c r="AI50" s="55">
        <f t="shared" si="6"/>
        <v>0</v>
      </c>
    </row>
    <row r="51" spans="1:37" x14ac:dyDescent="0.2">
      <c r="A51" s="47" t="s">
        <v>17</v>
      </c>
      <c r="B51" s="104">
        <f>[47]Julho!$K$5</f>
        <v>0</v>
      </c>
      <c r="C51" s="104">
        <f>[47]Julho!$K$6</f>
        <v>0</v>
      </c>
      <c r="D51" s="104">
        <f>[47]Julho!$K$7</f>
        <v>0</v>
      </c>
      <c r="E51" s="104">
        <f>[47]Julho!$K$8</f>
        <v>0</v>
      </c>
      <c r="F51" s="104">
        <f>[47]Julho!$K$9</f>
        <v>0</v>
      </c>
      <c r="G51" s="104">
        <f>[47]Julho!$K$10</f>
        <v>0</v>
      </c>
      <c r="H51" s="104">
        <f>[47]Julho!$K$11</f>
        <v>0</v>
      </c>
      <c r="I51" s="104">
        <f>[47]Julho!$K$12</f>
        <v>0</v>
      </c>
      <c r="J51" s="104">
        <f>[47]Julho!$K$13</f>
        <v>0</v>
      </c>
      <c r="K51" s="104">
        <f>[47]Julho!$K$14</f>
        <v>0</v>
      </c>
      <c r="L51" s="104">
        <f>[47]Julho!$K$15</f>
        <v>0</v>
      </c>
      <c r="M51" s="104">
        <f>[47]Julho!$K$16</f>
        <v>0</v>
      </c>
      <c r="N51" s="104">
        <f>[47]Julho!$K$17</f>
        <v>0</v>
      </c>
      <c r="O51" s="104">
        <f>[47]Julho!$K$18</f>
        <v>0</v>
      </c>
      <c r="P51" s="104">
        <f>[47]Julho!$K$19</f>
        <v>0</v>
      </c>
      <c r="Q51" s="104">
        <f>[47]Julho!$K$20</f>
        <v>0</v>
      </c>
      <c r="R51" s="104">
        <f>[47]Julho!$K$21</f>
        <v>0</v>
      </c>
      <c r="S51" s="104">
        <f>[47]Julho!$K$22</f>
        <v>0</v>
      </c>
      <c r="T51" s="104">
        <f>[47]Julho!$K$23</f>
        <v>0</v>
      </c>
      <c r="U51" s="104">
        <f>[47]Julho!$K$24</f>
        <v>0</v>
      </c>
      <c r="V51" s="104">
        <f>[47]Julho!$K$25</f>
        <v>0</v>
      </c>
      <c r="W51" s="104">
        <f>[47]Julho!$K$26</f>
        <v>0</v>
      </c>
      <c r="X51" s="104">
        <f>[47]Julho!$K$27</f>
        <v>0</v>
      </c>
      <c r="Y51" s="104">
        <f>[47]Julho!$K$28</f>
        <v>0</v>
      </c>
      <c r="Z51" s="104">
        <f>[47]Julho!$K$29</f>
        <v>0</v>
      </c>
      <c r="AA51" s="104">
        <f>[47]Julho!$K$30</f>
        <v>0</v>
      </c>
      <c r="AB51" s="104">
        <f>[47]Julho!$K$31</f>
        <v>3.4</v>
      </c>
      <c r="AC51" s="104">
        <f>[47]Julho!$K$32</f>
        <v>8.8000000000000007</v>
      </c>
      <c r="AD51" s="104">
        <f>[47]Julho!$K$33</f>
        <v>0.2</v>
      </c>
      <c r="AE51" s="104">
        <f>[47]Julho!$K$34</f>
        <v>0</v>
      </c>
      <c r="AF51" s="104">
        <f>[47]Julho!$K$35</f>
        <v>0</v>
      </c>
      <c r="AG51" s="109">
        <f t="shared" si="4"/>
        <v>12.4</v>
      </c>
      <c r="AH51" s="111">
        <f t="shared" si="5"/>
        <v>8.8000000000000007</v>
      </c>
      <c r="AI51" s="55">
        <f t="shared" si="6"/>
        <v>28</v>
      </c>
    </row>
    <row r="52" spans="1:37" x14ac:dyDescent="0.2">
      <c r="A52" s="47" t="s">
        <v>130</v>
      </c>
      <c r="B52" s="104">
        <f>[48]Julho!$K$5</f>
        <v>0</v>
      </c>
      <c r="C52" s="104">
        <f>[48]Julho!$K$6</f>
        <v>0</v>
      </c>
      <c r="D52" s="104">
        <f>[48]Julho!$K$7</f>
        <v>0</v>
      </c>
      <c r="E52" s="104">
        <f>[48]Julho!$K$8</f>
        <v>0</v>
      </c>
      <c r="F52" s="104">
        <f>[48]Julho!$K$9</f>
        <v>0</v>
      </c>
      <c r="G52" s="104">
        <f>[48]Julho!$K$10</f>
        <v>0</v>
      </c>
      <c r="H52" s="104">
        <f>[48]Julho!$K$11</f>
        <v>0</v>
      </c>
      <c r="I52" s="104">
        <f>[48]Julho!$K$12</f>
        <v>0</v>
      </c>
      <c r="J52" s="104">
        <f>[48]Julho!$K$13</f>
        <v>0</v>
      </c>
      <c r="K52" s="104">
        <f>[48]Julho!$K$14</f>
        <v>0</v>
      </c>
      <c r="L52" s="104">
        <f>[48]Julho!$K$15</f>
        <v>0</v>
      </c>
      <c r="M52" s="104">
        <f>[48]Julho!$K$16</f>
        <v>0</v>
      </c>
      <c r="N52" s="104">
        <f>[48]Julho!$K$17</f>
        <v>0</v>
      </c>
      <c r="O52" s="104">
        <f>[48]Julho!$K$18</f>
        <v>0</v>
      </c>
      <c r="P52" s="104">
        <f>[48]Julho!$K$19</f>
        <v>0</v>
      </c>
      <c r="Q52" s="104">
        <f>[48]Julho!$K$20</f>
        <v>0</v>
      </c>
      <c r="R52" s="104">
        <f>[48]Julho!$K$21</f>
        <v>0</v>
      </c>
      <c r="S52" s="104">
        <f>[48]Julho!$K$22</f>
        <v>0</v>
      </c>
      <c r="T52" s="104">
        <f>[48]Julho!$K$23</f>
        <v>0</v>
      </c>
      <c r="U52" s="104">
        <f>[48]Julho!$K$24</f>
        <v>0</v>
      </c>
      <c r="V52" s="104">
        <f>[48]Julho!$K$25</f>
        <v>0</v>
      </c>
      <c r="W52" s="104">
        <f>[48]Julho!$K$26</f>
        <v>0</v>
      </c>
      <c r="X52" s="104">
        <f>[48]Julho!$K$27</f>
        <v>0</v>
      </c>
      <c r="Y52" s="104">
        <f>[48]Julho!$K$28</f>
        <v>0</v>
      </c>
      <c r="Z52" s="104">
        <f>[48]Julho!$K$29</f>
        <v>0</v>
      </c>
      <c r="AA52" s="104">
        <f>[48]Julho!$K$30</f>
        <v>0</v>
      </c>
      <c r="AB52" s="104">
        <f>[48]Julho!$K$31</f>
        <v>0</v>
      </c>
      <c r="AC52" s="104">
        <f>[48]Julho!$K$32</f>
        <v>8.2000000000000011</v>
      </c>
      <c r="AD52" s="104">
        <f>[48]Julho!$K$33</f>
        <v>0</v>
      </c>
      <c r="AE52" s="104">
        <f>[48]Julho!$K$34</f>
        <v>0</v>
      </c>
      <c r="AF52" s="104">
        <f>[48]Julho!$K$35</f>
        <v>0</v>
      </c>
      <c r="AG52" s="109">
        <f t="shared" si="4"/>
        <v>8.2000000000000011</v>
      </c>
      <c r="AH52" s="111">
        <f t="shared" si="5"/>
        <v>8.2000000000000011</v>
      </c>
      <c r="AI52" s="55">
        <f t="shared" si="6"/>
        <v>30</v>
      </c>
      <c r="AK52" s="12" t="s">
        <v>35</v>
      </c>
    </row>
    <row r="53" spans="1:37" hidden="1" x14ac:dyDescent="0.2">
      <c r="A53" s="47" t="s">
        <v>18</v>
      </c>
      <c r="B53" s="104" t="str">
        <f>[49]Julho!$K$5</f>
        <v>*</v>
      </c>
      <c r="C53" s="104" t="str">
        <f>[49]Julho!$K$6</f>
        <v>*</v>
      </c>
      <c r="D53" s="104" t="str">
        <f>[49]Julho!$K$7</f>
        <v>*</v>
      </c>
      <c r="E53" s="104" t="str">
        <f>[49]Julho!$K$8</f>
        <v>*</v>
      </c>
      <c r="F53" s="104" t="str">
        <f>[49]Julho!$K$9</f>
        <v>*</v>
      </c>
      <c r="G53" s="104" t="str">
        <f>[49]Julho!$K$10</f>
        <v>*</v>
      </c>
      <c r="H53" s="104" t="str">
        <f>[49]Julho!$K$11</f>
        <v>*</v>
      </c>
      <c r="I53" s="104" t="str">
        <f>[49]Julho!$K$12</f>
        <v>*</v>
      </c>
      <c r="J53" s="104" t="str">
        <f>[49]Julho!$K$13</f>
        <v>*</v>
      </c>
      <c r="K53" s="104" t="str">
        <f>[49]Julho!$K$14</f>
        <v>*</v>
      </c>
      <c r="L53" s="104" t="str">
        <f>[49]Julho!$K$15</f>
        <v>*</v>
      </c>
      <c r="M53" s="104" t="str">
        <f>[49]Julho!$K$16</f>
        <v>*</v>
      </c>
      <c r="N53" s="104" t="str">
        <f>[49]Julho!$K$17</f>
        <v>*</v>
      </c>
      <c r="O53" s="104" t="str">
        <f>[49]Julho!$K$18</f>
        <v>*</v>
      </c>
      <c r="P53" s="104" t="str">
        <f>[49]Julho!$K$19</f>
        <v>*</v>
      </c>
      <c r="Q53" s="104" t="str">
        <f>[49]Julho!$K$20</f>
        <v>*</v>
      </c>
      <c r="R53" s="104" t="str">
        <f>[49]Julho!$K$21</f>
        <v>*</v>
      </c>
      <c r="S53" s="104" t="str">
        <f>[49]Julho!$K$22</f>
        <v>*</v>
      </c>
      <c r="T53" s="104" t="str">
        <f>[49]Julho!$K$23</f>
        <v>*</v>
      </c>
      <c r="U53" s="104" t="str">
        <f>[49]Julho!$K$24</f>
        <v>*</v>
      </c>
      <c r="V53" s="104" t="str">
        <f>[49]Julho!$K$25</f>
        <v>*</v>
      </c>
      <c r="W53" s="104" t="str">
        <f>[49]Julho!$K$26</f>
        <v>*</v>
      </c>
      <c r="X53" s="104" t="str">
        <f>[49]Julho!$K$27</f>
        <v>*</v>
      </c>
      <c r="Y53" s="104" t="str">
        <f>[49]Julho!$K$28</f>
        <v>*</v>
      </c>
      <c r="Z53" s="104" t="str">
        <f>[49]Julho!$K$29</f>
        <v>*</v>
      </c>
      <c r="AA53" s="104" t="str">
        <f>[49]Julho!$K$30</f>
        <v>*</v>
      </c>
      <c r="AB53" s="104" t="str">
        <f>[49]Julho!$K$31</f>
        <v>*</v>
      </c>
      <c r="AC53" s="104" t="str">
        <f>[49]Julho!$K$32</f>
        <v>*</v>
      </c>
      <c r="AD53" s="104" t="str">
        <f>[49]Julho!$K$33</f>
        <v>*</v>
      </c>
      <c r="AE53" s="104" t="str">
        <f>[49]Julho!$K$34</f>
        <v>*</v>
      </c>
      <c r="AF53" s="104" t="str">
        <f>[49]Julho!$K$35</f>
        <v>*</v>
      </c>
      <c r="AG53" s="109">
        <f>SUM(B53:AF53)</f>
        <v>0</v>
      </c>
      <c r="AH53" s="111">
        <f t="shared" ref="AH53" si="7">MAX(B53:AF53)</f>
        <v>0</v>
      </c>
      <c r="AI53" s="55">
        <f t="shared" si="6"/>
        <v>0</v>
      </c>
    </row>
    <row r="54" spans="1:37" x14ac:dyDescent="0.2">
      <c r="A54" s="47" t="s">
        <v>19</v>
      </c>
      <c r="B54" s="104">
        <f>[50]Julho!$K$5</f>
        <v>0</v>
      </c>
      <c r="C54" s="104">
        <f>[50]Julho!$K$6</f>
        <v>0</v>
      </c>
      <c r="D54" s="104">
        <f>[50]Julho!$K$7</f>
        <v>0</v>
      </c>
      <c r="E54" s="104">
        <f>[50]Julho!$K$8</f>
        <v>0</v>
      </c>
      <c r="F54" s="104">
        <f>[50]Julho!$K$9</f>
        <v>0.2</v>
      </c>
      <c r="G54" s="104">
        <f>[50]Julho!$K$10</f>
        <v>0</v>
      </c>
      <c r="H54" s="104">
        <f>[50]Julho!$K$11</f>
        <v>0</v>
      </c>
      <c r="I54" s="104">
        <f>[50]Julho!$K$12</f>
        <v>0</v>
      </c>
      <c r="J54" s="104">
        <f>[50]Julho!$K$13</f>
        <v>0</v>
      </c>
      <c r="K54" s="104">
        <f>[50]Julho!$K$14</f>
        <v>0</v>
      </c>
      <c r="L54" s="104">
        <f>[50]Julho!$K$15</f>
        <v>0</v>
      </c>
      <c r="M54" s="104">
        <f>[50]Julho!$K$16</f>
        <v>0</v>
      </c>
      <c r="N54" s="104">
        <f>[50]Julho!$K$17</f>
        <v>0</v>
      </c>
      <c r="O54" s="104">
        <f>[50]Julho!$K$18</f>
        <v>0</v>
      </c>
      <c r="P54" s="104">
        <f>[50]Julho!$K$19</f>
        <v>0</v>
      </c>
      <c r="Q54" s="104">
        <f>[50]Julho!$K$20</f>
        <v>0</v>
      </c>
      <c r="R54" s="104">
        <f>[50]Julho!$K$21</f>
        <v>0</v>
      </c>
      <c r="S54" s="104">
        <f>[50]Julho!$K$22</f>
        <v>0</v>
      </c>
      <c r="T54" s="104">
        <f>[50]Julho!$K$23</f>
        <v>0</v>
      </c>
      <c r="U54" s="104">
        <f>[50]Julho!$K$24</f>
        <v>0</v>
      </c>
      <c r="V54" s="104">
        <f>[50]Julho!$K$25</f>
        <v>0</v>
      </c>
      <c r="W54" s="104">
        <f>[50]Julho!$K$26</f>
        <v>0</v>
      </c>
      <c r="X54" s="104">
        <f>[50]Julho!$K$27</f>
        <v>0</v>
      </c>
      <c r="Y54" s="104">
        <f>[50]Julho!$K$28</f>
        <v>4.2</v>
      </c>
      <c r="Z54" s="104">
        <f>[50]Julho!$K$29</f>
        <v>0.2</v>
      </c>
      <c r="AA54" s="104">
        <f>[50]Julho!$K$30</f>
        <v>0</v>
      </c>
      <c r="AB54" s="104">
        <f>[50]Julho!$K$31</f>
        <v>18.8</v>
      </c>
      <c r="AC54" s="104">
        <f>[50]Julho!$K$32</f>
        <v>0.2</v>
      </c>
      <c r="AD54" s="104">
        <f>[50]Julho!$K$33</f>
        <v>0.2</v>
      </c>
      <c r="AE54" s="104">
        <f>[50]Julho!$K$34</f>
        <v>0</v>
      </c>
      <c r="AF54" s="104">
        <f>[50]Julho!$K$35</f>
        <v>0</v>
      </c>
      <c r="AG54" s="109">
        <f t="shared" si="4"/>
        <v>23.8</v>
      </c>
      <c r="AH54" s="111">
        <f t="shared" si="5"/>
        <v>18.8</v>
      </c>
      <c r="AI54" s="55">
        <f t="shared" si="6"/>
        <v>25</v>
      </c>
      <c r="AJ54" s="12" t="s">
        <v>35</v>
      </c>
    </row>
    <row r="55" spans="1:37" x14ac:dyDescent="0.2">
      <c r="A55" s="47" t="s">
        <v>23</v>
      </c>
      <c r="B55" s="104">
        <f>[51]Julho!$K$5</f>
        <v>0</v>
      </c>
      <c r="C55" s="104">
        <f>[51]Julho!$K$6</f>
        <v>0</v>
      </c>
      <c r="D55" s="104">
        <f>[51]Julho!$K$7</f>
        <v>0</v>
      </c>
      <c r="E55" s="104">
        <f>[51]Julho!$K$8</f>
        <v>0</v>
      </c>
      <c r="F55" s="104">
        <f>[51]Julho!$K$9</f>
        <v>0</v>
      </c>
      <c r="G55" s="104">
        <f>[51]Julho!$K$10</f>
        <v>0</v>
      </c>
      <c r="H55" s="104">
        <f>[51]Julho!$K$11</f>
        <v>0</v>
      </c>
      <c r="I55" s="104">
        <f>[51]Julho!$K$12</f>
        <v>0</v>
      </c>
      <c r="J55" s="104">
        <f>[51]Julho!$K$13</f>
        <v>0</v>
      </c>
      <c r="K55" s="104">
        <f>[51]Julho!$K$14</f>
        <v>0</v>
      </c>
      <c r="L55" s="104">
        <f>[51]Julho!$K$15</f>
        <v>0</v>
      </c>
      <c r="M55" s="104">
        <f>[51]Julho!$K$16</f>
        <v>0</v>
      </c>
      <c r="N55" s="104">
        <f>[51]Julho!$K$17</f>
        <v>0</v>
      </c>
      <c r="O55" s="104">
        <f>[51]Julho!$K$18</f>
        <v>0</v>
      </c>
      <c r="P55" s="104">
        <f>[51]Julho!$K$19</f>
        <v>0</v>
      </c>
      <c r="Q55" s="104">
        <f>[51]Julho!$K$20</f>
        <v>0</v>
      </c>
      <c r="R55" s="104">
        <f>[51]Julho!$K$21</f>
        <v>0</v>
      </c>
      <c r="S55" s="104">
        <f>[51]Julho!$K$22</f>
        <v>0</v>
      </c>
      <c r="T55" s="104">
        <f>[51]Julho!$K$23</f>
        <v>0</v>
      </c>
      <c r="U55" s="104">
        <f>[51]Julho!$K$24</f>
        <v>0</v>
      </c>
      <c r="V55" s="104">
        <f>[51]Julho!$K$25</f>
        <v>0</v>
      </c>
      <c r="W55" s="104">
        <f>[51]Julho!$K$26</f>
        <v>0</v>
      </c>
      <c r="X55" s="104">
        <f>[51]Julho!$K$27</f>
        <v>0</v>
      </c>
      <c r="Y55" s="104">
        <f>[51]Julho!$K$28</f>
        <v>0</v>
      </c>
      <c r="Z55" s="104">
        <f>[51]Julho!$K$29</f>
        <v>0</v>
      </c>
      <c r="AA55" s="104">
        <f>[51]Julho!$K$30</f>
        <v>0</v>
      </c>
      <c r="AB55" s="104">
        <f>[51]Julho!$K$31</f>
        <v>0</v>
      </c>
      <c r="AC55" s="104">
        <f>[51]Julho!$K$32</f>
        <v>3.2</v>
      </c>
      <c r="AD55" s="104">
        <f>[51]Julho!$K$33</f>
        <v>0</v>
      </c>
      <c r="AE55" s="104">
        <f>[51]Julho!$K$34</f>
        <v>0</v>
      </c>
      <c r="AF55" s="104">
        <f>[51]Julho!$K$35</f>
        <v>0</v>
      </c>
      <c r="AG55" s="109">
        <f t="shared" si="4"/>
        <v>3.2</v>
      </c>
      <c r="AH55" s="111">
        <f t="shared" si="5"/>
        <v>3.2</v>
      </c>
      <c r="AI55" s="55">
        <f t="shared" si="6"/>
        <v>30</v>
      </c>
    </row>
    <row r="56" spans="1:37" x14ac:dyDescent="0.2">
      <c r="A56" s="47" t="s">
        <v>34</v>
      </c>
      <c r="B56" s="104">
        <f>[52]Julho!$K$5</f>
        <v>0.2</v>
      </c>
      <c r="C56" s="104">
        <f>[52]Julho!$K$6</f>
        <v>0</v>
      </c>
      <c r="D56" s="104">
        <f>[52]Julho!$K$7</f>
        <v>0</v>
      </c>
      <c r="E56" s="104">
        <f>[52]Julho!$K$8</f>
        <v>0</v>
      </c>
      <c r="F56" s="104">
        <f>[52]Julho!$K$9</f>
        <v>0</v>
      </c>
      <c r="G56" s="104">
        <f>[52]Julho!$K$10</f>
        <v>0</v>
      </c>
      <c r="H56" s="104">
        <f>[52]Julho!$K$11</f>
        <v>0</v>
      </c>
      <c r="I56" s="104">
        <f>[52]Julho!$K$12</f>
        <v>0</v>
      </c>
      <c r="J56" s="104">
        <f>[52]Julho!$K$13</f>
        <v>0</v>
      </c>
      <c r="K56" s="104">
        <f>[52]Julho!$K$14</f>
        <v>0</v>
      </c>
      <c r="L56" s="104">
        <f>[52]Julho!$K$15</f>
        <v>0</v>
      </c>
      <c r="M56" s="104">
        <f>[52]Julho!$K$16</f>
        <v>0</v>
      </c>
      <c r="N56" s="104">
        <f>[52]Julho!$K$17</f>
        <v>0</v>
      </c>
      <c r="O56" s="104">
        <f>[52]Julho!$K$18</f>
        <v>0</v>
      </c>
      <c r="P56" s="104">
        <f>[52]Julho!$K$19</f>
        <v>0</v>
      </c>
      <c r="Q56" s="104">
        <f>[52]Julho!$K$20</f>
        <v>0</v>
      </c>
      <c r="R56" s="104">
        <f>[52]Julho!$K$21</f>
        <v>0</v>
      </c>
      <c r="S56" s="104">
        <f>[52]Julho!$K$22</f>
        <v>0</v>
      </c>
      <c r="T56" s="104">
        <f>[52]Julho!$K$23</f>
        <v>0</v>
      </c>
      <c r="U56" s="104">
        <f>[52]Julho!$K$24</f>
        <v>0</v>
      </c>
      <c r="V56" s="104">
        <f>[52]Julho!$K$25</f>
        <v>0</v>
      </c>
      <c r="W56" s="104">
        <f>[52]Julho!$K$26</f>
        <v>0</v>
      </c>
      <c r="X56" s="104">
        <f>[52]Julho!$K$27</f>
        <v>0</v>
      </c>
      <c r="Y56" s="104">
        <f>[52]Julho!$K$28</f>
        <v>0</v>
      </c>
      <c r="Z56" s="104">
        <f>[52]Julho!$K$29</f>
        <v>0</v>
      </c>
      <c r="AA56" s="104">
        <f>[52]Julho!$K$30</f>
        <v>0</v>
      </c>
      <c r="AB56" s="104">
        <f>[52]Julho!$K$31</f>
        <v>0</v>
      </c>
      <c r="AC56" s="104">
        <f>[52]Julho!$K$32</f>
        <v>0</v>
      </c>
      <c r="AD56" s="104">
        <f>[52]Julho!$K$33</f>
        <v>0</v>
      </c>
      <c r="AE56" s="104">
        <f>[52]Julho!$K$34</f>
        <v>0</v>
      </c>
      <c r="AF56" s="104">
        <f>[52]Julho!$K$35</f>
        <v>0</v>
      </c>
      <c r="AG56" s="109">
        <f t="shared" si="4"/>
        <v>0.2</v>
      </c>
      <c r="AH56" s="111">
        <f t="shared" si="5"/>
        <v>0.2</v>
      </c>
      <c r="AI56" s="55">
        <f t="shared" si="6"/>
        <v>30</v>
      </c>
      <c r="AJ56" s="12" t="s">
        <v>35</v>
      </c>
    </row>
    <row r="57" spans="1:37" x14ac:dyDescent="0.2">
      <c r="A57" s="47" t="s">
        <v>20</v>
      </c>
      <c r="B57" s="104">
        <f>[53]Julho!$K$5</f>
        <v>0</v>
      </c>
      <c r="C57" s="104">
        <f>[53]Julho!$K$6</f>
        <v>0</v>
      </c>
      <c r="D57" s="104">
        <f>[53]Julho!$K$7</f>
        <v>0</v>
      </c>
      <c r="E57" s="104">
        <f>[53]Julho!$K$8</f>
        <v>0</v>
      </c>
      <c r="F57" s="104">
        <f>[53]Julho!$K$9</f>
        <v>0</v>
      </c>
      <c r="G57" s="104">
        <f>[53]Julho!$K$10</f>
        <v>0</v>
      </c>
      <c r="H57" s="104">
        <f>[53]Julho!$K$11</f>
        <v>0</v>
      </c>
      <c r="I57" s="104">
        <f>[53]Julho!$K$12</f>
        <v>0</v>
      </c>
      <c r="J57" s="104">
        <f>[53]Julho!$K$13</f>
        <v>0</v>
      </c>
      <c r="K57" s="104">
        <f>[53]Julho!$K$14</f>
        <v>0</v>
      </c>
      <c r="L57" s="104">
        <f>[53]Julho!$K$15</f>
        <v>0</v>
      </c>
      <c r="M57" s="104">
        <f>[53]Julho!$K$16</f>
        <v>0</v>
      </c>
      <c r="N57" s="104">
        <f>[53]Julho!$K$17</f>
        <v>0</v>
      </c>
      <c r="O57" s="104">
        <f>[53]Julho!$K$18</f>
        <v>0</v>
      </c>
      <c r="P57" s="104">
        <f>[53]Julho!$K$19</f>
        <v>0</v>
      </c>
      <c r="Q57" s="104">
        <f>[53]Julho!$K$20</f>
        <v>0</v>
      </c>
      <c r="R57" s="104">
        <f>[53]Julho!$K$21</f>
        <v>0</v>
      </c>
      <c r="S57" s="104">
        <f>[53]Julho!$K$22</f>
        <v>0</v>
      </c>
      <c r="T57" s="104">
        <f>[53]Julho!$K$23</f>
        <v>0</v>
      </c>
      <c r="U57" s="104">
        <f>[53]Julho!$K$24</f>
        <v>0</v>
      </c>
      <c r="V57" s="104">
        <f>[53]Julho!$K$25</f>
        <v>0</v>
      </c>
      <c r="W57" s="104">
        <f>[53]Julho!$K$26</f>
        <v>0</v>
      </c>
      <c r="X57" s="104">
        <f>[53]Julho!$K$27</f>
        <v>0</v>
      </c>
      <c r="Y57" s="104">
        <f>[53]Julho!$K$28</f>
        <v>0</v>
      </c>
      <c r="Z57" s="104">
        <f>[53]Julho!$K$29</f>
        <v>0</v>
      </c>
      <c r="AA57" s="104">
        <f>[53]Julho!$K$30</f>
        <v>0</v>
      </c>
      <c r="AB57" s="104">
        <f>[53]Julho!$K$31</f>
        <v>0</v>
      </c>
      <c r="AC57" s="104">
        <f>[53]Julho!$K$32</f>
        <v>15.399999999999999</v>
      </c>
      <c r="AD57" s="104">
        <f>[53]Julho!$K$33</f>
        <v>0</v>
      </c>
      <c r="AE57" s="104">
        <f>[53]Julho!$K$34</f>
        <v>0</v>
      </c>
      <c r="AF57" s="104">
        <f>[53]Julho!$K$35</f>
        <v>0</v>
      </c>
      <c r="AG57" s="109">
        <f t="shared" si="4"/>
        <v>15.399999999999999</v>
      </c>
      <c r="AH57" s="111">
        <f t="shared" si="5"/>
        <v>15.399999999999999</v>
      </c>
      <c r="AI57" s="55">
        <f t="shared" si="6"/>
        <v>30</v>
      </c>
    </row>
    <row r="58" spans="1:37" s="113" customFormat="1" x14ac:dyDescent="0.2">
      <c r="A58" s="119" t="s">
        <v>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7.4</v>
      </c>
      <c r="AD58" s="11">
        <v>0.2</v>
      </c>
      <c r="AE58" s="11">
        <v>0</v>
      </c>
      <c r="AF58" s="11">
        <v>0</v>
      </c>
      <c r="AG58" s="109">
        <f t="shared" si="4"/>
        <v>7.6000000000000005</v>
      </c>
      <c r="AH58" s="111">
        <f t="shared" si="5"/>
        <v>7.4</v>
      </c>
      <c r="AI58" s="55">
        <f t="shared" si="6"/>
        <v>29</v>
      </c>
    </row>
    <row r="59" spans="1:37" s="21" customFormat="1" ht="12.75" hidden="1" customHeight="1" x14ac:dyDescent="0.2">
      <c r="A59" s="119" t="s">
        <v>47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09">
        <f t="shared" si="4"/>
        <v>0</v>
      </c>
      <c r="AH59" s="111">
        <f t="shared" si="5"/>
        <v>0</v>
      </c>
      <c r="AI59" s="55">
        <f t="shared" si="6"/>
        <v>0</v>
      </c>
    </row>
    <row r="60" spans="1:37" s="21" customFormat="1" ht="12.75" hidden="1" customHeight="1" x14ac:dyDescent="0.2">
      <c r="A60" s="119" t="s">
        <v>31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09">
        <f t="shared" si="4"/>
        <v>0</v>
      </c>
      <c r="AH60" s="111">
        <f t="shared" si="5"/>
        <v>0</v>
      </c>
      <c r="AI60" s="55">
        <f t="shared" si="6"/>
        <v>0</v>
      </c>
    </row>
    <row r="61" spans="1:37" s="21" customFormat="1" x14ac:dyDescent="0.2">
      <c r="A61" s="119" t="s">
        <v>183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0.2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0.4</v>
      </c>
      <c r="AD61" s="11">
        <v>0.8</v>
      </c>
      <c r="AE61" s="11">
        <v>0</v>
      </c>
      <c r="AF61" s="11">
        <v>0</v>
      </c>
      <c r="AG61" s="109">
        <f t="shared" si="4"/>
        <v>1.4000000000000001</v>
      </c>
      <c r="AH61" s="111">
        <f t="shared" si="5"/>
        <v>0.8</v>
      </c>
      <c r="AI61" s="55">
        <f t="shared" si="6"/>
        <v>28</v>
      </c>
    </row>
    <row r="62" spans="1:37" s="21" customFormat="1" x14ac:dyDescent="0.2">
      <c r="A62" s="119" t="s">
        <v>184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0.2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9.4</v>
      </c>
      <c r="AD62" s="11">
        <v>0</v>
      </c>
      <c r="AE62" s="11">
        <v>0</v>
      </c>
      <c r="AF62" s="11">
        <v>0</v>
      </c>
      <c r="AG62" s="109">
        <f t="shared" si="4"/>
        <v>9.6</v>
      </c>
      <c r="AH62" s="111">
        <f t="shared" si="5"/>
        <v>9.4</v>
      </c>
      <c r="AI62" s="55">
        <f t="shared" si="6"/>
        <v>29</v>
      </c>
    </row>
    <row r="63" spans="1:37" s="21" customFormat="1" x14ac:dyDescent="0.2">
      <c r="A63" s="119" t="s">
        <v>185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2.6</v>
      </c>
      <c r="M63" s="11">
        <v>0</v>
      </c>
      <c r="N63" s="11">
        <v>0</v>
      </c>
      <c r="O63" s="11">
        <v>0</v>
      </c>
      <c r="P63" s="11">
        <v>0</v>
      </c>
      <c r="Q63" s="11">
        <v>0.6</v>
      </c>
      <c r="R63" s="11">
        <v>0.2</v>
      </c>
      <c r="S63" s="11">
        <v>2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1.8</v>
      </c>
      <c r="AD63" s="11">
        <v>0</v>
      </c>
      <c r="AE63" s="11">
        <v>0</v>
      </c>
      <c r="AF63" s="11">
        <v>0</v>
      </c>
      <c r="AG63" s="109">
        <f t="shared" si="4"/>
        <v>7.2</v>
      </c>
      <c r="AH63" s="111">
        <f t="shared" si="5"/>
        <v>2.6</v>
      </c>
      <c r="AI63" s="55">
        <f t="shared" si="6"/>
        <v>26</v>
      </c>
    </row>
    <row r="64" spans="1:37" s="21" customFormat="1" x14ac:dyDescent="0.2">
      <c r="A64" s="119" t="s">
        <v>186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7.4</v>
      </c>
      <c r="AD64" s="11">
        <v>0</v>
      </c>
      <c r="AE64" s="11">
        <v>0</v>
      </c>
      <c r="AF64" s="11">
        <v>0</v>
      </c>
      <c r="AG64" s="109">
        <f t="shared" si="4"/>
        <v>7.4</v>
      </c>
      <c r="AH64" s="111">
        <f t="shared" si="5"/>
        <v>7.4</v>
      </c>
      <c r="AI64" s="55">
        <f t="shared" si="6"/>
        <v>30</v>
      </c>
      <c r="AK64" s="114"/>
    </row>
    <row r="65" spans="1:38" s="21" customFormat="1" x14ac:dyDescent="0.2">
      <c r="A65" s="119" t="s">
        <v>187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2.4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3.6</v>
      </c>
      <c r="AD65" s="11">
        <v>0</v>
      </c>
      <c r="AE65" s="11">
        <v>0</v>
      </c>
      <c r="AF65" s="11">
        <v>0</v>
      </c>
      <c r="AG65" s="109">
        <f t="shared" ref="AG65:AG87" si="8">SUM(B65:AF65)</f>
        <v>6</v>
      </c>
      <c r="AH65" s="111">
        <f t="shared" ref="AH65:AH87" si="9">MAX(B65:AF65)</f>
        <v>3.6</v>
      </c>
      <c r="AI65" s="55">
        <f t="shared" si="6"/>
        <v>29</v>
      </c>
      <c r="AJ65" s="114"/>
      <c r="AK65" s="114"/>
    </row>
    <row r="66" spans="1:38" s="21" customFormat="1" x14ac:dyDescent="0.2">
      <c r="A66" s="119" t="s">
        <v>188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09">
        <f t="shared" si="8"/>
        <v>0</v>
      </c>
      <c r="AH66" s="111">
        <f t="shared" si="9"/>
        <v>0</v>
      </c>
      <c r="AI66" s="55">
        <f t="shared" si="6"/>
        <v>31</v>
      </c>
      <c r="AJ66" s="114"/>
    </row>
    <row r="67" spans="1:38" s="21" customFormat="1" x14ac:dyDescent="0.2">
      <c r="A67" s="119" t="s">
        <v>189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09">
        <f t="shared" si="8"/>
        <v>0</v>
      </c>
      <c r="AH67" s="111">
        <f t="shared" si="9"/>
        <v>0</v>
      </c>
      <c r="AI67" s="55">
        <f t="shared" ref="AI67:AI87" si="10">COUNTIF(B67:AF67,"=0,0")</f>
        <v>31</v>
      </c>
    </row>
    <row r="68" spans="1:38" s="21" customFormat="1" x14ac:dyDescent="0.2">
      <c r="A68" s="119" t="s">
        <v>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09">
        <f t="shared" si="8"/>
        <v>0</v>
      </c>
      <c r="AH68" s="111">
        <f t="shared" si="9"/>
        <v>0</v>
      </c>
      <c r="AI68" s="55">
        <f t="shared" si="10"/>
        <v>31</v>
      </c>
      <c r="AJ68" s="114"/>
    </row>
    <row r="69" spans="1:38" s="21" customFormat="1" x14ac:dyDescent="0.2">
      <c r="A69" s="119" t="s">
        <v>190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0.8</v>
      </c>
      <c r="AD69" s="11">
        <v>0.4</v>
      </c>
      <c r="AE69" s="11">
        <v>0</v>
      </c>
      <c r="AF69" s="11">
        <v>0</v>
      </c>
      <c r="AG69" s="109">
        <f t="shared" si="8"/>
        <v>1.2000000000000002</v>
      </c>
      <c r="AH69" s="111">
        <f t="shared" si="9"/>
        <v>0.8</v>
      </c>
      <c r="AI69" s="55">
        <f t="shared" si="10"/>
        <v>29</v>
      </c>
      <c r="AJ69" s="114"/>
    </row>
    <row r="70" spans="1:38" s="21" customFormat="1" x14ac:dyDescent="0.2">
      <c r="A70" s="119" t="s">
        <v>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2.2000000000000002</v>
      </c>
      <c r="AC70" s="11">
        <v>14.4</v>
      </c>
      <c r="AD70" s="11">
        <v>0.2</v>
      </c>
      <c r="AE70" s="11">
        <v>0</v>
      </c>
      <c r="AF70" s="11">
        <v>0</v>
      </c>
      <c r="AG70" s="109">
        <f t="shared" si="8"/>
        <v>16.8</v>
      </c>
      <c r="AH70" s="111">
        <f t="shared" si="9"/>
        <v>14.4</v>
      </c>
      <c r="AI70" s="55">
        <f t="shared" si="10"/>
        <v>28</v>
      </c>
    </row>
    <row r="71" spans="1:38" s="21" customFormat="1" x14ac:dyDescent="0.2">
      <c r="A71" s="119" t="s">
        <v>191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0.6</v>
      </c>
      <c r="Z71" s="11">
        <v>0</v>
      </c>
      <c r="AA71" s="11">
        <v>0</v>
      </c>
      <c r="AB71" s="11">
        <v>1</v>
      </c>
      <c r="AC71" s="11">
        <v>0</v>
      </c>
      <c r="AD71" s="11">
        <v>0</v>
      </c>
      <c r="AE71" s="11">
        <v>0</v>
      </c>
      <c r="AF71" s="11">
        <v>0</v>
      </c>
      <c r="AG71" s="109">
        <f t="shared" si="8"/>
        <v>1.6</v>
      </c>
      <c r="AH71" s="111">
        <f t="shared" si="9"/>
        <v>1</v>
      </c>
      <c r="AI71" s="55">
        <f t="shared" si="10"/>
        <v>29</v>
      </c>
    </row>
    <row r="72" spans="1:38" s="21" customFormat="1" x14ac:dyDescent="0.2">
      <c r="A72" s="119" t="s">
        <v>9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3</v>
      </c>
      <c r="AC72" s="11">
        <v>8.8000000000000007</v>
      </c>
      <c r="AD72" s="11">
        <v>0</v>
      </c>
      <c r="AE72" s="11">
        <v>0</v>
      </c>
      <c r="AF72" s="11">
        <v>0</v>
      </c>
      <c r="AG72" s="109">
        <f t="shared" si="8"/>
        <v>11.8</v>
      </c>
      <c r="AH72" s="111">
        <f t="shared" si="9"/>
        <v>8.8000000000000007</v>
      </c>
      <c r="AI72" s="55">
        <f t="shared" si="10"/>
        <v>29</v>
      </c>
    </row>
    <row r="73" spans="1:38" s="21" customFormat="1" x14ac:dyDescent="0.2">
      <c r="A73" s="119" t="s">
        <v>11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2</v>
      </c>
      <c r="AC73" s="11">
        <v>11.4</v>
      </c>
      <c r="AD73" s="11">
        <v>0</v>
      </c>
      <c r="AE73" s="11">
        <v>0</v>
      </c>
      <c r="AF73" s="11">
        <v>0</v>
      </c>
      <c r="AG73" s="109">
        <f t="shared" si="8"/>
        <v>13.4</v>
      </c>
      <c r="AH73" s="111">
        <f t="shared" si="9"/>
        <v>11.4</v>
      </c>
      <c r="AI73" s="55">
        <f t="shared" si="10"/>
        <v>29</v>
      </c>
    </row>
    <row r="74" spans="1:38" s="21" customFormat="1" x14ac:dyDescent="0.2">
      <c r="A74" s="119" t="s">
        <v>192</v>
      </c>
      <c r="B74" s="11" t="s">
        <v>154</v>
      </c>
      <c r="C74" s="11" t="s">
        <v>154</v>
      </c>
      <c r="D74" s="11" t="s">
        <v>154</v>
      </c>
      <c r="E74" s="11" t="s">
        <v>154</v>
      </c>
      <c r="F74" s="11" t="s">
        <v>154</v>
      </c>
      <c r="G74" s="11" t="s">
        <v>154</v>
      </c>
      <c r="H74" s="11" t="s">
        <v>154</v>
      </c>
      <c r="I74" s="11">
        <v>0</v>
      </c>
      <c r="J74" s="11">
        <v>1.2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8.4</v>
      </c>
      <c r="Z74" s="11">
        <v>5.6</v>
      </c>
      <c r="AA74" s="11">
        <v>0</v>
      </c>
      <c r="AB74" s="11">
        <v>21.2</v>
      </c>
      <c r="AC74" s="11">
        <v>0</v>
      </c>
      <c r="AD74" s="11">
        <v>0.2</v>
      </c>
      <c r="AE74" s="11">
        <v>0</v>
      </c>
      <c r="AF74" s="11">
        <v>0</v>
      </c>
      <c r="AG74" s="109">
        <f t="shared" si="8"/>
        <v>36.6</v>
      </c>
      <c r="AH74" s="111">
        <f t="shared" si="9"/>
        <v>21.2</v>
      </c>
      <c r="AI74" s="55">
        <f t="shared" si="10"/>
        <v>19</v>
      </c>
      <c r="AJ74" s="114"/>
    </row>
    <row r="75" spans="1:38" s="113" customFormat="1" x14ac:dyDescent="0.2">
      <c r="A75" s="119" t="s">
        <v>15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24.2</v>
      </c>
      <c r="AC75" s="11">
        <v>0.6</v>
      </c>
      <c r="AD75" s="11">
        <v>0</v>
      </c>
      <c r="AE75" s="11">
        <v>0</v>
      </c>
      <c r="AF75" s="11">
        <v>0</v>
      </c>
      <c r="AG75" s="109">
        <f t="shared" si="8"/>
        <v>24.8</v>
      </c>
      <c r="AH75" s="111">
        <f t="shared" si="9"/>
        <v>24.2</v>
      </c>
      <c r="AI75" s="55">
        <f t="shared" si="10"/>
        <v>29</v>
      </c>
      <c r="AL75" s="113" t="s">
        <v>35</v>
      </c>
    </row>
    <row r="76" spans="1:38" s="21" customFormat="1" x14ac:dyDescent="0.2">
      <c r="A76" s="119" t="s">
        <v>193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09">
        <f t="shared" si="8"/>
        <v>0</v>
      </c>
      <c r="AH76" s="111">
        <f t="shared" si="9"/>
        <v>0</v>
      </c>
      <c r="AI76" s="55">
        <f t="shared" si="10"/>
        <v>31</v>
      </c>
      <c r="AL76" s="114" t="s">
        <v>35</v>
      </c>
    </row>
    <row r="77" spans="1:38" s="21" customFormat="1" x14ac:dyDescent="0.2">
      <c r="A77" s="119" t="s">
        <v>194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0.2</v>
      </c>
      <c r="AD77" s="11">
        <v>0</v>
      </c>
      <c r="AE77" s="11">
        <v>0</v>
      </c>
      <c r="AF77" s="11">
        <v>0</v>
      </c>
      <c r="AG77" s="109">
        <f t="shared" si="8"/>
        <v>0.2</v>
      </c>
      <c r="AH77" s="111">
        <f t="shared" si="9"/>
        <v>0.2</v>
      </c>
      <c r="AI77" s="55">
        <f t="shared" si="10"/>
        <v>30</v>
      </c>
      <c r="AK77" s="114" t="s">
        <v>35</v>
      </c>
    </row>
    <row r="78" spans="1:38" s="21" customFormat="1" x14ac:dyDescent="0.2">
      <c r="A78" s="119" t="s">
        <v>18</v>
      </c>
      <c r="B78" s="11" t="s">
        <v>154</v>
      </c>
      <c r="C78" s="11" t="s">
        <v>154</v>
      </c>
      <c r="D78" s="11" t="s">
        <v>154</v>
      </c>
      <c r="E78" s="11" t="s">
        <v>154</v>
      </c>
      <c r="F78" s="11" t="s">
        <v>154</v>
      </c>
      <c r="G78" s="11" t="s">
        <v>154</v>
      </c>
      <c r="H78" s="11" t="s">
        <v>154</v>
      </c>
      <c r="I78" s="11" t="s">
        <v>154</v>
      </c>
      <c r="J78" s="11" t="s">
        <v>154</v>
      </c>
      <c r="K78" s="11" t="s">
        <v>154</v>
      </c>
      <c r="L78" s="11" t="s">
        <v>154</v>
      </c>
      <c r="M78" s="11" t="s">
        <v>154</v>
      </c>
      <c r="N78" s="11" t="s">
        <v>154</v>
      </c>
      <c r="O78" s="11">
        <v>1.8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4.5999999999999996</v>
      </c>
      <c r="AE78" s="11">
        <v>0</v>
      </c>
      <c r="AF78" s="11">
        <v>0</v>
      </c>
      <c r="AG78" s="109">
        <f t="shared" si="8"/>
        <v>6.3999999999999995</v>
      </c>
      <c r="AH78" s="111">
        <f t="shared" si="9"/>
        <v>4.5999999999999996</v>
      </c>
      <c r="AI78" s="55">
        <f t="shared" si="10"/>
        <v>16</v>
      </c>
      <c r="AK78" s="114"/>
    </row>
    <row r="79" spans="1:38" s="21" customFormat="1" x14ac:dyDescent="0.2">
      <c r="A79" s="119" t="s">
        <v>195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3.2</v>
      </c>
      <c r="AD79" s="11">
        <v>0.2</v>
      </c>
      <c r="AE79" s="11">
        <v>0</v>
      </c>
      <c r="AF79" s="11">
        <v>0</v>
      </c>
      <c r="AG79" s="109">
        <f t="shared" si="8"/>
        <v>3.4000000000000004</v>
      </c>
      <c r="AH79" s="111">
        <f t="shared" si="9"/>
        <v>3.2</v>
      </c>
      <c r="AI79" s="55">
        <f t="shared" si="10"/>
        <v>29</v>
      </c>
      <c r="AK79" s="114"/>
    </row>
    <row r="80" spans="1:38" s="21" customFormat="1" x14ac:dyDescent="0.2">
      <c r="A80" s="119" t="s">
        <v>196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8.1999999999999993</v>
      </c>
      <c r="AD80" s="11">
        <v>2.2000000000000002</v>
      </c>
      <c r="AE80" s="11">
        <v>0</v>
      </c>
      <c r="AF80" s="11">
        <v>0</v>
      </c>
      <c r="AG80" s="109">
        <f t="shared" si="8"/>
        <v>10.399999999999999</v>
      </c>
      <c r="AH80" s="111">
        <f t="shared" si="9"/>
        <v>8.1999999999999993</v>
      </c>
      <c r="AI80" s="55">
        <f t="shared" si="10"/>
        <v>29</v>
      </c>
      <c r="AK80" s="114"/>
    </row>
    <row r="81" spans="1:81" x14ac:dyDescent="0.2">
      <c r="A81" s="115" t="s">
        <v>197</v>
      </c>
      <c r="B81" s="133">
        <v>0</v>
      </c>
      <c r="C81" s="133">
        <v>0</v>
      </c>
      <c r="D81" s="133">
        <v>0</v>
      </c>
      <c r="E81" s="133">
        <v>0.1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9.3000000000000007</v>
      </c>
      <c r="AC81" s="133">
        <v>0.6</v>
      </c>
      <c r="AD81" s="133">
        <v>0</v>
      </c>
      <c r="AE81" s="133">
        <v>0</v>
      </c>
      <c r="AF81" s="133">
        <v>0</v>
      </c>
      <c r="AG81" s="109">
        <f t="shared" si="8"/>
        <v>10</v>
      </c>
      <c r="AH81" s="111">
        <f t="shared" si="9"/>
        <v>9.3000000000000007</v>
      </c>
      <c r="AI81" s="55">
        <f t="shared" si="10"/>
        <v>28</v>
      </c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</row>
    <row r="82" spans="1:81" x14ac:dyDescent="0.2">
      <c r="A82" s="115" t="s">
        <v>198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13.2</v>
      </c>
      <c r="AC82" s="11">
        <v>0</v>
      </c>
      <c r="AD82" s="11">
        <v>0</v>
      </c>
      <c r="AE82" s="11">
        <v>0</v>
      </c>
      <c r="AF82" s="11">
        <v>0</v>
      </c>
      <c r="AG82" s="109">
        <f t="shared" si="8"/>
        <v>13.2</v>
      </c>
      <c r="AH82" s="111">
        <f t="shared" si="9"/>
        <v>13.2</v>
      </c>
      <c r="AI82" s="55">
        <f t="shared" si="10"/>
        <v>30</v>
      </c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</row>
    <row r="83" spans="1:81" x14ac:dyDescent="0.2">
      <c r="A83" s="115" t="s">
        <v>199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7.5</v>
      </c>
      <c r="AC83" s="11">
        <v>1.6</v>
      </c>
      <c r="AD83" s="11">
        <v>0</v>
      </c>
      <c r="AE83" s="11">
        <v>0</v>
      </c>
      <c r="AF83" s="11">
        <v>0</v>
      </c>
      <c r="AG83" s="109">
        <f t="shared" si="8"/>
        <v>9.1</v>
      </c>
      <c r="AH83" s="111">
        <f t="shared" si="9"/>
        <v>7.5</v>
      </c>
      <c r="AI83" s="55">
        <f t="shared" si="10"/>
        <v>29</v>
      </c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</row>
    <row r="84" spans="1:81" x14ac:dyDescent="0.2">
      <c r="A84" s="115" t="s">
        <v>200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7.4</v>
      </c>
      <c r="AC84" s="11">
        <v>11.1</v>
      </c>
      <c r="AD84" s="11">
        <v>0</v>
      </c>
      <c r="AE84" s="11">
        <v>0</v>
      </c>
      <c r="AF84" s="11">
        <v>0</v>
      </c>
      <c r="AG84" s="109">
        <f t="shared" si="8"/>
        <v>18.5</v>
      </c>
      <c r="AH84" s="111">
        <f t="shared" si="9"/>
        <v>11.1</v>
      </c>
      <c r="AI84" s="55">
        <f t="shared" si="10"/>
        <v>29</v>
      </c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</row>
    <row r="85" spans="1:81" x14ac:dyDescent="0.2">
      <c r="A85" s="117" t="s">
        <v>203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0.4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8</v>
      </c>
      <c r="AD85" s="11">
        <v>0</v>
      </c>
      <c r="AE85" s="11">
        <v>0</v>
      </c>
      <c r="AF85" s="11">
        <v>0</v>
      </c>
      <c r="AG85" s="109">
        <f t="shared" si="8"/>
        <v>8.4</v>
      </c>
      <c r="AH85" s="111">
        <f t="shared" si="9"/>
        <v>8</v>
      </c>
      <c r="AI85" s="55">
        <f t="shared" si="10"/>
        <v>29</v>
      </c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</row>
    <row r="86" spans="1:81" x14ac:dyDescent="0.2">
      <c r="A86" s="117" t="s">
        <v>204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0.2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09">
        <f t="shared" si="8"/>
        <v>0.2</v>
      </c>
      <c r="AH86" s="111">
        <f t="shared" si="9"/>
        <v>0.2</v>
      </c>
      <c r="AI86" s="55">
        <f t="shared" si="10"/>
        <v>30</v>
      </c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</row>
    <row r="87" spans="1:81" x14ac:dyDescent="0.2">
      <c r="A87" s="117" t="s">
        <v>205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09">
        <f t="shared" si="8"/>
        <v>0</v>
      </c>
      <c r="AH87" s="111">
        <f t="shared" si="9"/>
        <v>0</v>
      </c>
      <c r="AI87" s="55">
        <f t="shared" si="10"/>
        <v>31</v>
      </c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</row>
    <row r="88" spans="1:81" s="5" customFormat="1" ht="17.100000000000001" customHeight="1" x14ac:dyDescent="0.2">
      <c r="A88" s="48" t="s">
        <v>24</v>
      </c>
      <c r="B88" s="105">
        <f>MAX(B5:B84)</f>
        <v>0.4</v>
      </c>
      <c r="C88" s="105">
        <f t="shared" ref="C88:AD88" si="11">MAX(C5:C87)</f>
        <v>0</v>
      </c>
      <c r="D88" s="105">
        <f t="shared" si="11"/>
        <v>0.2</v>
      </c>
      <c r="E88" s="105">
        <f t="shared" si="11"/>
        <v>0.2</v>
      </c>
      <c r="F88" s="105">
        <f t="shared" si="11"/>
        <v>0.2</v>
      </c>
      <c r="G88" s="105">
        <f t="shared" si="11"/>
        <v>0.2</v>
      </c>
      <c r="H88" s="105">
        <f t="shared" si="11"/>
        <v>0.2</v>
      </c>
      <c r="I88" s="105">
        <f t="shared" si="11"/>
        <v>0.2</v>
      </c>
      <c r="J88" s="105">
        <f t="shared" si="11"/>
        <v>1.2</v>
      </c>
      <c r="K88" s="105">
        <f t="shared" si="11"/>
        <v>0.2</v>
      </c>
      <c r="L88" s="105">
        <f t="shared" si="11"/>
        <v>2.6</v>
      </c>
      <c r="M88" s="105">
        <f t="shared" si="11"/>
        <v>0</v>
      </c>
      <c r="N88" s="105">
        <f t="shared" si="11"/>
        <v>0.4</v>
      </c>
      <c r="O88" s="105">
        <f t="shared" si="11"/>
        <v>2.4</v>
      </c>
      <c r="P88" s="105">
        <f t="shared" si="11"/>
        <v>0</v>
      </c>
      <c r="Q88" s="105">
        <f t="shared" si="11"/>
        <v>0.6</v>
      </c>
      <c r="R88" s="105">
        <f t="shared" si="11"/>
        <v>0.4</v>
      </c>
      <c r="S88" s="105">
        <f t="shared" si="11"/>
        <v>2</v>
      </c>
      <c r="T88" s="105">
        <f t="shared" si="11"/>
        <v>0.2</v>
      </c>
      <c r="U88" s="105">
        <f t="shared" si="11"/>
        <v>0</v>
      </c>
      <c r="V88" s="105">
        <f t="shared" si="11"/>
        <v>0.2</v>
      </c>
      <c r="W88" s="105">
        <f t="shared" si="11"/>
        <v>0</v>
      </c>
      <c r="X88" s="105">
        <f t="shared" si="11"/>
        <v>0</v>
      </c>
      <c r="Y88" s="105">
        <f t="shared" si="11"/>
        <v>8.4</v>
      </c>
      <c r="Z88" s="105">
        <f t="shared" si="11"/>
        <v>5.6</v>
      </c>
      <c r="AA88" s="105">
        <f t="shared" si="11"/>
        <v>27.4</v>
      </c>
      <c r="AB88" s="105">
        <f t="shared" si="11"/>
        <v>24.2</v>
      </c>
      <c r="AC88" s="105">
        <f t="shared" si="11"/>
        <v>22.8</v>
      </c>
      <c r="AD88" s="105">
        <f t="shared" si="11"/>
        <v>10</v>
      </c>
      <c r="AE88" s="105">
        <f t="shared" ref="AE88:AF88" si="12">MAX(AE5:AE84)</f>
        <v>0.2</v>
      </c>
      <c r="AF88" s="105">
        <f t="shared" si="12"/>
        <v>0</v>
      </c>
      <c r="AG88" s="112">
        <f>MAX(AG5:AG84)</f>
        <v>36.6</v>
      </c>
      <c r="AH88" s="108">
        <f>MAX(AH5:AH84)</f>
        <v>27.4</v>
      </c>
      <c r="AI88" s="101"/>
    </row>
    <row r="89" spans="1:81" x14ac:dyDescent="0.2">
      <c r="A89" s="120" t="s">
        <v>181</v>
      </c>
      <c r="B89" s="38"/>
      <c r="C89" s="38"/>
      <c r="D89" s="38"/>
      <c r="E89" s="38"/>
      <c r="F89" s="38"/>
      <c r="G89" s="38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44"/>
      <c r="AE89" s="49"/>
      <c r="AF89" s="49"/>
      <c r="AG89" s="42"/>
      <c r="AH89" s="45"/>
      <c r="AI89" s="43"/>
    </row>
    <row r="90" spans="1:81" x14ac:dyDescent="0.2">
      <c r="A90" s="100" t="s">
        <v>182</v>
      </c>
      <c r="B90" s="39"/>
      <c r="C90" s="39"/>
      <c r="D90" s="39"/>
      <c r="E90" s="39"/>
      <c r="F90" s="39"/>
      <c r="G90" s="39"/>
      <c r="H90" s="39"/>
      <c r="I90" s="39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3"/>
      <c r="U90" s="93"/>
      <c r="V90" s="93"/>
      <c r="W90" s="93"/>
      <c r="X90" s="93"/>
      <c r="Y90" s="91"/>
      <c r="Z90" s="91"/>
      <c r="AA90" s="91"/>
      <c r="AB90" s="91"/>
      <c r="AC90" s="91"/>
      <c r="AD90" s="91"/>
      <c r="AE90" s="91"/>
      <c r="AF90" s="91"/>
      <c r="AG90" s="42"/>
      <c r="AH90" s="91"/>
      <c r="AI90" s="43"/>
    </row>
    <row r="91" spans="1:81" x14ac:dyDescent="0.2">
      <c r="A91" s="99" t="s">
        <v>179</v>
      </c>
      <c r="B91" s="91"/>
      <c r="C91" s="91"/>
      <c r="D91" s="91"/>
      <c r="E91" s="91"/>
      <c r="F91" s="91"/>
      <c r="G91" s="91"/>
      <c r="H91" s="91"/>
      <c r="I91" s="91"/>
      <c r="J91" s="92"/>
      <c r="K91" s="92"/>
      <c r="L91" s="92"/>
      <c r="M91" s="92"/>
      <c r="N91" s="92"/>
      <c r="O91" s="92"/>
      <c r="P91" s="92"/>
      <c r="Q91" s="91"/>
      <c r="R91" s="91"/>
      <c r="S91" s="91"/>
      <c r="T91" s="94"/>
      <c r="U91" s="94"/>
      <c r="V91" s="94"/>
      <c r="W91" s="94"/>
      <c r="X91" s="94"/>
      <c r="Y91" s="91"/>
      <c r="Z91" s="91"/>
      <c r="AA91" s="91"/>
      <c r="AB91" s="91"/>
      <c r="AC91" s="91"/>
      <c r="AD91" s="44"/>
      <c r="AE91" s="44"/>
      <c r="AF91" s="44"/>
      <c r="AG91" s="42"/>
      <c r="AH91" s="91"/>
      <c r="AI91" s="41"/>
    </row>
    <row r="92" spans="1:81" x14ac:dyDescent="0.2">
      <c r="A92" s="99" t="s">
        <v>180</v>
      </c>
      <c r="B92" s="38"/>
      <c r="C92" s="38"/>
      <c r="D92" s="38"/>
      <c r="E92" s="38"/>
      <c r="F92" s="38"/>
      <c r="G92" s="38"/>
      <c r="H92" s="38"/>
      <c r="I92" s="38"/>
      <c r="J92" s="38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44"/>
      <c r="AE92" s="44"/>
      <c r="AF92" s="44"/>
      <c r="AG92" s="42"/>
      <c r="AH92" s="92"/>
      <c r="AI92" s="41"/>
    </row>
    <row r="93" spans="1:81" x14ac:dyDescent="0.2">
      <c r="A93" s="118" t="s">
        <v>206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44"/>
      <c r="AF93" s="44"/>
      <c r="AG93" s="42"/>
      <c r="AH93" s="45"/>
      <c r="AI93" s="53"/>
    </row>
    <row r="94" spans="1:81" x14ac:dyDescent="0.2">
      <c r="A94" s="40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45"/>
      <c r="AF94" s="45"/>
      <c r="AG94" s="42"/>
      <c r="AH94" s="45"/>
      <c r="AI94" s="53"/>
      <c r="AK94" t="s">
        <v>35</v>
      </c>
    </row>
    <row r="95" spans="1:81" ht="13.5" thickBot="1" x14ac:dyDescent="0.25">
      <c r="A95" s="50"/>
      <c r="B95" s="51"/>
      <c r="C95" s="51"/>
      <c r="D95" s="51"/>
      <c r="E95" s="51"/>
      <c r="F95" s="51"/>
      <c r="G95" s="51" t="s">
        <v>35</v>
      </c>
      <c r="H95" s="51"/>
      <c r="I95" s="51"/>
      <c r="J95" s="51"/>
      <c r="K95" s="51"/>
      <c r="L95" s="51" t="s">
        <v>35</v>
      </c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2"/>
      <c r="AH95" s="54"/>
      <c r="AI95" s="46" t="s">
        <v>35</v>
      </c>
    </row>
    <row r="98" spans="7:36" x14ac:dyDescent="0.2">
      <c r="G98" s="2" t="s">
        <v>35</v>
      </c>
    </row>
    <row r="99" spans="7:36" x14ac:dyDescent="0.2">
      <c r="Q99" s="2" t="s">
        <v>35</v>
      </c>
      <c r="T99" s="2" t="s">
        <v>35</v>
      </c>
      <c r="V99" s="2" t="s">
        <v>35</v>
      </c>
      <c r="X99" s="2" t="s">
        <v>35</v>
      </c>
      <c r="Z99" s="2" t="s">
        <v>35</v>
      </c>
      <c r="AJ99" t="s">
        <v>35</v>
      </c>
    </row>
    <row r="100" spans="7:36" x14ac:dyDescent="0.2">
      <c r="J100" s="2" t="s">
        <v>35</v>
      </c>
      <c r="M100" s="2" t="s">
        <v>35</v>
      </c>
      <c r="P100" s="2" t="s">
        <v>35</v>
      </c>
      <c r="Q100" s="2" t="s">
        <v>35</v>
      </c>
      <c r="R100" s="2" t="s">
        <v>35</v>
      </c>
      <c r="S100" s="2" t="s">
        <v>35</v>
      </c>
      <c r="T100" s="2" t="s">
        <v>35</v>
      </c>
      <c r="W100" s="2" t="s">
        <v>35</v>
      </c>
      <c r="X100" s="2" t="s">
        <v>35</v>
      </c>
      <c r="Z100" s="2" t="s">
        <v>35</v>
      </c>
      <c r="AB100" s="2" t="s">
        <v>35</v>
      </c>
    </row>
    <row r="101" spans="7:36" x14ac:dyDescent="0.2">
      <c r="Q101" s="2" t="s">
        <v>35</v>
      </c>
      <c r="S101" s="2" t="s">
        <v>35</v>
      </c>
      <c r="V101" s="2" t="s">
        <v>35</v>
      </c>
      <c r="W101" s="2" t="s">
        <v>35</v>
      </c>
      <c r="AB101" s="2" t="s">
        <v>35</v>
      </c>
      <c r="AC101" s="2" t="s">
        <v>35</v>
      </c>
      <c r="AG101" s="7" t="s">
        <v>35</v>
      </c>
      <c r="AH101" s="1" t="s">
        <v>35</v>
      </c>
    </row>
    <row r="102" spans="7:36" x14ac:dyDescent="0.2">
      <c r="J102" s="2" t="s">
        <v>35</v>
      </c>
      <c r="O102" s="2" t="s">
        <v>157</v>
      </c>
      <c r="P102" s="2" t="s">
        <v>35</v>
      </c>
      <c r="S102" s="2" t="s">
        <v>35</v>
      </c>
      <c r="T102" s="2" t="s">
        <v>35</v>
      </c>
      <c r="U102" s="2" t="s">
        <v>35</v>
      </c>
      <c r="V102" s="2" t="s">
        <v>35</v>
      </c>
      <c r="Z102" s="2" t="s">
        <v>35</v>
      </c>
      <c r="AI102" s="10" t="s">
        <v>35</v>
      </c>
    </row>
    <row r="103" spans="7:36" x14ac:dyDescent="0.2">
      <c r="K103" s="2" t="s">
        <v>35</v>
      </c>
      <c r="L103" s="2" t="s">
        <v>35</v>
      </c>
      <c r="M103" s="2" t="s">
        <v>35</v>
      </c>
      <c r="P103" s="2" t="s">
        <v>35</v>
      </c>
      <c r="Q103" s="2" t="s">
        <v>35</v>
      </c>
      <c r="S103" s="2" t="s">
        <v>35</v>
      </c>
      <c r="W103" s="2" t="s">
        <v>35</v>
      </c>
      <c r="Z103" s="2" t="s">
        <v>35</v>
      </c>
      <c r="AB103" s="2" t="s">
        <v>35</v>
      </c>
    </row>
    <row r="104" spans="7:36" x14ac:dyDescent="0.2">
      <c r="H104" s="2" t="s">
        <v>35</v>
      </c>
      <c r="S104" s="2" t="s">
        <v>35</v>
      </c>
      <c r="W104" s="2" t="s">
        <v>35</v>
      </c>
    </row>
    <row r="105" spans="7:36" x14ac:dyDescent="0.2">
      <c r="Q105" s="2" t="s">
        <v>35</v>
      </c>
      <c r="R105" s="2" t="s">
        <v>35</v>
      </c>
      <c r="AE105" s="2" t="s">
        <v>35</v>
      </c>
    </row>
    <row r="106" spans="7:36" x14ac:dyDescent="0.2">
      <c r="S106" s="2" t="s">
        <v>35</v>
      </c>
      <c r="X106" s="2" t="s">
        <v>35</v>
      </c>
      <c r="AC106" s="2" t="s">
        <v>35</v>
      </c>
      <c r="AI106" s="10" t="s">
        <v>35</v>
      </c>
      <c r="AJ106" s="12" t="s">
        <v>35</v>
      </c>
    </row>
    <row r="107" spans="7:36" x14ac:dyDescent="0.2">
      <c r="Y107" s="2" t="s">
        <v>35</v>
      </c>
    </row>
    <row r="111" spans="7:36" x14ac:dyDescent="0.2">
      <c r="S111" s="2" t="s">
        <v>35</v>
      </c>
    </row>
  </sheetData>
  <sortState ref="A5:AI49">
    <sortCondition ref="A5:A49"/>
  </sortState>
  <mergeCells count="35">
    <mergeCell ref="Q3:Q4"/>
    <mergeCell ref="I3:I4"/>
    <mergeCell ref="H3:H4"/>
    <mergeCell ref="P3:P4"/>
    <mergeCell ref="K3:K4"/>
    <mergeCell ref="L3:L4"/>
    <mergeCell ref="O3:O4"/>
    <mergeCell ref="AF3:AF4"/>
    <mergeCell ref="S3:S4"/>
    <mergeCell ref="R3:R4"/>
    <mergeCell ref="V3:V4"/>
    <mergeCell ref="X3:X4"/>
    <mergeCell ref="AB3:AB4"/>
    <mergeCell ref="AC3:AC4"/>
    <mergeCell ref="AD3:AD4"/>
    <mergeCell ref="Y3:Y4"/>
    <mergeCell ref="Z3:Z4"/>
    <mergeCell ref="U3:U4"/>
    <mergeCell ref="T3:T4"/>
    <mergeCell ref="A1:AI1"/>
    <mergeCell ref="B2:AI2"/>
    <mergeCell ref="AI3:AI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view="pageLayout" topLeftCell="A4" zoomScaleNormal="100" workbookViewId="0">
      <selection activeCell="H57" sqref="H57"/>
    </sheetView>
  </sheetViews>
  <sheetFormatPr defaultRowHeight="12.75" x14ac:dyDescent="0.2"/>
  <cols>
    <col min="1" max="1" width="40.5703125" customWidth="1"/>
    <col min="2" max="2" width="11.5703125" style="35" bestFit="1" customWidth="1"/>
    <col min="3" max="3" width="10.28515625" style="36" bestFit="1" customWidth="1"/>
    <col min="4" max="4" width="20.42578125" style="35" bestFit="1" customWidth="1"/>
    <col min="5" max="5" width="13.85546875" style="35" bestFit="1" customWidth="1"/>
    <col min="6" max="6" width="8.140625" style="35" bestFit="1" customWidth="1"/>
    <col min="7" max="7" width="11.28515625" bestFit="1" customWidth="1"/>
    <col min="8" max="8" width="94" customWidth="1"/>
    <col min="9" max="9" width="9.140625" customWidth="1"/>
    <col min="254" max="254" width="30.28515625" customWidth="1"/>
    <col min="255" max="257" width="9.5703125" customWidth="1"/>
    <col min="258" max="258" width="9.85546875" customWidth="1"/>
    <col min="259" max="259" width="9.5703125" customWidth="1"/>
    <col min="260" max="260" width="11" customWidth="1"/>
    <col min="261" max="261" width="11.140625" customWidth="1"/>
    <col min="262" max="262" width="11" customWidth="1"/>
    <col min="263" max="263" width="9.7109375" customWidth="1"/>
    <col min="264" max="264" width="54.85546875" customWidth="1"/>
    <col min="510" max="510" width="30.28515625" customWidth="1"/>
    <col min="511" max="513" width="9.5703125" customWidth="1"/>
    <col min="514" max="514" width="9.85546875" customWidth="1"/>
    <col min="515" max="515" width="9.5703125" customWidth="1"/>
    <col min="516" max="516" width="11" customWidth="1"/>
    <col min="517" max="517" width="11.140625" customWidth="1"/>
    <col min="518" max="518" width="11" customWidth="1"/>
    <col min="519" max="519" width="9.7109375" customWidth="1"/>
    <col min="520" max="520" width="54.85546875" customWidth="1"/>
    <col min="766" max="766" width="30.28515625" customWidth="1"/>
    <col min="767" max="769" width="9.5703125" customWidth="1"/>
    <col min="770" max="770" width="9.85546875" customWidth="1"/>
    <col min="771" max="771" width="9.5703125" customWidth="1"/>
    <col min="772" max="772" width="11" customWidth="1"/>
    <col min="773" max="773" width="11.140625" customWidth="1"/>
    <col min="774" max="774" width="11" customWidth="1"/>
    <col min="775" max="775" width="9.7109375" customWidth="1"/>
    <col min="776" max="776" width="54.85546875" customWidth="1"/>
    <col min="1022" max="1022" width="30.28515625" customWidth="1"/>
    <col min="1023" max="1025" width="9.5703125" customWidth="1"/>
    <col min="1026" max="1026" width="9.85546875" customWidth="1"/>
    <col min="1027" max="1027" width="9.5703125" customWidth="1"/>
    <col min="1028" max="1028" width="11" customWidth="1"/>
    <col min="1029" max="1029" width="11.140625" customWidth="1"/>
    <col min="1030" max="1030" width="11" customWidth="1"/>
    <col min="1031" max="1031" width="9.7109375" customWidth="1"/>
    <col min="1032" max="1032" width="54.85546875" customWidth="1"/>
    <col min="1278" max="1278" width="30.28515625" customWidth="1"/>
    <col min="1279" max="1281" width="9.5703125" customWidth="1"/>
    <col min="1282" max="1282" width="9.85546875" customWidth="1"/>
    <col min="1283" max="1283" width="9.5703125" customWidth="1"/>
    <col min="1284" max="1284" width="11" customWidth="1"/>
    <col min="1285" max="1285" width="11.140625" customWidth="1"/>
    <col min="1286" max="1286" width="11" customWidth="1"/>
    <col min="1287" max="1287" width="9.7109375" customWidth="1"/>
    <col min="1288" max="1288" width="54.85546875" customWidth="1"/>
    <col min="1534" max="1534" width="30.28515625" customWidth="1"/>
    <col min="1535" max="1537" width="9.5703125" customWidth="1"/>
    <col min="1538" max="1538" width="9.85546875" customWidth="1"/>
    <col min="1539" max="1539" width="9.5703125" customWidth="1"/>
    <col min="1540" max="1540" width="11" customWidth="1"/>
    <col min="1541" max="1541" width="11.140625" customWidth="1"/>
    <col min="1542" max="1542" width="11" customWidth="1"/>
    <col min="1543" max="1543" width="9.7109375" customWidth="1"/>
    <col min="1544" max="1544" width="54.85546875" customWidth="1"/>
    <col min="1790" max="1790" width="30.28515625" customWidth="1"/>
    <col min="1791" max="1793" width="9.5703125" customWidth="1"/>
    <col min="1794" max="1794" width="9.85546875" customWidth="1"/>
    <col min="1795" max="1795" width="9.5703125" customWidth="1"/>
    <col min="1796" max="1796" width="11" customWidth="1"/>
    <col min="1797" max="1797" width="11.140625" customWidth="1"/>
    <col min="1798" max="1798" width="11" customWidth="1"/>
    <col min="1799" max="1799" width="9.7109375" customWidth="1"/>
    <col min="1800" max="1800" width="54.85546875" customWidth="1"/>
    <col min="2046" max="2046" width="30.28515625" customWidth="1"/>
    <col min="2047" max="2049" width="9.5703125" customWidth="1"/>
    <col min="2050" max="2050" width="9.85546875" customWidth="1"/>
    <col min="2051" max="2051" width="9.5703125" customWidth="1"/>
    <col min="2052" max="2052" width="11" customWidth="1"/>
    <col min="2053" max="2053" width="11.140625" customWidth="1"/>
    <col min="2054" max="2054" width="11" customWidth="1"/>
    <col min="2055" max="2055" width="9.7109375" customWidth="1"/>
    <col min="2056" max="2056" width="54.85546875" customWidth="1"/>
    <col min="2302" max="2302" width="30.28515625" customWidth="1"/>
    <col min="2303" max="2305" width="9.5703125" customWidth="1"/>
    <col min="2306" max="2306" width="9.85546875" customWidth="1"/>
    <col min="2307" max="2307" width="9.5703125" customWidth="1"/>
    <col min="2308" max="2308" width="11" customWidth="1"/>
    <col min="2309" max="2309" width="11.140625" customWidth="1"/>
    <col min="2310" max="2310" width="11" customWidth="1"/>
    <col min="2311" max="2311" width="9.7109375" customWidth="1"/>
    <col min="2312" max="2312" width="54.85546875" customWidth="1"/>
    <col min="2558" max="2558" width="30.28515625" customWidth="1"/>
    <col min="2559" max="2561" width="9.5703125" customWidth="1"/>
    <col min="2562" max="2562" width="9.85546875" customWidth="1"/>
    <col min="2563" max="2563" width="9.5703125" customWidth="1"/>
    <col min="2564" max="2564" width="11" customWidth="1"/>
    <col min="2565" max="2565" width="11.140625" customWidth="1"/>
    <col min="2566" max="2566" width="11" customWidth="1"/>
    <col min="2567" max="2567" width="9.7109375" customWidth="1"/>
    <col min="2568" max="2568" width="54.85546875" customWidth="1"/>
    <col min="2814" max="2814" width="30.28515625" customWidth="1"/>
    <col min="2815" max="2817" width="9.5703125" customWidth="1"/>
    <col min="2818" max="2818" width="9.85546875" customWidth="1"/>
    <col min="2819" max="2819" width="9.5703125" customWidth="1"/>
    <col min="2820" max="2820" width="11" customWidth="1"/>
    <col min="2821" max="2821" width="11.140625" customWidth="1"/>
    <col min="2822" max="2822" width="11" customWidth="1"/>
    <col min="2823" max="2823" width="9.7109375" customWidth="1"/>
    <col min="2824" max="2824" width="54.85546875" customWidth="1"/>
    <col min="3070" max="3070" width="30.28515625" customWidth="1"/>
    <col min="3071" max="3073" width="9.5703125" customWidth="1"/>
    <col min="3074" max="3074" width="9.85546875" customWidth="1"/>
    <col min="3075" max="3075" width="9.5703125" customWidth="1"/>
    <col min="3076" max="3076" width="11" customWidth="1"/>
    <col min="3077" max="3077" width="11.140625" customWidth="1"/>
    <col min="3078" max="3078" width="11" customWidth="1"/>
    <col min="3079" max="3079" width="9.7109375" customWidth="1"/>
    <col min="3080" max="3080" width="54.85546875" customWidth="1"/>
    <col min="3326" max="3326" width="30.28515625" customWidth="1"/>
    <col min="3327" max="3329" width="9.5703125" customWidth="1"/>
    <col min="3330" max="3330" width="9.85546875" customWidth="1"/>
    <col min="3331" max="3331" width="9.5703125" customWidth="1"/>
    <col min="3332" max="3332" width="11" customWidth="1"/>
    <col min="3333" max="3333" width="11.140625" customWidth="1"/>
    <col min="3334" max="3334" width="11" customWidth="1"/>
    <col min="3335" max="3335" width="9.7109375" customWidth="1"/>
    <col min="3336" max="3336" width="54.85546875" customWidth="1"/>
    <col min="3582" max="3582" width="30.28515625" customWidth="1"/>
    <col min="3583" max="3585" width="9.5703125" customWidth="1"/>
    <col min="3586" max="3586" width="9.85546875" customWidth="1"/>
    <col min="3587" max="3587" width="9.5703125" customWidth="1"/>
    <col min="3588" max="3588" width="11" customWidth="1"/>
    <col min="3589" max="3589" width="11.140625" customWidth="1"/>
    <col min="3590" max="3590" width="11" customWidth="1"/>
    <col min="3591" max="3591" width="9.7109375" customWidth="1"/>
    <col min="3592" max="3592" width="54.85546875" customWidth="1"/>
    <col min="3838" max="3838" width="30.28515625" customWidth="1"/>
    <col min="3839" max="3841" width="9.5703125" customWidth="1"/>
    <col min="3842" max="3842" width="9.85546875" customWidth="1"/>
    <col min="3843" max="3843" width="9.5703125" customWidth="1"/>
    <col min="3844" max="3844" width="11" customWidth="1"/>
    <col min="3845" max="3845" width="11.140625" customWidth="1"/>
    <col min="3846" max="3846" width="11" customWidth="1"/>
    <col min="3847" max="3847" width="9.7109375" customWidth="1"/>
    <col min="3848" max="3848" width="54.85546875" customWidth="1"/>
    <col min="4094" max="4094" width="30.28515625" customWidth="1"/>
    <col min="4095" max="4097" width="9.5703125" customWidth="1"/>
    <col min="4098" max="4098" width="9.85546875" customWidth="1"/>
    <col min="4099" max="4099" width="9.5703125" customWidth="1"/>
    <col min="4100" max="4100" width="11" customWidth="1"/>
    <col min="4101" max="4101" width="11.140625" customWidth="1"/>
    <col min="4102" max="4102" width="11" customWidth="1"/>
    <col min="4103" max="4103" width="9.7109375" customWidth="1"/>
    <col min="4104" max="4104" width="54.85546875" customWidth="1"/>
    <col min="4350" max="4350" width="30.28515625" customWidth="1"/>
    <col min="4351" max="4353" width="9.5703125" customWidth="1"/>
    <col min="4354" max="4354" width="9.85546875" customWidth="1"/>
    <col min="4355" max="4355" width="9.5703125" customWidth="1"/>
    <col min="4356" max="4356" width="11" customWidth="1"/>
    <col min="4357" max="4357" width="11.140625" customWidth="1"/>
    <col min="4358" max="4358" width="11" customWidth="1"/>
    <col min="4359" max="4359" width="9.7109375" customWidth="1"/>
    <col min="4360" max="4360" width="54.85546875" customWidth="1"/>
    <col min="4606" max="4606" width="30.28515625" customWidth="1"/>
    <col min="4607" max="4609" width="9.5703125" customWidth="1"/>
    <col min="4610" max="4610" width="9.85546875" customWidth="1"/>
    <col min="4611" max="4611" width="9.5703125" customWidth="1"/>
    <col min="4612" max="4612" width="11" customWidth="1"/>
    <col min="4613" max="4613" width="11.140625" customWidth="1"/>
    <col min="4614" max="4614" width="11" customWidth="1"/>
    <col min="4615" max="4615" width="9.7109375" customWidth="1"/>
    <col min="4616" max="4616" width="54.85546875" customWidth="1"/>
    <col min="4862" max="4862" width="30.28515625" customWidth="1"/>
    <col min="4863" max="4865" width="9.5703125" customWidth="1"/>
    <col min="4866" max="4866" width="9.85546875" customWidth="1"/>
    <col min="4867" max="4867" width="9.5703125" customWidth="1"/>
    <col min="4868" max="4868" width="11" customWidth="1"/>
    <col min="4869" max="4869" width="11.140625" customWidth="1"/>
    <col min="4870" max="4870" width="11" customWidth="1"/>
    <col min="4871" max="4871" width="9.7109375" customWidth="1"/>
    <col min="4872" max="4872" width="54.85546875" customWidth="1"/>
    <col min="5118" max="5118" width="30.28515625" customWidth="1"/>
    <col min="5119" max="5121" width="9.5703125" customWidth="1"/>
    <col min="5122" max="5122" width="9.85546875" customWidth="1"/>
    <col min="5123" max="5123" width="9.5703125" customWidth="1"/>
    <col min="5124" max="5124" width="11" customWidth="1"/>
    <col min="5125" max="5125" width="11.140625" customWidth="1"/>
    <col min="5126" max="5126" width="11" customWidth="1"/>
    <col min="5127" max="5127" width="9.7109375" customWidth="1"/>
    <col min="5128" max="5128" width="54.85546875" customWidth="1"/>
    <col min="5374" max="5374" width="30.28515625" customWidth="1"/>
    <col min="5375" max="5377" width="9.5703125" customWidth="1"/>
    <col min="5378" max="5378" width="9.85546875" customWidth="1"/>
    <col min="5379" max="5379" width="9.5703125" customWidth="1"/>
    <col min="5380" max="5380" width="11" customWidth="1"/>
    <col min="5381" max="5381" width="11.140625" customWidth="1"/>
    <col min="5382" max="5382" width="11" customWidth="1"/>
    <col min="5383" max="5383" width="9.7109375" customWidth="1"/>
    <col min="5384" max="5384" width="54.85546875" customWidth="1"/>
    <col min="5630" max="5630" width="30.28515625" customWidth="1"/>
    <col min="5631" max="5633" width="9.5703125" customWidth="1"/>
    <col min="5634" max="5634" width="9.85546875" customWidth="1"/>
    <col min="5635" max="5635" width="9.5703125" customWidth="1"/>
    <col min="5636" max="5636" width="11" customWidth="1"/>
    <col min="5637" max="5637" width="11.140625" customWidth="1"/>
    <col min="5638" max="5638" width="11" customWidth="1"/>
    <col min="5639" max="5639" width="9.7109375" customWidth="1"/>
    <col min="5640" max="5640" width="54.85546875" customWidth="1"/>
    <col min="5886" max="5886" width="30.28515625" customWidth="1"/>
    <col min="5887" max="5889" width="9.5703125" customWidth="1"/>
    <col min="5890" max="5890" width="9.85546875" customWidth="1"/>
    <col min="5891" max="5891" width="9.5703125" customWidth="1"/>
    <col min="5892" max="5892" width="11" customWidth="1"/>
    <col min="5893" max="5893" width="11.140625" customWidth="1"/>
    <col min="5894" max="5894" width="11" customWidth="1"/>
    <col min="5895" max="5895" width="9.7109375" customWidth="1"/>
    <col min="5896" max="5896" width="54.85546875" customWidth="1"/>
    <col min="6142" max="6142" width="30.28515625" customWidth="1"/>
    <col min="6143" max="6145" width="9.5703125" customWidth="1"/>
    <col min="6146" max="6146" width="9.85546875" customWidth="1"/>
    <col min="6147" max="6147" width="9.5703125" customWidth="1"/>
    <col min="6148" max="6148" width="11" customWidth="1"/>
    <col min="6149" max="6149" width="11.140625" customWidth="1"/>
    <col min="6150" max="6150" width="11" customWidth="1"/>
    <col min="6151" max="6151" width="9.7109375" customWidth="1"/>
    <col min="6152" max="6152" width="54.85546875" customWidth="1"/>
    <col min="6398" max="6398" width="30.28515625" customWidth="1"/>
    <col min="6399" max="6401" width="9.5703125" customWidth="1"/>
    <col min="6402" max="6402" width="9.85546875" customWidth="1"/>
    <col min="6403" max="6403" width="9.5703125" customWidth="1"/>
    <col min="6404" max="6404" width="11" customWidth="1"/>
    <col min="6405" max="6405" width="11.140625" customWidth="1"/>
    <col min="6406" max="6406" width="11" customWidth="1"/>
    <col min="6407" max="6407" width="9.7109375" customWidth="1"/>
    <col min="6408" max="6408" width="54.85546875" customWidth="1"/>
    <col min="6654" max="6654" width="30.28515625" customWidth="1"/>
    <col min="6655" max="6657" width="9.5703125" customWidth="1"/>
    <col min="6658" max="6658" width="9.85546875" customWidth="1"/>
    <col min="6659" max="6659" width="9.5703125" customWidth="1"/>
    <col min="6660" max="6660" width="11" customWidth="1"/>
    <col min="6661" max="6661" width="11.140625" customWidth="1"/>
    <col min="6662" max="6662" width="11" customWidth="1"/>
    <col min="6663" max="6663" width="9.7109375" customWidth="1"/>
    <col min="6664" max="6664" width="54.85546875" customWidth="1"/>
    <col min="6910" max="6910" width="30.28515625" customWidth="1"/>
    <col min="6911" max="6913" width="9.5703125" customWidth="1"/>
    <col min="6914" max="6914" width="9.85546875" customWidth="1"/>
    <col min="6915" max="6915" width="9.5703125" customWidth="1"/>
    <col min="6916" max="6916" width="11" customWidth="1"/>
    <col min="6917" max="6917" width="11.140625" customWidth="1"/>
    <col min="6918" max="6918" width="11" customWidth="1"/>
    <col min="6919" max="6919" width="9.7109375" customWidth="1"/>
    <col min="6920" max="6920" width="54.85546875" customWidth="1"/>
    <col min="7166" max="7166" width="30.28515625" customWidth="1"/>
    <col min="7167" max="7169" width="9.5703125" customWidth="1"/>
    <col min="7170" max="7170" width="9.85546875" customWidth="1"/>
    <col min="7171" max="7171" width="9.5703125" customWidth="1"/>
    <col min="7172" max="7172" width="11" customWidth="1"/>
    <col min="7173" max="7173" width="11.140625" customWidth="1"/>
    <col min="7174" max="7174" width="11" customWidth="1"/>
    <col min="7175" max="7175" width="9.7109375" customWidth="1"/>
    <col min="7176" max="7176" width="54.85546875" customWidth="1"/>
    <col min="7422" max="7422" width="30.28515625" customWidth="1"/>
    <col min="7423" max="7425" width="9.5703125" customWidth="1"/>
    <col min="7426" max="7426" width="9.85546875" customWidth="1"/>
    <col min="7427" max="7427" width="9.5703125" customWidth="1"/>
    <col min="7428" max="7428" width="11" customWidth="1"/>
    <col min="7429" max="7429" width="11.140625" customWidth="1"/>
    <col min="7430" max="7430" width="11" customWidth="1"/>
    <col min="7431" max="7431" width="9.7109375" customWidth="1"/>
    <col min="7432" max="7432" width="54.85546875" customWidth="1"/>
    <col min="7678" max="7678" width="30.28515625" customWidth="1"/>
    <col min="7679" max="7681" width="9.5703125" customWidth="1"/>
    <col min="7682" max="7682" width="9.85546875" customWidth="1"/>
    <col min="7683" max="7683" width="9.5703125" customWidth="1"/>
    <col min="7684" max="7684" width="11" customWidth="1"/>
    <col min="7685" max="7685" width="11.140625" customWidth="1"/>
    <col min="7686" max="7686" width="11" customWidth="1"/>
    <col min="7687" max="7687" width="9.7109375" customWidth="1"/>
    <col min="7688" max="7688" width="54.85546875" customWidth="1"/>
    <col min="7934" max="7934" width="30.28515625" customWidth="1"/>
    <col min="7935" max="7937" width="9.5703125" customWidth="1"/>
    <col min="7938" max="7938" width="9.85546875" customWidth="1"/>
    <col min="7939" max="7939" width="9.5703125" customWidth="1"/>
    <col min="7940" max="7940" width="11" customWidth="1"/>
    <col min="7941" max="7941" width="11.140625" customWidth="1"/>
    <col min="7942" max="7942" width="11" customWidth="1"/>
    <col min="7943" max="7943" width="9.7109375" customWidth="1"/>
    <col min="7944" max="7944" width="54.85546875" customWidth="1"/>
    <col min="8190" max="8190" width="30.28515625" customWidth="1"/>
    <col min="8191" max="8193" width="9.5703125" customWidth="1"/>
    <col min="8194" max="8194" width="9.85546875" customWidth="1"/>
    <col min="8195" max="8195" width="9.5703125" customWidth="1"/>
    <col min="8196" max="8196" width="11" customWidth="1"/>
    <col min="8197" max="8197" width="11.140625" customWidth="1"/>
    <col min="8198" max="8198" width="11" customWidth="1"/>
    <col min="8199" max="8199" width="9.7109375" customWidth="1"/>
    <col min="8200" max="8200" width="54.85546875" customWidth="1"/>
    <col min="8446" max="8446" width="30.28515625" customWidth="1"/>
    <col min="8447" max="8449" width="9.5703125" customWidth="1"/>
    <col min="8450" max="8450" width="9.85546875" customWidth="1"/>
    <col min="8451" max="8451" width="9.5703125" customWidth="1"/>
    <col min="8452" max="8452" width="11" customWidth="1"/>
    <col min="8453" max="8453" width="11.140625" customWidth="1"/>
    <col min="8454" max="8454" width="11" customWidth="1"/>
    <col min="8455" max="8455" width="9.7109375" customWidth="1"/>
    <col min="8456" max="8456" width="54.85546875" customWidth="1"/>
    <col min="8702" max="8702" width="30.28515625" customWidth="1"/>
    <col min="8703" max="8705" width="9.5703125" customWidth="1"/>
    <col min="8706" max="8706" width="9.85546875" customWidth="1"/>
    <col min="8707" max="8707" width="9.5703125" customWidth="1"/>
    <col min="8708" max="8708" width="11" customWidth="1"/>
    <col min="8709" max="8709" width="11.140625" customWidth="1"/>
    <col min="8710" max="8710" width="11" customWidth="1"/>
    <col min="8711" max="8711" width="9.7109375" customWidth="1"/>
    <col min="8712" max="8712" width="54.85546875" customWidth="1"/>
    <col min="8958" max="8958" width="30.28515625" customWidth="1"/>
    <col min="8959" max="8961" width="9.5703125" customWidth="1"/>
    <col min="8962" max="8962" width="9.85546875" customWidth="1"/>
    <col min="8963" max="8963" width="9.5703125" customWidth="1"/>
    <col min="8964" max="8964" width="11" customWidth="1"/>
    <col min="8965" max="8965" width="11.140625" customWidth="1"/>
    <col min="8966" max="8966" width="11" customWidth="1"/>
    <col min="8967" max="8967" width="9.7109375" customWidth="1"/>
    <col min="8968" max="8968" width="54.85546875" customWidth="1"/>
    <col min="9214" max="9214" width="30.28515625" customWidth="1"/>
    <col min="9215" max="9217" width="9.5703125" customWidth="1"/>
    <col min="9218" max="9218" width="9.85546875" customWidth="1"/>
    <col min="9219" max="9219" width="9.5703125" customWidth="1"/>
    <col min="9220" max="9220" width="11" customWidth="1"/>
    <col min="9221" max="9221" width="11.140625" customWidth="1"/>
    <col min="9222" max="9222" width="11" customWidth="1"/>
    <col min="9223" max="9223" width="9.7109375" customWidth="1"/>
    <col min="9224" max="9224" width="54.85546875" customWidth="1"/>
    <col min="9470" max="9470" width="30.28515625" customWidth="1"/>
    <col min="9471" max="9473" width="9.5703125" customWidth="1"/>
    <col min="9474" max="9474" width="9.85546875" customWidth="1"/>
    <col min="9475" max="9475" width="9.5703125" customWidth="1"/>
    <col min="9476" max="9476" width="11" customWidth="1"/>
    <col min="9477" max="9477" width="11.140625" customWidth="1"/>
    <col min="9478" max="9478" width="11" customWidth="1"/>
    <col min="9479" max="9479" width="9.7109375" customWidth="1"/>
    <col min="9480" max="9480" width="54.85546875" customWidth="1"/>
    <col min="9726" max="9726" width="30.28515625" customWidth="1"/>
    <col min="9727" max="9729" width="9.5703125" customWidth="1"/>
    <col min="9730" max="9730" width="9.85546875" customWidth="1"/>
    <col min="9731" max="9731" width="9.5703125" customWidth="1"/>
    <col min="9732" max="9732" width="11" customWidth="1"/>
    <col min="9733" max="9733" width="11.140625" customWidth="1"/>
    <col min="9734" max="9734" width="11" customWidth="1"/>
    <col min="9735" max="9735" width="9.7109375" customWidth="1"/>
    <col min="9736" max="9736" width="54.85546875" customWidth="1"/>
    <col min="9982" max="9982" width="30.28515625" customWidth="1"/>
    <col min="9983" max="9985" width="9.5703125" customWidth="1"/>
    <col min="9986" max="9986" width="9.85546875" customWidth="1"/>
    <col min="9987" max="9987" width="9.5703125" customWidth="1"/>
    <col min="9988" max="9988" width="11" customWidth="1"/>
    <col min="9989" max="9989" width="11.140625" customWidth="1"/>
    <col min="9990" max="9990" width="11" customWidth="1"/>
    <col min="9991" max="9991" width="9.7109375" customWidth="1"/>
    <col min="9992" max="9992" width="54.85546875" customWidth="1"/>
    <col min="10238" max="10238" width="30.28515625" customWidth="1"/>
    <col min="10239" max="10241" width="9.5703125" customWidth="1"/>
    <col min="10242" max="10242" width="9.85546875" customWidth="1"/>
    <col min="10243" max="10243" width="9.5703125" customWidth="1"/>
    <col min="10244" max="10244" width="11" customWidth="1"/>
    <col min="10245" max="10245" width="11.140625" customWidth="1"/>
    <col min="10246" max="10246" width="11" customWidth="1"/>
    <col min="10247" max="10247" width="9.7109375" customWidth="1"/>
    <col min="10248" max="10248" width="54.85546875" customWidth="1"/>
    <col min="10494" max="10494" width="30.28515625" customWidth="1"/>
    <col min="10495" max="10497" width="9.5703125" customWidth="1"/>
    <col min="10498" max="10498" width="9.85546875" customWidth="1"/>
    <col min="10499" max="10499" width="9.5703125" customWidth="1"/>
    <col min="10500" max="10500" width="11" customWidth="1"/>
    <col min="10501" max="10501" width="11.140625" customWidth="1"/>
    <col min="10502" max="10502" width="11" customWidth="1"/>
    <col min="10503" max="10503" width="9.7109375" customWidth="1"/>
    <col min="10504" max="10504" width="54.85546875" customWidth="1"/>
    <col min="10750" max="10750" width="30.28515625" customWidth="1"/>
    <col min="10751" max="10753" width="9.5703125" customWidth="1"/>
    <col min="10754" max="10754" width="9.85546875" customWidth="1"/>
    <col min="10755" max="10755" width="9.5703125" customWidth="1"/>
    <col min="10756" max="10756" width="11" customWidth="1"/>
    <col min="10757" max="10757" width="11.140625" customWidth="1"/>
    <col min="10758" max="10758" width="11" customWidth="1"/>
    <col min="10759" max="10759" width="9.7109375" customWidth="1"/>
    <col min="10760" max="10760" width="54.85546875" customWidth="1"/>
    <col min="11006" max="11006" width="30.28515625" customWidth="1"/>
    <col min="11007" max="11009" width="9.5703125" customWidth="1"/>
    <col min="11010" max="11010" width="9.85546875" customWidth="1"/>
    <col min="11011" max="11011" width="9.5703125" customWidth="1"/>
    <col min="11012" max="11012" width="11" customWidth="1"/>
    <col min="11013" max="11013" width="11.140625" customWidth="1"/>
    <col min="11014" max="11014" width="11" customWidth="1"/>
    <col min="11015" max="11015" width="9.7109375" customWidth="1"/>
    <col min="11016" max="11016" width="54.85546875" customWidth="1"/>
    <col min="11262" max="11262" width="30.28515625" customWidth="1"/>
    <col min="11263" max="11265" width="9.5703125" customWidth="1"/>
    <col min="11266" max="11266" width="9.85546875" customWidth="1"/>
    <col min="11267" max="11267" width="9.5703125" customWidth="1"/>
    <col min="11268" max="11268" width="11" customWidth="1"/>
    <col min="11269" max="11269" width="11.140625" customWidth="1"/>
    <col min="11270" max="11270" width="11" customWidth="1"/>
    <col min="11271" max="11271" width="9.7109375" customWidth="1"/>
    <col min="11272" max="11272" width="54.85546875" customWidth="1"/>
    <col min="11518" max="11518" width="30.28515625" customWidth="1"/>
    <col min="11519" max="11521" width="9.5703125" customWidth="1"/>
    <col min="11522" max="11522" width="9.85546875" customWidth="1"/>
    <col min="11523" max="11523" width="9.5703125" customWidth="1"/>
    <col min="11524" max="11524" width="11" customWidth="1"/>
    <col min="11525" max="11525" width="11.140625" customWidth="1"/>
    <col min="11526" max="11526" width="11" customWidth="1"/>
    <col min="11527" max="11527" width="9.7109375" customWidth="1"/>
    <col min="11528" max="11528" width="54.85546875" customWidth="1"/>
    <col min="11774" max="11774" width="30.28515625" customWidth="1"/>
    <col min="11775" max="11777" width="9.5703125" customWidth="1"/>
    <col min="11778" max="11778" width="9.85546875" customWidth="1"/>
    <col min="11779" max="11779" width="9.5703125" customWidth="1"/>
    <col min="11780" max="11780" width="11" customWidth="1"/>
    <col min="11781" max="11781" width="11.140625" customWidth="1"/>
    <col min="11782" max="11782" width="11" customWidth="1"/>
    <col min="11783" max="11783" width="9.7109375" customWidth="1"/>
    <col min="11784" max="11784" width="54.85546875" customWidth="1"/>
    <col min="12030" max="12030" width="30.28515625" customWidth="1"/>
    <col min="12031" max="12033" width="9.5703125" customWidth="1"/>
    <col min="12034" max="12034" width="9.85546875" customWidth="1"/>
    <col min="12035" max="12035" width="9.5703125" customWidth="1"/>
    <col min="12036" max="12036" width="11" customWidth="1"/>
    <col min="12037" max="12037" width="11.140625" customWidth="1"/>
    <col min="12038" max="12038" width="11" customWidth="1"/>
    <col min="12039" max="12039" width="9.7109375" customWidth="1"/>
    <col min="12040" max="12040" width="54.85546875" customWidth="1"/>
    <col min="12286" max="12286" width="30.28515625" customWidth="1"/>
    <col min="12287" max="12289" width="9.5703125" customWidth="1"/>
    <col min="12290" max="12290" width="9.85546875" customWidth="1"/>
    <col min="12291" max="12291" width="9.5703125" customWidth="1"/>
    <col min="12292" max="12292" width="11" customWidth="1"/>
    <col min="12293" max="12293" width="11.140625" customWidth="1"/>
    <col min="12294" max="12294" width="11" customWidth="1"/>
    <col min="12295" max="12295" width="9.7109375" customWidth="1"/>
    <col min="12296" max="12296" width="54.85546875" customWidth="1"/>
    <col min="12542" max="12542" width="30.28515625" customWidth="1"/>
    <col min="12543" max="12545" width="9.5703125" customWidth="1"/>
    <col min="12546" max="12546" width="9.85546875" customWidth="1"/>
    <col min="12547" max="12547" width="9.5703125" customWidth="1"/>
    <col min="12548" max="12548" width="11" customWidth="1"/>
    <col min="12549" max="12549" width="11.140625" customWidth="1"/>
    <col min="12550" max="12550" width="11" customWidth="1"/>
    <col min="12551" max="12551" width="9.7109375" customWidth="1"/>
    <col min="12552" max="12552" width="54.85546875" customWidth="1"/>
    <col min="12798" max="12798" width="30.28515625" customWidth="1"/>
    <col min="12799" max="12801" width="9.5703125" customWidth="1"/>
    <col min="12802" max="12802" width="9.85546875" customWidth="1"/>
    <col min="12803" max="12803" width="9.5703125" customWidth="1"/>
    <col min="12804" max="12804" width="11" customWidth="1"/>
    <col min="12805" max="12805" width="11.140625" customWidth="1"/>
    <col min="12806" max="12806" width="11" customWidth="1"/>
    <col min="12807" max="12807" width="9.7109375" customWidth="1"/>
    <col min="12808" max="12808" width="54.85546875" customWidth="1"/>
    <col min="13054" max="13054" width="30.28515625" customWidth="1"/>
    <col min="13055" max="13057" width="9.5703125" customWidth="1"/>
    <col min="13058" max="13058" width="9.85546875" customWidth="1"/>
    <col min="13059" max="13059" width="9.5703125" customWidth="1"/>
    <col min="13060" max="13060" width="11" customWidth="1"/>
    <col min="13061" max="13061" width="11.140625" customWidth="1"/>
    <col min="13062" max="13062" width="11" customWidth="1"/>
    <col min="13063" max="13063" width="9.7109375" customWidth="1"/>
    <col min="13064" max="13064" width="54.85546875" customWidth="1"/>
    <col min="13310" max="13310" width="30.28515625" customWidth="1"/>
    <col min="13311" max="13313" width="9.5703125" customWidth="1"/>
    <col min="13314" max="13314" width="9.85546875" customWidth="1"/>
    <col min="13315" max="13315" width="9.5703125" customWidth="1"/>
    <col min="13316" max="13316" width="11" customWidth="1"/>
    <col min="13317" max="13317" width="11.140625" customWidth="1"/>
    <col min="13318" max="13318" width="11" customWidth="1"/>
    <col min="13319" max="13319" width="9.7109375" customWidth="1"/>
    <col min="13320" max="13320" width="54.85546875" customWidth="1"/>
    <col min="13566" max="13566" width="30.28515625" customWidth="1"/>
    <col min="13567" max="13569" width="9.5703125" customWidth="1"/>
    <col min="13570" max="13570" width="9.85546875" customWidth="1"/>
    <col min="13571" max="13571" width="9.5703125" customWidth="1"/>
    <col min="13572" max="13572" width="11" customWidth="1"/>
    <col min="13573" max="13573" width="11.140625" customWidth="1"/>
    <col min="13574" max="13574" width="11" customWidth="1"/>
    <col min="13575" max="13575" width="9.7109375" customWidth="1"/>
    <col min="13576" max="13576" width="54.85546875" customWidth="1"/>
    <col min="13822" max="13822" width="30.28515625" customWidth="1"/>
    <col min="13823" max="13825" width="9.5703125" customWidth="1"/>
    <col min="13826" max="13826" width="9.85546875" customWidth="1"/>
    <col min="13827" max="13827" width="9.5703125" customWidth="1"/>
    <col min="13828" max="13828" width="11" customWidth="1"/>
    <col min="13829" max="13829" width="11.140625" customWidth="1"/>
    <col min="13830" max="13830" width="11" customWidth="1"/>
    <col min="13831" max="13831" width="9.7109375" customWidth="1"/>
    <col min="13832" max="13832" width="54.85546875" customWidth="1"/>
    <col min="14078" max="14078" width="30.28515625" customWidth="1"/>
    <col min="14079" max="14081" width="9.5703125" customWidth="1"/>
    <col min="14082" max="14082" width="9.85546875" customWidth="1"/>
    <col min="14083" max="14083" width="9.5703125" customWidth="1"/>
    <col min="14084" max="14084" width="11" customWidth="1"/>
    <col min="14085" max="14085" width="11.140625" customWidth="1"/>
    <col min="14086" max="14086" width="11" customWidth="1"/>
    <col min="14087" max="14087" width="9.7109375" customWidth="1"/>
    <col min="14088" max="14088" width="54.85546875" customWidth="1"/>
    <col min="14334" max="14334" width="30.28515625" customWidth="1"/>
    <col min="14335" max="14337" width="9.5703125" customWidth="1"/>
    <col min="14338" max="14338" width="9.85546875" customWidth="1"/>
    <col min="14339" max="14339" width="9.5703125" customWidth="1"/>
    <col min="14340" max="14340" width="11" customWidth="1"/>
    <col min="14341" max="14341" width="11.140625" customWidth="1"/>
    <col min="14342" max="14342" width="11" customWidth="1"/>
    <col min="14343" max="14343" width="9.7109375" customWidth="1"/>
    <col min="14344" max="14344" width="54.85546875" customWidth="1"/>
    <col min="14590" max="14590" width="30.28515625" customWidth="1"/>
    <col min="14591" max="14593" width="9.5703125" customWidth="1"/>
    <col min="14594" max="14594" width="9.85546875" customWidth="1"/>
    <col min="14595" max="14595" width="9.5703125" customWidth="1"/>
    <col min="14596" max="14596" width="11" customWidth="1"/>
    <col min="14597" max="14597" width="11.140625" customWidth="1"/>
    <col min="14598" max="14598" width="11" customWidth="1"/>
    <col min="14599" max="14599" width="9.7109375" customWidth="1"/>
    <col min="14600" max="14600" width="54.85546875" customWidth="1"/>
    <col min="14846" max="14846" width="30.28515625" customWidth="1"/>
    <col min="14847" max="14849" width="9.5703125" customWidth="1"/>
    <col min="14850" max="14850" width="9.85546875" customWidth="1"/>
    <col min="14851" max="14851" width="9.5703125" customWidth="1"/>
    <col min="14852" max="14852" width="11" customWidth="1"/>
    <col min="14853" max="14853" width="11.140625" customWidth="1"/>
    <col min="14854" max="14854" width="11" customWidth="1"/>
    <col min="14855" max="14855" width="9.7109375" customWidth="1"/>
    <col min="14856" max="14856" width="54.85546875" customWidth="1"/>
    <col min="15102" max="15102" width="30.28515625" customWidth="1"/>
    <col min="15103" max="15105" width="9.5703125" customWidth="1"/>
    <col min="15106" max="15106" width="9.85546875" customWidth="1"/>
    <col min="15107" max="15107" width="9.5703125" customWidth="1"/>
    <col min="15108" max="15108" width="11" customWidth="1"/>
    <col min="15109" max="15109" width="11.140625" customWidth="1"/>
    <col min="15110" max="15110" width="11" customWidth="1"/>
    <col min="15111" max="15111" width="9.7109375" customWidth="1"/>
    <col min="15112" max="15112" width="54.85546875" customWidth="1"/>
    <col min="15358" max="15358" width="30.28515625" customWidth="1"/>
    <col min="15359" max="15361" width="9.5703125" customWidth="1"/>
    <col min="15362" max="15362" width="9.85546875" customWidth="1"/>
    <col min="15363" max="15363" width="9.5703125" customWidth="1"/>
    <col min="15364" max="15364" width="11" customWidth="1"/>
    <col min="15365" max="15365" width="11.140625" customWidth="1"/>
    <col min="15366" max="15366" width="11" customWidth="1"/>
    <col min="15367" max="15367" width="9.7109375" customWidth="1"/>
    <col min="15368" max="15368" width="54.85546875" customWidth="1"/>
    <col min="15614" max="15614" width="30.28515625" customWidth="1"/>
    <col min="15615" max="15617" width="9.5703125" customWidth="1"/>
    <col min="15618" max="15618" width="9.85546875" customWidth="1"/>
    <col min="15619" max="15619" width="9.5703125" customWidth="1"/>
    <col min="15620" max="15620" width="11" customWidth="1"/>
    <col min="15621" max="15621" width="11.140625" customWidth="1"/>
    <col min="15622" max="15622" width="11" customWidth="1"/>
    <col min="15623" max="15623" width="9.7109375" customWidth="1"/>
    <col min="15624" max="15624" width="54.85546875" customWidth="1"/>
    <col min="15870" max="15870" width="30.28515625" customWidth="1"/>
    <col min="15871" max="15873" width="9.5703125" customWidth="1"/>
    <col min="15874" max="15874" width="9.85546875" customWidth="1"/>
    <col min="15875" max="15875" width="9.5703125" customWidth="1"/>
    <col min="15876" max="15876" width="11" customWidth="1"/>
    <col min="15877" max="15877" width="11.140625" customWidth="1"/>
    <col min="15878" max="15878" width="11" customWidth="1"/>
    <col min="15879" max="15879" width="9.7109375" customWidth="1"/>
    <col min="15880" max="15880" width="54.85546875" customWidth="1"/>
    <col min="16126" max="16126" width="30.28515625" customWidth="1"/>
    <col min="16127" max="16129" width="9.5703125" customWidth="1"/>
    <col min="16130" max="16130" width="9.85546875" customWidth="1"/>
    <col min="16131" max="16131" width="9.5703125" customWidth="1"/>
    <col min="16132" max="16132" width="11" customWidth="1"/>
    <col min="16133" max="16133" width="11.140625" customWidth="1"/>
    <col min="16134" max="16134" width="11" customWidth="1"/>
    <col min="16135" max="16135" width="9.7109375" customWidth="1"/>
    <col min="16136" max="16136" width="54.85546875" customWidth="1"/>
  </cols>
  <sheetData>
    <row r="1" spans="1:12" s="1" customFormat="1" ht="42.75" customHeight="1" x14ac:dyDescent="0.2">
      <c r="A1" s="13" t="s">
        <v>149</v>
      </c>
      <c r="B1" s="13" t="s">
        <v>36</v>
      </c>
      <c r="C1" s="13" t="s">
        <v>37</v>
      </c>
      <c r="D1" s="13" t="s">
        <v>171</v>
      </c>
      <c r="E1" s="13" t="s">
        <v>172</v>
      </c>
      <c r="F1" s="13" t="s">
        <v>38</v>
      </c>
      <c r="G1" s="13" t="s">
        <v>39</v>
      </c>
      <c r="H1" s="13" t="s">
        <v>40</v>
      </c>
      <c r="I1" s="98"/>
      <c r="J1" s="98"/>
      <c r="K1" s="98"/>
      <c r="L1" s="98"/>
    </row>
    <row r="2" spans="1:12" s="19" customFormat="1" x14ac:dyDescent="0.2">
      <c r="A2" s="15" t="s">
        <v>147</v>
      </c>
      <c r="B2" s="15" t="s">
        <v>41</v>
      </c>
      <c r="C2" s="16" t="s">
        <v>42</v>
      </c>
      <c r="D2" s="124">
        <v>-20.444199999999999</v>
      </c>
      <c r="E2" s="16">
        <v>-52.875599999999999</v>
      </c>
      <c r="F2" s="16">
        <v>388</v>
      </c>
      <c r="G2" s="17">
        <v>40405</v>
      </c>
      <c r="H2" s="16" t="s">
        <v>43</v>
      </c>
      <c r="I2" s="14"/>
      <c r="J2" s="14"/>
      <c r="K2" s="14"/>
      <c r="L2" s="14"/>
    </row>
    <row r="3" spans="1:12" ht="12.75" customHeight="1" x14ac:dyDescent="0.2">
      <c r="A3" s="15" t="s">
        <v>148</v>
      </c>
      <c r="B3" s="15" t="s">
        <v>41</v>
      </c>
      <c r="C3" s="16" t="s">
        <v>44</v>
      </c>
      <c r="D3" s="125">
        <v>-23.002500000000001</v>
      </c>
      <c r="E3" s="18">
        <v>-55.3294</v>
      </c>
      <c r="F3" s="18">
        <v>431</v>
      </c>
      <c r="G3" s="20">
        <v>39611</v>
      </c>
      <c r="H3" s="16" t="s">
        <v>45</v>
      </c>
      <c r="I3" s="21"/>
      <c r="J3" s="21"/>
      <c r="K3" s="21"/>
      <c r="L3" s="21"/>
    </row>
    <row r="4" spans="1:12" x14ac:dyDescent="0.2">
      <c r="A4" s="15" t="s">
        <v>168</v>
      </c>
      <c r="B4" s="15" t="s">
        <v>41</v>
      </c>
      <c r="C4" s="16" t="s">
        <v>175</v>
      </c>
      <c r="D4" s="125">
        <v>-20.4756</v>
      </c>
      <c r="E4" s="22">
        <v>-55.783900000000003</v>
      </c>
      <c r="F4" s="22">
        <v>155</v>
      </c>
      <c r="G4" s="20">
        <v>39022</v>
      </c>
      <c r="H4" s="16" t="s">
        <v>46</v>
      </c>
      <c r="I4" s="21"/>
      <c r="J4" s="21"/>
      <c r="K4" s="21"/>
      <c r="L4" s="21"/>
    </row>
    <row r="5" spans="1:12" ht="14.25" customHeight="1" x14ac:dyDescent="0.2">
      <c r="A5" s="15" t="s">
        <v>169</v>
      </c>
      <c r="B5" s="15" t="s">
        <v>174</v>
      </c>
      <c r="C5" s="16" t="s">
        <v>82</v>
      </c>
      <c r="D5" s="127">
        <v>-11148083</v>
      </c>
      <c r="E5" s="56">
        <v>-53763736</v>
      </c>
      <c r="F5" s="22">
        <v>347</v>
      </c>
      <c r="G5" s="20">
        <v>43199</v>
      </c>
      <c r="H5" s="16" t="s">
        <v>83</v>
      </c>
      <c r="I5" s="21"/>
      <c r="J5" s="21"/>
      <c r="K5" s="21"/>
      <c r="L5" s="21"/>
    </row>
    <row r="6" spans="1:12" ht="14.25" customHeight="1" x14ac:dyDescent="0.2">
      <c r="A6" s="15" t="s">
        <v>170</v>
      </c>
      <c r="B6" s="15" t="s">
        <v>174</v>
      </c>
      <c r="C6" s="16" t="s">
        <v>84</v>
      </c>
      <c r="D6" s="127">
        <v>-22955028</v>
      </c>
      <c r="E6" s="56">
        <v>-55626001</v>
      </c>
      <c r="F6" s="22">
        <v>605</v>
      </c>
      <c r="G6" s="20">
        <v>43203</v>
      </c>
      <c r="H6" s="16" t="s">
        <v>85</v>
      </c>
      <c r="I6" s="21"/>
      <c r="J6" s="21"/>
      <c r="K6" s="21"/>
      <c r="L6" s="21"/>
    </row>
    <row r="7" spans="1:12" s="24" customFormat="1" x14ac:dyDescent="0.2">
      <c r="A7" s="15" t="s">
        <v>218</v>
      </c>
      <c r="B7" s="15" t="s">
        <v>41</v>
      </c>
      <c r="C7" s="16" t="s">
        <v>48</v>
      </c>
      <c r="D7" s="125">
        <v>-21.7514</v>
      </c>
      <c r="E7" s="22">
        <v>-52.470599999999997</v>
      </c>
      <c r="F7" s="22">
        <v>387</v>
      </c>
      <c r="G7" s="20">
        <v>41354</v>
      </c>
      <c r="H7" s="23" t="s">
        <v>86</v>
      </c>
      <c r="I7" s="21"/>
      <c r="J7" s="21"/>
      <c r="K7" s="21"/>
      <c r="L7" s="21"/>
    </row>
    <row r="8" spans="1:12" s="24" customFormat="1" x14ac:dyDescent="0.2">
      <c r="A8" s="15" t="s">
        <v>219</v>
      </c>
      <c r="B8" s="15" t="s">
        <v>174</v>
      </c>
      <c r="C8" s="16" t="s">
        <v>88</v>
      </c>
      <c r="D8" s="127">
        <v>-19945539</v>
      </c>
      <c r="E8" s="22">
        <v>-54368533</v>
      </c>
      <c r="F8" s="22">
        <v>624</v>
      </c>
      <c r="G8" s="20">
        <v>43129</v>
      </c>
      <c r="H8" s="23" t="s">
        <v>89</v>
      </c>
      <c r="I8" s="21"/>
      <c r="J8" s="21"/>
      <c r="K8" s="21"/>
      <c r="L8" s="21"/>
    </row>
    <row r="9" spans="1:12" s="24" customFormat="1" x14ac:dyDescent="0.2">
      <c r="A9" s="15" t="s">
        <v>220</v>
      </c>
      <c r="B9" s="15" t="s">
        <v>174</v>
      </c>
      <c r="C9" s="16" t="s">
        <v>91</v>
      </c>
      <c r="D9" s="127">
        <v>-21246756</v>
      </c>
      <c r="E9" s="56">
        <v>-564560442</v>
      </c>
      <c r="F9" s="22">
        <v>329</v>
      </c>
      <c r="G9" s="20" t="s">
        <v>92</v>
      </c>
      <c r="H9" s="23" t="s">
        <v>93</v>
      </c>
      <c r="I9" s="21"/>
      <c r="J9" s="21"/>
      <c r="K9" s="21"/>
      <c r="L9" s="21"/>
    </row>
    <row r="10" spans="1:12" s="24" customFormat="1" x14ac:dyDescent="0.2">
      <c r="A10" s="15" t="s">
        <v>221</v>
      </c>
      <c r="B10" s="15" t="s">
        <v>174</v>
      </c>
      <c r="C10" s="16" t="s">
        <v>96</v>
      </c>
      <c r="D10" s="127">
        <v>-22657056</v>
      </c>
      <c r="E10" s="56">
        <v>-54819306</v>
      </c>
      <c r="F10" s="22">
        <v>456</v>
      </c>
      <c r="G10" s="20">
        <v>43165</v>
      </c>
      <c r="H10" s="23" t="s">
        <v>97</v>
      </c>
      <c r="I10" s="21"/>
      <c r="J10" s="21"/>
      <c r="K10" s="21"/>
      <c r="L10" s="21"/>
    </row>
    <row r="11" spans="1:12" s="24" customFormat="1" x14ac:dyDescent="0.2">
      <c r="A11" s="15" t="s">
        <v>222</v>
      </c>
      <c r="B11" s="15" t="s">
        <v>174</v>
      </c>
      <c r="C11" s="16" t="s">
        <v>98</v>
      </c>
      <c r="D11" s="127">
        <v>-19587528</v>
      </c>
      <c r="E11" s="56">
        <v>-54030083</v>
      </c>
      <c r="F11" s="22">
        <v>540</v>
      </c>
      <c r="G11" s="20">
        <v>43206</v>
      </c>
      <c r="H11" s="23" t="s">
        <v>99</v>
      </c>
      <c r="I11" s="21"/>
      <c r="J11" s="21"/>
      <c r="K11" s="21"/>
      <c r="L11" s="21"/>
    </row>
    <row r="12" spans="1:12" s="24" customFormat="1" x14ac:dyDescent="0.2">
      <c r="A12" s="15" t="s">
        <v>223</v>
      </c>
      <c r="B12" s="15" t="s">
        <v>41</v>
      </c>
      <c r="C12" s="16" t="s">
        <v>100</v>
      </c>
      <c r="D12" s="125">
        <v>-20.45</v>
      </c>
      <c r="E12" s="129">
        <v>-54.616599999999998</v>
      </c>
      <c r="F12" s="22">
        <v>530</v>
      </c>
      <c r="G12" s="20">
        <v>37145</v>
      </c>
      <c r="H12" s="23" t="s">
        <v>49</v>
      </c>
      <c r="I12" s="21"/>
      <c r="J12" s="21"/>
      <c r="K12" s="21"/>
      <c r="L12" s="21"/>
    </row>
    <row r="13" spans="1:12" s="63" customFormat="1" ht="15" x14ac:dyDescent="0.25">
      <c r="A13" s="57" t="s">
        <v>224</v>
      </c>
      <c r="B13" s="15" t="s">
        <v>41</v>
      </c>
      <c r="C13" s="58" t="s">
        <v>101</v>
      </c>
      <c r="D13" s="126">
        <v>-19.122499999999999</v>
      </c>
      <c r="E13" s="132">
        <v>-51.720799999999997</v>
      </c>
      <c r="F13" s="59">
        <v>516</v>
      </c>
      <c r="G13" s="60">
        <v>39515</v>
      </c>
      <c r="H13" s="61" t="s">
        <v>50</v>
      </c>
      <c r="I13" s="62"/>
      <c r="J13" s="62"/>
      <c r="K13" s="62"/>
      <c r="L13" s="62"/>
    </row>
    <row r="14" spans="1:12" x14ac:dyDescent="0.2">
      <c r="A14" s="15" t="s">
        <v>225</v>
      </c>
      <c r="B14" s="15" t="s">
        <v>41</v>
      </c>
      <c r="C14" s="16" t="s">
        <v>176</v>
      </c>
      <c r="D14" s="125">
        <v>-18.802199999999999</v>
      </c>
      <c r="E14" s="22">
        <v>-52.602800000000002</v>
      </c>
      <c r="F14" s="22">
        <v>818</v>
      </c>
      <c r="G14" s="20">
        <v>39070</v>
      </c>
      <c r="H14" s="16" t="s">
        <v>79</v>
      </c>
      <c r="I14" s="21"/>
      <c r="J14" s="21"/>
      <c r="K14" s="21"/>
      <c r="L14" s="21"/>
    </row>
    <row r="15" spans="1:12" x14ac:dyDescent="0.2">
      <c r="A15" s="15" t="s">
        <v>226</v>
      </c>
      <c r="B15" s="15" t="s">
        <v>41</v>
      </c>
      <c r="C15" s="16" t="s">
        <v>102</v>
      </c>
      <c r="D15" s="125">
        <v>-18.996700000000001</v>
      </c>
      <c r="E15" s="18">
        <v>-57.637500000000003</v>
      </c>
      <c r="F15" s="22">
        <v>126</v>
      </c>
      <c r="G15" s="20">
        <v>39017</v>
      </c>
      <c r="H15" s="16" t="s">
        <v>51</v>
      </c>
      <c r="I15" s="21"/>
      <c r="J15" s="21"/>
      <c r="K15" s="21" t="s">
        <v>35</v>
      </c>
      <c r="L15" s="21"/>
    </row>
    <row r="16" spans="1:12" x14ac:dyDescent="0.2">
      <c r="A16" s="15" t="s">
        <v>227</v>
      </c>
      <c r="B16" s="15" t="s">
        <v>41</v>
      </c>
      <c r="C16" s="16" t="s">
        <v>103</v>
      </c>
      <c r="D16" s="125">
        <v>-18.4922</v>
      </c>
      <c r="E16" s="22">
        <v>-53.167200000000001</v>
      </c>
      <c r="F16" s="22">
        <v>730</v>
      </c>
      <c r="G16" s="20">
        <v>41247</v>
      </c>
      <c r="H16" s="16" t="s">
        <v>52</v>
      </c>
      <c r="I16" s="21"/>
      <c r="J16" s="21"/>
      <c r="K16" s="21"/>
      <c r="L16" s="21"/>
    </row>
    <row r="17" spans="1:12" ht="13.5" customHeight="1" x14ac:dyDescent="0.2">
      <c r="A17" s="15" t="s">
        <v>228</v>
      </c>
      <c r="B17" s="15" t="s">
        <v>41</v>
      </c>
      <c r="C17" s="16" t="s">
        <v>104</v>
      </c>
      <c r="D17" s="125">
        <v>-18.304400000000001</v>
      </c>
      <c r="E17" s="22">
        <v>-54.440899999999999</v>
      </c>
      <c r="F17" s="22">
        <v>252</v>
      </c>
      <c r="G17" s="20">
        <v>39028</v>
      </c>
      <c r="H17" s="16" t="s">
        <v>53</v>
      </c>
      <c r="I17" s="21"/>
      <c r="J17" s="21"/>
      <c r="K17" s="21"/>
      <c r="L17" s="21"/>
    </row>
    <row r="18" spans="1:12" ht="13.5" customHeight="1" x14ac:dyDescent="0.2">
      <c r="A18" s="15" t="s">
        <v>229</v>
      </c>
      <c r="B18" s="15" t="s">
        <v>41</v>
      </c>
      <c r="C18" s="16" t="s">
        <v>105</v>
      </c>
      <c r="D18" s="125">
        <v>-22.193899999999999</v>
      </c>
      <c r="E18" s="22">
        <v>-54.9114</v>
      </c>
      <c r="F18" s="22">
        <v>469</v>
      </c>
      <c r="G18" s="20">
        <v>39011</v>
      </c>
      <c r="H18" s="23" t="s">
        <v>54</v>
      </c>
      <c r="I18" s="21"/>
      <c r="J18" s="21"/>
      <c r="K18" s="21" t="s">
        <v>35</v>
      </c>
      <c r="L18" s="21"/>
    </row>
    <row r="19" spans="1:12" x14ac:dyDescent="0.2">
      <c r="A19" s="15" t="s">
        <v>230</v>
      </c>
      <c r="B19" s="15" t="s">
        <v>174</v>
      </c>
      <c r="C19" s="16" t="s">
        <v>106</v>
      </c>
      <c r="D19" s="127">
        <v>-22308694</v>
      </c>
      <c r="E19" s="22">
        <v>-54325833</v>
      </c>
      <c r="F19" s="22">
        <v>340</v>
      </c>
      <c r="G19" s="20">
        <v>43159</v>
      </c>
      <c r="H19" s="16" t="s">
        <v>107</v>
      </c>
      <c r="I19" s="21"/>
      <c r="J19" s="21"/>
      <c r="K19" s="21" t="s">
        <v>35</v>
      </c>
      <c r="L19" s="21"/>
    </row>
    <row r="20" spans="1:12" x14ac:dyDescent="0.2">
      <c r="A20" s="15" t="s">
        <v>231</v>
      </c>
      <c r="B20" s="15" t="s">
        <v>174</v>
      </c>
      <c r="C20" s="16" t="s">
        <v>108</v>
      </c>
      <c r="D20" s="127">
        <v>-23644881</v>
      </c>
      <c r="E20" s="25">
        <v>-54570289</v>
      </c>
      <c r="F20" s="22">
        <v>319</v>
      </c>
      <c r="G20" s="20">
        <v>43204</v>
      </c>
      <c r="H20" s="16" t="s">
        <v>109</v>
      </c>
      <c r="I20" s="21"/>
      <c r="J20" s="21"/>
      <c r="K20" s="21"/>
      <c r="L20" s="21"/>
    </row>
    <row r="21" spans="1:12" x14ac:dyDescent="0.2">
      <c r="A21" s="15" t="s">
        <v>232</v>
      </c>
      <c r="B21" s="15" t="s">
        <v>174</v>
      </c>
      <c r="C21" s="16" t="s">
        <v>110</v>
      </c>
      <c r="D21" s="127">
        <v>-22092833</v>
      </c>
      <c r="E21" s="64">
        <v>-54798833</v>
      </c>
      <c r="F21" s="22">
        <v>360</v>
      </c>
      <c r="G21" s="20">
        <v>43157</v>
      </c>
      <c r="H21" s="16" t="s">
        <v>111</v>
      </c>
      <c r="I21" s="21"/>
      <c r="J21" s="21"/>
      <c r="K21" s="21"/>
      <c r="L21" s="21" t="s">
        <v>35</v>
      </c>
    </row>
    <row r="22" spans="1:12" x14ac:dyDescent="0.2">
      <c r="A22" s="15" t="s">
        <v>233</v>
      </c>
      <c r="B22" s="15" t="s">
        <v>41</v>
      </c>
      <c r="C22" s="16" t="s">
        <v>55</v>
      </c>
      <c r="D22" s="125">
        <v>-23.449400000000001</v>
      </c>
      <c r="E22" s="131">
        <v>-54.181699999999999</v>
      </c>
      <c r="F22" s="22">
        <v>336</v>
      </c>
      <c r="G22" s="20">
        <v>39598</v>
      </c>
      <c r="H22" s="16" t="s">
        <v>56</v>
      </c>
      <c r="I22" s="21"/>
      <c r="J22" s="21"/>
      <c r="K22" s="21"/>
      <c r="L22" s="21"/>
    </row>
    <row r="23" spans="1:12" x14ac:dyDescent="0.2">
      <c r="A23" s="15" t="s">
        <v>234</v>
      </c>
      <c r="B23" s="15" t="s">
        <v>41</v>
      </c>
      <c r="C23" s="16" t="s">
        <v>57</v>
      </c>
      <c r="D23" s="125">
        <v>-22.3</v>
      </c>
      <c r="E23" s="131">
        <v>-53.816600000000001</v>
      </c>
      <c r="F23" s="22">
        <v>373</v>
      </c>
      <c r="G23" s="20">
        <v>37662</v>
      </c>
      <c r="H23" s="16" t="s">
        <v>58</v>
      </c>
      <c r="I23" s="21"/>
      <c r="J23" s="21"/>
      <c r="K23" s="21"/>
      <c r="L23" s="21"/>
    </row>
    <row r="24" spans="1:12" x14ac:dyDescent="0.2">
      <c r="A24" s="15" t="s">
        <v>235</v>
      </c>
      <c r="B24" s="15" t="s">
        <v>41</v>
      </c>
      <c r="C24" s="16" t="s">
        <v>59</v>
      </c>
      <c r="D24" s="125">
        <v>-21.478200000000001</v>
      </c>
      <c r="E24" s="18">
        <v>-56.136899999999997</v>
      </c>
      <c r="F24" s="18">
        <v>249</v>
      </c>
      <c r="G24" s="20">
        <v>40759</v>
      </c>
      <c r="H24" s="16" t="s">
        <v>60</v>
      </c>
      <c r="I24" s="21"/>
      <c r="J24" s="21"/>
      <c r="K24" s="21" t="s">
        <v>35</v>
      </c>
      <c r="L24" s="21" t="s">
        <v>35</v>
      </c>
    </row>
    <row r="25" spans="1:12" x14ac:dyDescent="0.2">
      <c r="A25" s="15" t="s">
        <v>236</v>
      </c>
      <c r="B25" s="15" t="s">
        <v>41</v>
      </c>
      <c r="C25" s="16" t="s">
        <v>61</v>
      </c>
      <c r="D25" s="125">
        <v>-22.857199999999999</v>
      </c>
      <c r="E25" s="22">
        <v>-54.605600000000003</v>
      </c>
      <c r="F25" s="22">
        <v>379</v>
      </c>
      <c r="G25" s="20">
        <v>39617</v>
      </c>
      <c r="H25" s="16" t="s">
        <v>62</v>
      </c>
      <c r="I25" s="21"/>
      <c r="J25" s="21"/>
      <c r="K25" s="21" t="s">
        <v>35</v>
      </c>
      <c r="L25" s="21"/>
    </row>
    <row r="26" spans="1:12" s="24" customFormat="1" x14ac:dyDescent="0.2">
      <c r="A26" s="15" t="s">
        <v>237</v>
      </c>
      <c r="B26" s="15" t="s">
        <v>174</v>
      </c>
      <c r="C26" s="16" t="s">
        <v>112</v>
      </c>
      <c r="D26" s="127">
        <v>-22575389</v>
      </c>
      <c r="E26" s="22">
        <v>-55160833</v>
      </c>
      <c r="F26" s="22">
        <v>499</v>
      </c>
      <c r="G26" s="20">
        <v>43166</v>
      </c>
      <c r="H26" s="23" t="s">
        <v>113</v>
      </c>
      <c r="I26" s="21"/>
      <c r="J26" s="21"/>
      <c r="K26" s="21"/>
      <c r="L26" s="21"/>
    </row>
    <row r="27" spans="1:12" ht="25.5" x14ac:dyDescent="0.2">
      <c r="A27" s="15" t="s">
        <v>238</v>
      </c>
      <c r="B27" s="15" t="s">
        <v>41</v>
      </c>
      <c r="C27" s="16" t="s">
        <v>114</v>
      </c>
      <c r="D27" s="123">
        <v>-21.609200000000001</v>
      </c>
      <c r="E27" s="18">
        <v>-55.177799999999998</v>
      </c>
      <c r="F27" s="18">
        <v>401</v>
      </c>
      <c r="G27" s="20">
        <v>39065</v>
      </c>
      <c r="H27" s="16" t="s">
        <v>63</v>
      </c>
      <c r="I27" s="21"/>
      <c r="J27" s="21"/>
      <c r="K27" s="21"/>
      <c r="L27" s="21"/>
    </row>
    <row r="28" spans="1:12" x14ac:dyDescent="0.2">
      <c r="A28" s="15" t="s">
        <v>239</v>
      </c>
      <c r="B28" s="15" t="s">
        <v>174</v>
      </c>
      <c r="C28" s="16" t="s">
        <v>115</v>
      </c>
      <c r="D28" s="127">
        <v>-21450972</v>
      </c>
      <c r="E28" s="56">
        <v>-54341972</v>
      </c>
      <c r="F28" s="18">
        <v>500</v>
      </c>
      <c r="G28" s="20">
        <v>43153</v>
      </c>
      <c r="H28" s="16" t="s">
        <v>116</v>
      </c>
      <c r="I28" s="21"/>
      <c r="J28" s="21"/>
      <c r="K28" s="21"/>
      <c r="L28" s="21"/>
    </row>
    <row r="29" spans="1:12" ht="12.75" customHeight="1" x14ac:dyDescent="0.2">
      <c r="A29" s="15" t="s">
        <v>240</v>
      </c>
      <c r="B29" s="15" t="s">
        <v>174</v>
      </c>
      <c r="C29" s="16" t="s">
        <v>118</v>
      </c>
      <c r="D29" s="127">
        <v>-22078528</v>
      </c>
      <c r="E29" s="22">
        <v>-53465889</v>
      </c>
      <c r="F29" s="22">
        <v>372</v>
      </c>
      <c r="G29" s="20">
        <v>43199</v>
      </c>
      <c r="H29" s="16" t="s">
        <v>119</v>
      </c>
      <c r="I29" s="21"/>
      <c r="J29" s="21"/>
      <c r="K29" s="21"/>
      <c r="L29" s="21"/>
    </row>
    <row r="30" spans="1:12" ht="12.75" customHeight="1" x14ac:dyDescent="0.2">
      <c r="A30" s="15" t="s">
        <v>241</v>
      </c>
      <c r="B30" s="15" t="s">
        <v>41</v>
      </c>
      <c r="C30" s="16" t="s">
        <v>120</v>
      </c>
      <c r="D30" s="123">
        <v>-20.395600000000002</v>
      </c>
      <c r="E30" s="130">
        <v>-56.431699999999999</v>
      </c>
      <c r="F30" s="22">
        <v>140</v>
      </c>
      <c r="G30" s="20">
        <v>39023</v>
      </c>
      <c r="H30" s="16" t="s">
        <v>64</v>
      </c>
      <c r="I30" s="21"/>
      <c r="J30" s="21"/>
      <c r="K30" s="21"/>
      <c r="L30" s="21"/>
    </row>
    <row r="31" spans="1:12" ht="12.75" customHeight="1" x14ac:dyDescent="0.2">
      <c r="A31" s="15" t="s">
        <v>242</v>
      </c>
      <c r="B31" s="15" t="s">
        <v>41</v>
      </c>
      <c r="C31" s="16" t="s">
        <v>121</v>
      </c>
      <c r="D31" s="123">
        <v>-18.988900000000001</v>
      </c>
      <c r="E31" s="130">
        <v>-56.623100000000001</v>
      </c>
      <c r="F31" s="22">
        <v>104</v>
      </c>
      <c r="G31" s="20">
        <v>38932</v>
      </c>
      <c r="H31" s="16" t="s">
        <v>65</v>
      </c>
      <c r="I31" s="21"/>
      <c r="J31" s="21"/>
      <c r="K31" s="21"/>
      <c r="L31" s="21"/>
    </row>
    <row r="32" spans="1:12" s="24" customFormat="1" x14ac:dyDescent="0.2">
      <c r="A32" s="15" t="s">
        <v>243</v>
      </c>
      <c r="B32" s="15" t="s">
        <v>41</v>
      </c>
      <c r="C32" s="16" t="s">
        <v>122</v>
      </c>
      <c r="D32" s="125">
        <v>-19.414300000000001</v>
      </c>
      <c r="E32" s="22">
        <v>-51.1053</v>
      </c>
      <c r="F32" s="22">
        <v>424</v>
      </c>
      <c r="G32" s="20" t="s">
        <v>66</v>
      </c>
      <c r="H32" s="16" t="s">
        <v>67</v>
      </c>
      <c r="I32" s="21"/>
      <c r="J32" s="21"/>
      <c r="K32" s="21"/>
      <c r="L32" s="21" t="s">
        <v>35</v>
      </c>
    </row>
    <row r="33" spans="1:12" x14ac:dyDescent="0.2">
      <c r="A33" s="15" t="s">
        <v>244</v>
      </c>
      <c r="B33" s="15" t="s">
        <v>174</v>
      </c>
      <c r="C33" s="16" t="s">
        <v>123</v>
      </c>
      <c r="D33" s="127">
        <v>-18072711</v>
      </c>
      <c r="E33" s="22">
        <v>-54548811</v>
      </c>
      <c r="F33" s="22">
        <v>251</v>
      </c>
      <c r="G33" s="20">
        <v>43133</v>
      </c>
      <c r="H33" s="16" t="s">
        <v>124</v>
      </c>
      <c r="I33" s="21"/>
      <c r="J33" s="21"/>
      <c r="K33" s="21"/>
      <c r="L33" s="21"/>
    </row>
    <row r="34" spans="1:12" s="24" customFormat="1" x14ac:dyDescent="0.2">
      <c r="A34" s="15" t="s">
        <v>245</v>
      </c>
      <c r="B34" s="15" t="s">
        <v>41</v>
      </c>
      <c r="C34" s="16" t="s">
        <v>125</v>
      </c>
      <c r="D34" s="123">
        <v>-22.533300000000001</v>
      </c>
      <c r="E34" s="22">
        <v>-55.533299999999997</v>
      </c>
      <c r="F34" s="22">
        <v>650</v>
      </c>
      <c r="G34" s="20">
        <v>37140</v>
      </c>
      <c r="H34" s="16" t="s">
        <v>68</v>
      </c>
      <c r="I34" s="21"/>
      <c r="J34" s="21"/>
      <c r="K34" s="21"/>
      <c r="L34" s="21"/>
    </row>
    <row r="35" spans="1:12" s="24" customFormat="1" x14ac:dyDescent="0.2">
      <c r="A35" s="15" t="s">
        <v>246</v>
      </c>
      <c r="B35" s="15" t="s">
        <v>41</v>
      </c>
      <c r="C35" s="16" t="s">
        <v>126</v>
      </c>
      <c r="D35" s="123">
        <v>-21.7058</v>
      </c>
      <c r="E35" s="130">
        <v>-57.5533</v>
      </c>
      <c r="F35" s="22">
        <v>85</v>
      </c>
      <c r="G35" s="20">
        <v>39014</v>
      </c>
      <c r="H35" s="16" t="s">
        <v>69</v>
      </c>
      <c r="I35" s="21"/>
      <c r="J35" s="21"/>
      <c r="K35" s="21"/>
      <c r="L35" s="21" t="s">
        <v>35</v>
      </c>
    </row>
    <row r="36" spans="1:12" x14ac:dyDescent="0.2">
      <c r="A36" s="15" t="s">
        <v>247</v>
      </c>
      <c r="B36" s="15" t="s">
        <v>41</v>
      </c>
      <c r="C36" s="16" t="s">
        <v>127</v>
      </c>
      <c r="D36" s="123">
        <v>-19.420100000000001</v>
      </c>
      <c r="E36" s="22">
        <v>-54.553100000000001</v>
      </c>
      <c r="F36" s="22">
        <v>647</v>
      </c>
      <c r="G36" s="20">
        <v>39067</v>
      </c>
      <c r="H36" s="16" t="s">
        <v>80</v>
      </c>
      <c r="I36" s="21"/>
      <c r="J36" s="21"/>
      <c r="K36" s="21"/>
      <c r="L36" s="21"/>
    </row>
    <row r="37" spans="1:12" x14ac:dyDescent="0.2">
      <c r="A37" s="15" t="s">
        <v>248</v>
      </c>
      <c r="B37" s="15" t="s">
        <v>174</v>
      </c>
      <c r="C37" s="16" t="s">
        <v>128</v>
      </c>
      <c r="D37" s="127">
        <v>-20466094</v>
      </c>
      <c r="E37" s="22">
        <v>-53763028</v>
      </c>
      <c r="F37" s="22">
        <v>442</v>
      </c>
      <c r="G37" s="20">
        <v>43118</v>
      </c>
      <c r="H37" s="16"/>
      <c r="I37" s="21"/>
      <c r="J37" s="21"/>
      <c r="K37" s="21"/>
      <c r="L37" s="21"/>
    </row>
    <row r="38" spans="1:12" s="24" customFormat="1" x14ac:dyDescent="0.2">
      <c r="A38" s="15" t="s">
        <v>249</v>
      </c>
      <c r="B38" s="15" t="s">
        <v>41</v>
      </c>
      <c r="C38" s="16" t="s">
        <v>129</v>
      </c>
      <c r="D38" s="123">
        <v>-21.774999999999999</v>
      </c>
      <c r="E38" s="22">
        <v>-54.528100000000002</v>
      </c>
      <c r="F38" s="22">
        <v>329</v>
      </c>
      <c r="G38" s="20">
        <v>39625</v>
      </c>
      <c r="H38" s="16" t="s">
        <v>70</v>
      </c>
      <c r="I38" s="21"/>
      <c r="J38" s="21"/>
      <c r="K38" s="21"/>
      <c r="L38" s="21"/>
    </row>
    <row r="39" spans="1:12" s="24" customFormat="1" x14ac:dyDescent="0.2">
      <c r="A39" s="15" t="s">
        <v>250</v>
      </c>
      <c r="B39" s="15" t="s">
        <v>174</v>
      </c>
      <c r="C39" s="16" t="s">
        <v>131</v>
      </c>
      <c r="D39" s="127">
        <v>-21305889</v>
      </c>
      <c r="E39" s="56">
        <v>-52820375</v>
      </c>
      <c r="F39" s="22">
        <v>383</v>
      </c>
      <c r="G39" s="20">
        <v>43209</v>
      </c>
      <c r="H39" s="16" t="s">
        <v>132</v>
      </c>
      <c r="I39" s="21"/>
      <c r="J39" s="21"/>
      <c r="K39" s="21"/>
      <c r="L39" s="21"/>
    </row>
    <row r="40" spans="1:12" s="24" customFormat="1" x14ac:dyDescent="0.2">
      <c r="A40" s="15" t="s">
        <v>251</v>
      </c>
      <c r="B40" s="15" t="s">
        <v>41</v>
      </c>
      <c r="C40" s="16" t="s">
        <v>133</v>
      </c>
      <c r="D40" s="127">
        <v>-20981633</v>
      </c>
      <c r="E40" s="130">
        <v>-54.971899999999998</v>
      </c>
      <c r="F40" s="22">
        <v>464</v>
      </c>
      <c r="G40" s="20" t="s">
        <v>71</v>
      </c>
      <c r="H40" s="16" t="s">
        <v>72</v>
      </c>
      <c r="I40" s="21"/>
      <c r="J40" s="21"/>
      <c r="K40" s="21"/>
      <c r="L40" s="21"/>
    </row>
    <row r="41" spans="1:12" s="24" customFormat="1" x14ac:dyDescent="0.2">
      <c r="A41" s="15" t="s">
        <v>252</v>
      </c>
      <c r="B41" s="15" t="s">
        <v>41</v>
      </c>
      <c r="C41" s="16" t="s">
        <v>134</v>
      </c>
      <c r="D41" s="123">
        <v>-23.966899999999999</v>
      </c>
      <c r="E41" s="130">
        <v>-55.0242</v>
      </c>
      <c r="F41" s="22">
        <v>402</v>
      </c>
      <c r="G41" s="20">
        <v>39605</v>
      </c>
      <c r="H41" s="16" t="s">
        <v>73</v>
      </c>
      <c r="I41" s="21"/>
      <c r="J41" s="21"/>
      <c r="K41" s="21"/>
      <c r="L41" s="21"/>
    </row>
    <row r="42" spans="1:12" x14ac:dyDescent="0.2">
      <c r="A42" s="15" t="s">
        <v>253</v>
      </c>
      <c r="B42" s="15" t="s">
        <v>41</v>
      </c>
      <c r="C42" s="16" t="s">
        <v>136</v>
      </c>
      <c r="D42" s="123">
        <v>-17.634699999999999</v>
      </c>
      <c r="E42" s="18">
        <v>-54.760100000000001</v>
      </c>
      <c r="F42" s="18">
        <v>486</v>
      </c>
      <c r="G42" s="20" t="s">
        <v>74</v>
      </c>
      <c r="H42" s="16" t="s">
        <v>75</v>
      </c>
      <c r="I42" s="21"/>
      <c r="J42" s="21"/>
      <c r="K42" s="21"/>
      <c r="L42" s="21" t="s">
        <v>35</v>
      </c>
    </row>
    <row r="43" spans="1:12" x14ac:dyDescent="0.2">
      <c r="A43" s="15" t="s">
        <v>254</v>
      </c>
      <c r="B43" s="15" t="s">
        <v>41</v>
      </c>
      <c r="C43" s="16" t="s">
        <v>137</v>
      </c>
      <c r="D43" s="123">
        <v>-20.783300000000001</v>
      </c>
      <c r="E43" s="125">
        <v>-51.7</v>
      </c>
      <c r="F43" s="18">
        <v>313</v>
      </c>
      <c r="G43" s="20">
        <v>37137</v>
      </c>
      <c r="H43" s="16" t="s">
        <v>76</v>
      </c>
      <c r="I43" s="21"/>
      <c r="J43" s="21"/>
      <c r="K43" s="21"/>
      <c r="L43" s="21"/>
    </row>
    <row r="44" spans="1:12" x14ac:dyDescent="0.2">
      <c r="A44" s="15" t="s">
        <v>255</v>
      </c>
      <c r="B44" s="15" t="s">
        <v>174</v>
      </c>
      <c r="C44" s="16" t="s">
        <v>256</v>
      </c>
      <c r="D44" s="123">
        <v>-18.623711400000001</v>
      </c>
      <c r="E44" s="18">
        <v>-55.686673900000002</v>
      </c>
      <c r="F44" s="18">
        <v>150</v>
      </c>
      <c r="G44" s="20">
        <v>45797</v>
      </c>
      <c r="H44" s="16" t="s">
        <v>257</v>
      </c>
      <c r="I44" s="21"/>
      <c r="J44" s="21"/>
      <c r="K44" s="21"/>
      <c r="L44" s="21"/>
    </row>
    <row r="45" spans="1:12" x14ac:dyDescent="0.2">
      <c r="A45" s="15" t="s">
        <v>258</v>
      </c>
      <c r="B45" s="15" t="s">
        <v>174</v>
      </c>
      <c r="C45" s="16" t="s">
        <v>259</v>
      </c>
      <c r="D45" s="123">
        <v>-19.494440000000001</v>
      </c>
      <c r="E45" s="18">
        <v>-56.957901999999997</v>
      </c>
      <c r="F45" s="18">
        <v>155</v>
      </c>
      <c r="G45" s="20">
        <v>45809</v>
      </c>
      <c r="H45" s="16" t="s">
        <v>260</v>
      </c>
      <c r="I45" s="21"/>
      <c r="J45" s="21"/>
      <c r="K45" s="21"/>
      <c r="L45" s="21"/>
    </row>
    <row r="46" spans="1:12" x14ac:dyDescent="0.2">
      <c r="A46" s="15" t="s">
        <v>261</v>
      </c>
      <c r="B46" s="15" t="s">
        <v>174</v>
      </c>
      <c r="C46" s="16" t="s">
        <v>262</v>
      </c>
      <c r="D46" s="123">
        <v>-20.085936</v>
      </c>
      <c r="E46" s="18">
        <v>-57.305976000000001</v>
      </c>
      <c r="F46" s="18">
        <v>108</v>
      </c>
      <c r="G46" s="20">
        <v>45814</v>
      </c>
      <c r="H46" s="16" t="s">
        <v>263</v>
      </c>
      <c r="I46" s="21"/>
      <c r="J46" s="21"/>
      <c r="K46" s="21"/>
      <c r="L46" s="21"/>
    </row>
    <row r="47" spans="1:12" x14ac:dyDescent="0.2">
      <c r="A47" s="15" t="s">
        <v>264</v>
      </c>
      <c r="B47" s="15" t="s">
        <v>174</v>
      </c>
      <c r="C47" s="16" t="s">
        <v>265</v>
      </c>
      <c r="D47" s="123">
        <v>-18.996700000000001</v>
      </c>
      <c r="E47" s="18">
        <v>-57.637500000000003</v>
      </c>
      <c r="F47" s="18">
        <v>126</v>
      </c>
      <c r="G47" s="20">
        <v>45798</v>
      </c>
      <c r="H47" s="16" t="s">
        <v>266</v>
      </c>
      <c r="I47" s="21"/>
      <c r="J47" s="21"/>
      <c r="K47" s="21"/>
      <c r="L47" s="21"/>
    </row>
    <row r="48" spans="1:12" s="29" customFormat="1" ht="15" customHeight="1" x14ac:dyDescent="0.2">
      <c r="A48" s="26" t="s">
        <v>267</v>
      </c>
      <c r="B48" s="15" t="s">
        <v>174</v>
      </c>
      <c r="C48" s="16" t="s">
        <v>268</v>
      </c>
      <c r="D48" s="122">
        <v>-19.760985000000002</v>
      </c>
      <c r="E48" s="121">
        <v>-55.329830000000001</v>
      </c>
      <c r="F48" s="27">
        <v>597</v>
      </c>
      <c r="G48" s="17">
        <v>45819</v>
      </c>
      <c r="H48" s="16" t="s">
        <v>269</v>
      </c>
      <c r="I48" s="28"/>
      <c r="J48" s="28"/>
      <c r="K48" s="28"/>
      <c r="L48" s="28"/>
    </row>
    <row r="49" spans="1:12" s="29" customFormat="1" ht="15.75" customHeight="1" x14ac:dyDescent="0.2">
      <c r="A49" s="26" t="s">
        <v>270</v>
      </c>
      <c r="B49" s="26" t="s">
        <v>174</v>
      </c>
      <c r="C49" s="16" t="s">
        <v>271</v>
      </c>
      <c r="D49" s="122">
        <v>-19.233169</v>
      </c>
      <c r="E49" s="27">
        <v>-53.329431999999997</v>
      </c>
      <c r="F49" s="27">
        <v>617</v>
      </c>
      <c r="G49" s="17">
        <v>45824</v>
      </c>
      <c r="H49" s="16" t="s">
        <v>272</v>
      </c>
      <c r="I49" s="28"/>
      <c r="J49" s="28"/>
      <c r="K49" s="28"/>
      <c r="L49" s="28"/>
    </row>
    <row r="50" spans="1:12" s="24" customFormat="1" ht="17.25" customHeight="1" x14ac:dyDescent="0.2">
      <c r="A50" s="15" t="s">
        <v>273</v>
      </c>
      <c r="B50" s="15" t="s">
        <v>174</v>
      </c>
      <c r="C50" s="16" t="s">
        <v>274</v>
      </c>
      <c r="D50" s="123">
        <v>-21.067069</v>
      </c>
      <c r="E50" s="18">
        <v>-55.645873999999999</v>
      </c>
      <c r="F50" s="18">
        <v>305</v>
      </c>
      <c r="G50" s="20">
        <v>45828</v>
      </c>
      <c r="H50" s="16" t="s">
        <v>275</v>
      </c>
      <c r="I50" s="21"/>
      <c r="J50" s="21"/>
      <c r="K50" s="21"/>
      <c r="L50" s="21"/>
    </row>
    <row r="51" spans="1:12" s="24" customFormat="1" x14ac:dyDescent="0.2">
      <c r="A51" s="15" t="s">
        <v>278</v>
      </c>
      <c r="B51" s="15" t="s">
        <v>174</v>
      </c>
      <c r="C51" s="16" t="s">
        <v>276</v>
      </c>
      <c r="D51" s="128">
        <v>-17.790603000000001</v>
      </c>
      <c r="E51" s="128">
        <v>-55.774991</v>
      </c>
      <c r="F51" s="18">
        <v>145</v>
      </c>
      <c r="G51" s="20">
        <v>45835</v>
      </c>
      <c r="H51" s="16" t="s">
        <v>277</v>
      </c>
      <c r="I51" s="21"/>
      <c r="J51" s="21"/>
      <c r="K51" s="21"/>
      <c r="L51" s="21"/>
    </row>
    <row r="52" spans="1:12" s="31" customFormat="1" x14ac:dyDescent="0.2">
      <c r="A52" s="26" t="s">
        <v>282</v>
      </c>
      <c r="B52" s="26" t="s">
        <v>174</v>
      </c>
      <c r="C52" s="16" t="s">
        <v>285</v>
      </c>
      <c r="D52" s="16">
        <v>-18.040824000000001</v>
      </c>
      <c r="E52" s="16">
        <v>-57.489877</v>
      </c>
      <c r="F52" s="16">
        <v>99</v>
      </c>
      <c r="G52" s="17">
        <v>45865</v>
      </c>
      <c r="H52" s="18" t="s">
        <v>283</v>
      </c>
      <c r="I52" s="30"/>
      <c r="J52" s="30"/>
      <c r="K52" s="30"/>
      <c r="L52" s="30"/>
    </row>
    <row r="53" spans="1:12" s="31" customFormat="1" ht="18.75" customHeight="1" x14ac:dyDescent="0.2">
      <c r="A53" s="26" t="s">
        <v>284</v>
      </c>
      <c r="B53" s="26" t="s">
        <v>174</v>
      </c>
      <c r="C53" s="16" t="s">
        <v>286</v>
      </c>
      <c r="D53" s="16">
        <v>-17.908086999999998</v>
      </c>
      <c r="E53" s="16">
        <v>-56.567100000000003</v>
      </c>
      <c r="F53" s="16">
        <v>124</v>
      </c>
      <c r="G53" s="17">
        <v>45867</v>
      </c>
      <c r="H53" s="18" t="s">
        <v>287</v>
      </c>
      <c r="I53" s="30"/>
      <c r="J53" s="30"/>
      <c r="K53" s="30"/>
      <c r="L53" s="30"/>
    </row>
    <row r="54" spans="1:12" ht="15.75" customHeight="1" x14ac:dyDescent="0.2">
      <c r="A54" s="15" t="s">
        <v>288</v>
      </c>
      <c r="B54" s="15" t="s">
        <v>174</v>
      </c>
      <c r="C54" s="16" t="s">
        <v>289</v>
      </c>
      <c r="D54" s="18">
        <v>-21.189844999999998</v>
      </c>
      <c r="E54" s="18">
        <v>-53.555382000000002</v>
      </c>
      <c r="F54" s="18">
        <v>449</v>
      </c>
      <c r="G54" s="20">
        <v>45872</v>
      </c>
      <c r="H54" s="16" t="s">
        <v>290</v>
      </c>
      <c r="I54" s="21"/>
      <c r="J54" s="21"/>
      <c r="K54" s="21"/>
      <c r="L54" s="21"/>
    </row>
    <row r="55" spans="1:12" x14ac:dyDescent="0.2">
      <c r="A55" s="21" t="s">
        <v>77</v>
      </c>
      <c r="B55" s="32"/>
      <c r="C55" s="32"/>
      <c r="D55" s="32"/>
      <c r="E55" s="32"/>
      <c r="F55" s="32"/>
      <c r="G55" s="21"/>
      <c r="H55" s="21"/>
      <c r="I55" s="21"/>
      <c r="J55" s="21"/>
      <c r="K55" s="21"/>
      <c r="L55" s="21"/>
    </row>
    <row r="56" spans="1:12" x14ac:dyDescent="0.2">
      <c r="A56" s="33" t="s">
        <v>78</v>
      </c>
      <c r="B56" s="34"/>
      <c r="C56" s="34"/>
      <c r="D56" s="34"/>
      <c r="E56" s="34"/>
      <c r="F56" s="34"/>
      <c r="G56" s="21"/>
      <c r="H56" s="21"/>
      <c r="I56" s="21"/>
      <c r="J56" s="21"/>
      <c r="K56" s="21"/>
      <c r="L56" s="21"/>
    </row>
    <row r="57" spans="1:12" x14ac:dyDescent="0.2">
      <c r="A57" s="21" t="s">
        <v>173</v>
      </c>
      <c r="B57" s="34"/>
      <c r="C57" s="34"/>
      <c r="D57" s="34"/>
      <c r="E57" s="34"/>
      <c r="F57" s="34"/>
      <c r="G57" s="21"/>
      <c r="H57" s="21"/>
      <c r="I57" s="21"/>
      <c r="J57" s="21"/>
      <c r="K57" s="21"/>
      <c r="L57" s="21"/>
    </row>
    <row r="58" spans="1:12" x14ac:dyDescent="0.2">
      <c r="A58" s="21" t="s">
        <v>177</v>
      </c>
      <c r="B58" s="34"/>
      <c r="C58" s="34"/>
      <c r="D58" s="34"/>
      <c r="E58" s="34"/>
      <c r="F58" s="34"/>
      <c r="G58" s="21"/>
      <c r="H58" s="21"/>
      <c r="I58" s="21"/>
      <c r="J58" s="21"/>
      <c r="K58" s="21"/>
      <c r="L58" s="21"/>
    </row>
    <row r="59" spans="1:12" x14ac:dyDescent="0.2">
      <c r="A59" s="21" t="s">
        <v>178</v>
      </c>
      <c r="B59" s="34"/>
      <c r="C59" s="34"/>
      <c r="D59" s="34"/>
      <c r="E59" s="34"/>
      <c r="F59" s="34"/>
      <c r="G59" s="21"/>
      <c r="H59" s="21"/>
      <c r="I59" s="21"/>
      <c r="J59" s="21"/>
      <c r="K59" s="21"/>
      <c r="L59" s="21"/>
    </row>
    <row r="60" spans="1:12" x14ac:dyDescent="0.2">
      <c r="A60" s="21"/>
      <c r="B60" s="34"/>
      <c r="C60" s="34"/>
      <c r="D60" s="34"/>
      <c r="E60" s="34"/>
      <c r="F60" s="34"/>
      <c r="G60" s="21"/>
      <c r="H60" s="21"/>
      <c r="I60" s="21"/>
      <c r="J60" s="21"/>
      <c r="K60" s="21"/>
      <c r="L60" s="21"/>
    </row>
    <row r="61" spans="1:12" x14ac:dyDescent="0.2">
      <c r="A61" s="21"/>
      <c r="B61" s="34"/>
      <c r="C61" s="34"/>
      <c r="D61" s="34"/>
      <c r="E61" s="34"/>
      <c r="F61" s="34"/>
      <c r="G61" s="21"/>
      <c r="H61" s="21"/>
      <c r="I61" s="21"/>
      <c r="J61" s="21"/>
      <c r="K61" s="21"/>
      <c r="L61" s="21"/>
    </row>
    <row r="62" spans="1:12" x14ac:dyDescent="0.2">
      <c r="A62" s="21"/>
      <c r="B62" s="34"/>
      <c r="C62" s="34"/>
      <c r="D62" s="34"/>
      <c r="E62" s="34"/>
      <c r="F62" s="34"/>
      <c r="G62" s="21"/>
      <c r="H62" s="21"/>
      <c r="I62" s="21"/>
      <c r="J62" s="21"/>
      <c r="K62" s="21"/>
      <c r="L62" s="21"/>
    </row>
    <row r="63" spans="1:12" x14ac:dyDescent="0.2">
      <c r="A63" s="21"/>
      <c r="B63" s="34"/>
      <c r="C63" s="34"/>
      <c r="D63" s="34"/>
      <c r="E63" s="34"/>
      <c r="F63" s="34"/>
      <c r="G63" s="21"/>
      <c r="H63" s="21"/>
      <c r="I63" s="21"/>
      <c r="J63" s="21"/>
      <c r="K63" s="21"/>
      <c r="L63" s="21"/>
    </row>
    <row r="64" spans="1:12" x14ac:dyDescent="0.2">
      <c r="A64" s="21"/>
      <c r="B64" s="34"/>
      <c r="C64" s="34"/>
      <c r="D64" s="34"/>
      <c r="E64" s="34"/>
      <c r="F64" s="34"/>
      <c r="G64" s="21"/>
      <c r="H64" s="21"/>
      <c r="I64" s="21"/>
      <c r="J64" s="21"/>
      <c r="K64" s="21"/>
      <c r="L64" s="21"/>
    </row>
    <row r="65" spans="1:14" x14ac:dyDescent="0.2">
      <c r="A65" s="21"/>
      <c r="B65" s="34"/>
      <c r="C65" s="34"/>
      <c r="D65" s="34"/>
      <c r="E65" s="34"/>
      <c r="F65" s="34"/>
      <c r="G65" s="21"/>
      <c r="H65" s="21"/>
      <c r="I65" s="21"/>
      <c r="J65" s="21"/>
      <c r="K65" s="21"/>
      <c r="L65" s="21"/>
    </row>
    <row r="66" spans="1:14" x14ac:dyDescent="0.2">
      <c r="A66" s="21"/>
      <c r="B66" s="34"/>
      <c r="C66" s="34"/>
      <c r="D66" s="34"/>
      <c r="E66" s="34"/>
      <c r="F66" s="34" t="s">
        <v>35</v>
      </c>
      <c r="G66" s="21"/>
      <c r="H66" s="21"/>
      <c r="I66" s="21"/>
      <c r="J66" s="21"/>
      <c r="K66" s="21"/>
      <c r="L66" s="21"/>
    </row>
    <row r="67" spans="1:14" x14ac:dyDescent="0.2">
      <c r="A67" s="21"/>
      <c r="B67" s="34"/>
      <c r="C67" s="34"/>
      <c r="D67" s="34"/>
      <c r="E67" s="34"/>
      <c r="F67" s="34"/>
      <c r="G67" s="21"/>
      <c r="H67" s="21"/>
      <c r="I67" s="21"/>
      <c r="J67" s="21"/>
      <c r="K67" s="21"/>
      <c r="L67" s="21"/>
    </row>
    <row r="68" spans="1:14" x14ac:dyDescent="0.2">
      <c r="A68" s="21"/>
      <c r="B68" s="34"/>
      <c r="C68" s="34"/>
      <c r="D68" s="34"/>
      <c r="E68" s="34"/>
      <c r="F68" s="34"/>
      <c r="G68" s="21"/>
      <c r="H68" s="21"/>
      <c r="I68" s="21"/>
      <c r="J68" s="21"/>
      <c r="K68" s="21"/>
      <c r="L68" s="21"/>
    </row>
    <row r="69" spans="1:14" x14ac:dyDescent="0.2">
      <c r="A69" s="21"/>
      <c r="B69" s="34"/>
      <c r="C69" s="34"/>
      <c r="D69" s="34"/>
      <c r="E69" s="34"/>
      <c r="F69" s="34"/>
      <c r="G69" s="21"/>
      <c r="H69" s="21"/>
      <c r="I69" s="21"/>
      <c r="J69" s="21"/>
      <c r="K69" s="21"/>
      <c r="L69" s="21"/>
    </row>
    <row r="70" spans="1:14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14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1:14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1:14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4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1:14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1:14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1:14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4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4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1:14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14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4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1:14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1:14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14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1:14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1:14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1:14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14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1:14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1:14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4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4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1:14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1:14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1:14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4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4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1:14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</row>
    <row r="114" spans="1:14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1:14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1:14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1:14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1:14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1:14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1:14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1:14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1:14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1:14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1:14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</row>
    <row r="130" spans="1:14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4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4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1:14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1:14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4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1:14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1:14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14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1:14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1:14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1:14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1:14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</row>
    <row r="199" spans="1:14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</row>
    <row r="201" spans="1:14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</row>
    <row r="203" spans="1:14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</row>
    <row r="205" spans="1:14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</row>
    <row r="209" spans="1:14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</row>
    <row r="210" spans="1:14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</row>
    <row r="212" spans="1:14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</row>
    <row r="213" spans="1:14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</row>
    <row r="215" spans="1:14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4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</row>
    <row r="217" spans="1:14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</row>
    <row r="219" spans="1:14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</row>
    <row r="221" spans="1:14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</row>
    <row r="222" spans="1:14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</row>
    <row r="224" spans="1:14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</row>
    <row r="225" spans="1:14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</row>
    <row r="227" spans="1:14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</row>
    <row r="228" spans="1:14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</row>
    <row r="229" spans="1:14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</row>
    <row r="230" spans="1:14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</row>
    <row r="231" spans="1:14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</row>
    <row r="233" spans="1:14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</row>
    <row r="234" spans="1:14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</row>
    <row r="235" spans="1:14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</row>
    <row r="236" spans="1:14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</row>
    <row r="239" spans="1:14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</row>
    <row r="240" spans="1:14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1:14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1:14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</row>
    <row r="244" spans="1:14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</row>
    <row r="249" spans="1:14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</row>
    <row r="251" spans="1:14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4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</row>
    <row r="255" spans="1:14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</row>
    <row r="256" spans="1:14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</row>
    <row r="257" spans="1:14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</row>
    <row r="261" spans="1:14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</row>
    <row r="264" spans="1:14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</row>
  </sheetData>
  <hyperlinks>
    <hyperlink ref="A56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2025-08-08T15:12:32Z</dcterms:modified>
</cp:coreProperties>
</file>