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25\"/>
    </mc:Choice>
  </mc:AlternateContent>
  <bookViews>
    <workbookView xWindow="0" yWindow="0" windowWidth="7470" windowHeight="2670" tabRatio="874" activeTab="9"/>
  </bookViews>
  <sheets>
    <sheet name="TempInst" sheetId="4" r:id="rId1"/>
    <sheet name="TempMax" sheetId="5" r:id="rId2"/>
    <sheet name="TempMin" sheetId="6" r:id="rId3"/>
    <sheet name="UmidInst" sheetId="7" r:id="rId4"/>
    <sheet name="UmidMax" sheetId="8" r:id="rId5"/>
    <sheet name="UmidMin" sheetId="9" r:id="rId6"/>
    <sheet name="VelVentoMax" sheetId="12" r:id="rId7"/>
    <sheet name="DirVento" sheetId="13" state="hidden" r:id="rId8"/>
    <sheet name="RajadaVento" sheetId="15" r:id="rId9"/>
    <sheet name="Chuva" sheetId="14" r:id="rId10"/>
    <sheet name="ESTAÇÃO METEOROLÓGICA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</externalReferences>
  <definedNames>
    <definedName name="_xlnm.Print_Area" localSheetId="9">Chuva!$A$1:$AI$32</definedName>
    <definedName name="_xlnm.Print_Area" localSheetId="7">DirVento!$A$1:$AG$4</definedName>
    <definedName name="_xlnm.Print_Area" localSheetId="8">RajadaVento!$A$1:$AG$4</definedName>
    <definedName name="_xlnm.Print_Area" localSheetId="0">TempInst!$A$1:$AG$4</definedName>
    <definedName name="_xlnm.Print_Area" localSheetId="1">TempMax!$A$1:$AH$4</definedName>
    <definedName name="_xlnm.Print_Area" localSheetId="2">TempMin!$A$1:$AH$4</definedName>
    <definedName name="_xlnm.Print_Area" localSheetId="3">UmidInst!$A$1:$AG$4</definedName>
    <definedName name="_xlnm.Print_Area" localSheetId="4">UmidMax!$A$1:$AH$4</definedName>
    <definedName name="_xlnm.Print_Area" localSheetId="5">UmidMin!$A$1:$AH$4</definedName>
    <definedName name="_xlnm.Print_Area" localSheetId="6">VelVentoMax!$A$1:$AG$4</definedName>
  </definedNames>
  <calcPr calcId="162913"/>
</workbook>
</file>

<file path=xl/calcChain.xml><?xml version="1.0" encoding="utf-8"?>
<calcChain xmlns="http://schemas.openxmlformats.org/spreadsheetml/2006/main">
  <c r="AF46" i="12" l="1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H46" i="12" s="1"/>
  <c r="AG46" i="12" l="1"/>
  <c r="AF41" i="14" l="1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G41" i="4" l="1"/>
  <c r="AH41" i="15"/>
  <c r="AG41" i="15"/>
  <c r="AH41" i="5"/>
  <c r="AG41" i="5"/>
  <c r="AH41" i="12"/>
  <c r="AH41" i="9"/>
  <c r="AG41" i="9"/>
  <c r="AH41" i="8"/>
  <c r="AG41" i="8"/>
  <c r="AG41" i="7"/>
  <c r="AG41" i="6"/>
  <c r="AH41" i="6"/>
  <c r="AI64" i="14"/>
  <c r="AI65" i="14"/>
  <c r="AI66" i="14"/>
  <c r="AI67" i="14"/>
  <c r="AI68" i="14"/>
  <c r="AI69" i="14"/>
  <c r="AI70" i="14"/>
  <c r="AI71" i="14"/>
  <c r="AI72" i="14"/>
  <c r="AI73" i="14"/>
  <c r="AI74" i="14"/>
  <c r="AH65" i="14"/>
  <c r="AH66" i="14"/>
  <c r="AH67" i="14"/>
  <c r="AH68" i="14"/>
  <c r="AH69" i="14"/>
  <c r="AH70" i="14"/>
  <c r="AH71" i="14"/>
  <c r="AH72" i="14"/>
  <c r="AH73" i="14"/>
  <c r="AH74" i="14"/>
  <c r="AH75" i="14"/>
  <c r="AH76" i="14"/>
  <c r="AG65" i="14"/>
  <c r="AG66" i="14"/>
  <c r="AG67" i="14"/>
  <c r="AG68" i="14"/>
  <c r="AG69" i="14"/>
  <c r="AG70" i="14"/>
  <c r="AG71" i="14"/>
  <c r="AG72" i="14"/>
  <c r="AG73" i="14"/>
  <c r="AG74" i="14"/>
  <c r="AI50" i="14"/>
  <c r="AI51" i="14"/>
  <c r="AI52" i="14"/>
  <c r="AI53" i="14"/>
  <c r="AI54" i="14"/>
  <c r="AI55" i="14"/>
  <c r="AI56" i="14"/>
  <c r="AI57" i="14"/>
  <c r="AH50" i="14"/>
  <c r="AH51" i="14"/>
  <c r="AH52" i="14"/>
  <c r="AH53" i="14"/>
  <c r="AH54" i="14"/>
  <c r="AH55" i="14"/>
  <c r="AG50" i="14"/>
  <c r="AG51" i="14"/>
  <c r="AG52" i="14"/>
  <c r="AG53" i="14"/>
  <c r="AG54" i="14"/>
  <c r="AG55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20" i="8" l="1"/>
  <c r="AI20" i="14"/>
  <c r="AH41" i="14" l="1"/>
  <c r="AI41" i="14"/>
  <c r="AG41" i="14"/>
  <c r="AG41" i="12"/>
  <c r="AF19" i="15" l="1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H19" i="15" l="1"/>
  <c r="AH19" i="12"/>
  <c r="AH19" i="8"/>
  <c r="AG19" i="9"/>
  <c r="AG19" i="15"/>
  <c r="AG19" i="7"/>
  <c r="AH19" i="9"/>
  <c r="AG19" i="5"/>
  <c r="AH19" i="6"/>
  <c r="AH19" i="5"/>
  <c r="AG19" i="6"/>
  <c r="AG19" i="8"/>
  <c r="AG19" i="12"/>
  <c r="B19" i="4" l="1"/>
  <c r="AF19" i="14"/>
  <c r="AE19" i="14"/>
  <c r="AD19" i="14"/>
  <c r="AC19" i="14"/>
  <c r="AB19" i="14"/>
  <c r="AA19" i="14"/>
  <c r="Z19" i="14"/>
  <c r="Y19" i="14"/>
  <c r="AA18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B19" i="14"/>
  <c r="C19" i="14"/>
  <c r="D19" i="14"/>
  <c r="E19" i="14"/>
  <c r="F19" i="14"/>
  <c r="G19" i="14"/>
  <c r="H19" i="14"/>
  <c r="AI19" i="14" l="1"/>
  <c r="AG19" i="4"/>
  <c r="AH19" i="14"/>
  <c r="AG19" i="14"/>
  <c r="AI76" i="14" l="1"/>
  <c r="AI77" i="14"/>
  <c r="AI78" i="14"/>
  <c r="AH77" i="14"/>
  <c r="AH78" i="14"/>
  <c r="AG76" i="14"/>
  <c r="AG77" i="14"/>
  <c r="AG78" i="14"/>
  <c r="AF49" i="15" l="1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B49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B33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25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P35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F18" i="14"/>
  <c r="AE18" i="14"/>
  <c r="AD18" i="14"/>
  <c r="AC18" i="14"/>
  <c r="AB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H6" i="12" l="1"/>
  <c r="AG6" i="12"/>
  <c r="AH33" i="14"/>
  <c r="AI33" i="14"/>
  <c r="AG31" i="14"/>
  <c r="AH31" i="14"/>
  <c r="AI31" i="14"/>
  <c r="AI30" i="14"/>
  <c r="AI29" i="14"/>
  <c r="AI32" i="14"/>
  <c r="AI49" i="14"/>
  <c r="AG49" i="14"/>
  <c r="AH28" i="14"/>
  <c r="AG28" i="14"/>
  <c r="AI34" i="14"/>
  <c r="AH43" i="12"/>
  <c r="AH42" i="12"/>
  <c r="AH40" i="12"/>
  <c r="AG45" i="14"/>
  <c r="AI16" i="14"/>
  <c r="AH16" i="14"/>
  <c r="AH16" i="15"/>
  <c r="AG16" i="15"/>
  <c r="AG16" i="7"/>
  <c r="AG16" i="14"/>
  <c r="AH16" i="12"/>
  <c r="AG16" i="12"/>
  <c r="AG16" i="9"/>
  <c r="AH16" i="9"/>
  <c r="AH16" i="8"/>
  <c r="AG16" i="8"/>
  <c r="AH16" i="6"/>
  <c r="AG16" i="6"/>
  <c r="AH16" i="5"/>
  <c r="AG16" i="5"/>
  <c r="AG16" i="4"/>
  <c r="AG56" i="14" l="1"/>
  <c r="AH56" i="14"/>
  <c r="AG57" i="14"/>
  <c r="AH57" i="14"/>
  <c r="AG58" i="14"/>
  <c r="AH58" i="14"/>
  <c r="AI58" i="14"/>
  <c r="AG59" i="14"/>
  <c r="AH59" i="14"/>
  <c r="AI59" i="14"/>
  <c r="AG60" i="14"/>
  <c r="AH60" i="14"/>
  <c r="AI60" i="14"/>
  <c r="AG61" i="14"/>
  <c r="AH61" i="14"/>
  <c r="AI61" i="14"/>
  <c r="AG62" i="14"/>
  <c r="AH62" i="14"/>
  <c r="AI62" i="14"/>
  <c r="AG63" i="14"/>
  <c r="AH63" i="14"/>
  <c r="AI63" i="14"/>
  <c r="AG64" i="14"/>
  <c r="AH64" i="14"/>
  <c r="AG75" i="14"/>
  <c r="AI75" i="14"/>
  <c r="AG6" i="13" l="1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G5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B47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Y79" i="14" l="1"/>
  <c r="H79" i="14"/>
  <c r="P79" i="14"/>
  <c r="X79" i="14"/>
  <c r="AF79" i="14"/>
  <c r="B79" i="14"/>
  <c r="J79" i="14"/>
  <c r="R79" i="14"/>
  <c r="Z79" i="14"/>
  <c r="C79" i="14"/>
  <c r="K79" i="14"/>
  <c r="S79" i="14"/>
  <c r="AA79" i="14"/>
  <c r="D79" i="14"/>
  <c r="L79" i="14"/>
  <c r="T79" i="14"/>
  <c r="AB79" i="14"/>
  <c r="E79" i="14"/>
  <c r="M79" i="14"/>
  <c r="U79" i="14"/>
  <c r="AC79" i="14"/>
  <c r="Q79" i="14"/>
  <c r="F79" i="14"/>
  <c r="N79" i="14"/>
  <c r="V79" i="14"/>
  <c r="AD79" i="14"/>
  <c r="I79" i="14"/>
  <c r="G79" i="14"/>
  <c r="O79" i="14"/>
  <c r="W79" i="14"/>
  <c r="AE79" i="14"/>
  <c r="AG45" i="4"/>
  <c r="AH45" i="14"/>
  <c r="AG45" i="15"/>
  <c r="AH45" i="15"/>
  <c r="AG45" i="12"/>
  <c r="AH45" i="12"/>
  <c r="AH45" i="9"/>
  <c r="AG45" i="9"/>
  <c r="AG45" i="8"/>
  <c r="AH45" i="8"/>
  <c r="AG45" i="7"/>
  <c r="AG45" i="6"/>
  <c r="AH45" i="6"/>
  <c r="AH45" i="5"/>
  <c r="AG45" i="5"/>
  <c r="AG8" i="7"/>
  <c r="AG9" i="7"/>
  <c r="AG9" i="12"/>
  <c r="AG11" i="4"/>
  <c r="AG11" i="9"/>
  <c r="AG12" i="14"/>
  <c r="AH13" i="5"/>
  <c r="AG14" i="4"/>
  <c r="AG14" i="7"/>
  <c r="AI14" i="14"/>
  <c r="AG15" i="4"/>
  <c r="AG15" i="14"/>
  <c r="AG17" i="4"/>
  <c r="AG18" i="7"/>
  <c r="AG24" i="7"/>
  <c r="AG26" i="4"/>
  <c r="AI26" i="14"/>
  <c r="AG27" i="4"/>
  <c r="AG27" i="14"/>
  <c r="AG31" i="7"/>
  <c r="AG33" i="4"/>
  <c r="AG35" i="14"/>
  <c r="AG36" i="4"/>
  <c r="AG37" i="4"/>
  <c r="AG37" i="7"/>
  <c r="AG40" i="4"/>
  <c r="AG40" i="7"/>
  <c r="AG42" i="7"/>
  <c r="AI42" i="14"/>
  <c r="AI43" i="14"/>
  <c r="AH44" i="9"/>
  <c r="AG44" i="14"/>
  <c r="AG46" i="6"/>
  <c r="AG47" i="5"/>
  <c r="AG47" i="12"/>
  <c r="AG48" i="9"/>
  <c r="AG48" i="14"/>
  <c r="AG49" i="4"/>
  <c r="AG49" i="8"/>
  <c r="AH6" i="14"/>
  <c r="AG47" i="4"/>
  <c r="AH48" i="9"/>
  <c r="AH48" i="14"/>
  <c r="AH49" i="8"/>
  <c r="AG6" i="14"/>
  <c r="AG31" i="6"/>
  <c r="AH31" i="6"/>
  <c r="AH31" i="12"/>
  <c r="AG31" i="12"/>
  <c r="AH32" i="9"/>
  <c r="AG32" i="9"/>
  <c r="AH33" i="8"/>
  <c r="AG33" i="8"/>
  <c r="AG35" i="9"/>
  <c r="AH35" i="9"/>
  <c r="AG37" i="5"/>
  <c r="AH37" i="5"/>
  <c r="AG39" i="8"/>
  <c r="AH39" i="8"/>
  <c r="AH39" i="15"/>
  <c r="AG39" i="15"/>
  <c r="AI40" i="14"/>
  <c r="AG42" i="15"/>
  <c r="AH42" i="15"/>
  <c r="AI10" i="14"/>
  <c r="AG10" i="14"/>
  <c r="AH10" i="14"/>
  <c r="AH9" i="12"/>
  <c r="AH9" i="14"/>
  <c r="AH11" i="9"/>
  <c r="AG9" i="6"/>
  <c r="AH9" i="6"/>
  <c r="AG10" i="5"/>
  <c r="AH10" i="5"/>
  <c r="AG11" i="14"/>
  <c r="AH11" i="14"/>
  <c r="AI11" i="14"/>
  <c r="AG13" i="12"/>
  <c r="AH13" i="12"/>
  <c r="AG17" i="6"/>
  <c r="AH17" i="6"/>
  <c r="AG18" i="15"/>
  <c r="AH18" i="15"/>
  <c r="AG21" i="5"/>
  <c r="AH21" i="5"/>
  <c r="AG25" i="6"/>
  <c r="AH25" i="6"/>
  <c r="AG26" i="15"/>
  <c r="AH26" i="15"/>
  <c r="AG27" i="12"/>
  <c r="AH27" i="12"/>
  <c r="AG7" i="8"/>
  <c r="AH7" i="8"/>
  <c r="AH7" i="15"/>
  <c r="AG7" i="15"/>
  <c r="AG12" i="12"/>
  <c r="AH12" i="12"/>
  <c r="AG13" i="8"/>
  <c r="AH13" i="8"/>
  <c r="AG14" i="9"/>
  <c r="AH14" i="9"/>
  <c r="AG17" i="14"/>
  <c r="AH17" i="14"/>
  <c r="AI17" i="14"/>
  <c r="AG21" i="7"/>
  <c r="AG22" i="9"/>
  <c r="AH22" i="9"/>
  <c r="AG23" i="8"/>
  <c r="AH23" i="8"/>
  <c r="AH23" i="14"/>
  <c r="AI23" i="14"/>
  <c r="AG7" i="7"/>
  <c r="AG10" i="4"/>
  <c r="AG15" i="6"/>
  <c r="AH15" i="6"/>
  <c r="AG21" i="12"/>
  <c r="AH21" i="12"/>
  <c r="AG23" i="15"/>
  <c r="AH23" i="15"/>
  <c r="AG25" i="12"/>
  <c r="AH25" i="12"/>
  <c r="AG25" i="14"/>
  <c r="AH25" i="14"/>
  <c r="AI25" i="14"/>
  <c r="AG26" i="5"/>
  <c r="AH26" i="5"/>
  <c r="AG28" i="9"/>
  <c r="AH28" i="9"/>
  <c r="AH28" i="15"/>
  <c r="AG28" i="15"/>
  <c r="AG32" i="5"/>
  <c r="AH32" i="5"/>
  <c r="AG33" i="14"/>
  <c r="AG34" i="15"/>
  <c r="AH34" i="15"/>
  <c r="AG36" i="12"/>
  <c r="AH36" i="12"/>
  <c r="AH37" i="14"/>
  <c r="AI37" i="14"/>
  <c r="AG42" i="6"/>
  <c r="AH42" i="6"/>
  <c r="AG43" i="5"/>
  <c r="AH43" i="5"/>
  <c r="AG12" i="9"/>
  <c r="AH12" i="9"/>
  <c r="AG14" i="6"/>
  <c r="AH14" i="6"/>
  <c r="AG31" i="5"/>
  <c r="AH31" i="5"/>
  <c r="AG34" i="12"/>
  <c r="AH34" i="12"/>
  <c r="AG39" i="4"/>
  <c r="AG39" i="14"/>
  <c r="AH39" i="14"/>
  <c r="AI39" i="14"/>
  <c r="AG43" i="9"/>
  <c r="AH43" i="9"/>
  <c r="AG46" i="5"/>
  <c r="AH46" i="5"/>
  <c r="AG47" i="14"/>
  <c r="AH47" i="14"/>
  <c r="AI47" i="14"/>
  <c r="AG48" i="15"/>
  <c r="AH48" i="15"/>
  <c r="AG36" i="8"/>
  <c r="AH36" i="8"/>
  <c r="AG37" i="9"/>
  <c r="AH37" i="9"/>
  <c r="AG9" i="5"/>
  <c r="AH9" i="5"/>
  <c r="AG15" i="5"/>
  <c r="AH15" i="5"/>
  <c r="AG18" i="12"/>
  <c r="AH18" i="12"/>
  <c r="AG22" i="8"/>
  <c r="AH22" i="8"/>
  <c r="AG23" i="7"/>
  <c r="AG24" i="6"/>
  <c r="AH24" i="6"/>
  <c r="AG27" i="9"/>
  <c r="AH27" i="9"/>
  <c r="AG28" i="8"/>
  <c r="AH28" i="8"/>
  <c r="AG32" i="4"/>
  <c r="AG33" i="15"/>
  <c r="AH33" i="15"/>
  <c r="AG35" i="8"/>
  <c r="AH35" i="8"/>
  <c r="AG36" i="7"/>
  <c r="AG37" i="6"/>
  <c r="AH37" i="6"/>
  <c r="AG44" i="8"/>
  <c r="AH44" i="8"/>
  <c r="AG15" i="8"/>
  <c r="AH15" i="8"/>
  <c r="AH18" i="14"/>
  <c r="AG18" i="14"/>
  <c r="AH35" i="6"/>
  <c r="AG35" i="6"/>
  <c r="AG38" i="6"/>
  <c r="AH38" i="6"/>
  <c r="AG39" i="5"/>
  <c r="AH39" i="5"/>
  <c r="AG8" i="6"/>
  <c r="AH8" i="6"/>
  <c r="AG11" i="15"/>
  <c r="AH11" i="15"/>
  <c r="AG13" i="7"/>
  <c r="AG17" i="15"/>
  <c r="AH17" i="15"/>
  <c r="AG21" i="9"/>
  <c r="AH21" i="9"/>
  <c r="AG25" i="5"/>
  <c r="AH25" i="5"/>
  <c r="AG25" i="15"/>
  <c r="AH25" i="15"/>
  <c r="AG26" i="12"/>
  <c r="AH26" i="12"/>
  <c r="AG38" i="5"/>
  <c r="AH38" i="5"/>
  <c r="AG40" i="15"/>
  <c r="AH40" i="15"/>
  <c r="AG42" i="12"/>
  <c r="AG49" i="12"/>
  <c r="AH49" i="12"/>
  <c r="AG6" i="8"/>
  <c r="AH6" i="8"/>
  <c r="AG7" i="6"/>
  <c r="AG9" i="4"/>
  <c r="AG9" i="14"/>
  <c r="AG10" i="15"/>
  <c r="AG11" i="12"/>
  <c r="AG12" i="8"/>
  <c r="AG13" i="6"/>
  <c r="AH15" i="14"/>
  <c r="AG17" i="12"/>
  <c r="AG18" i="9"/>
  <c r="AG21" i="8"/>
  <c r="AG22" i="7"/>
  <c r="AG23" i="6"/>
  <c r="AG25" i="4"/>
  <c r="AG27" i="8"/>
  <c r="AG28" i="7"/>
  <c r="AG33" i="12"/>
  <c r="AG38" i="14"/>
  <c r="AG40" i="12"/>
  <c r="AG42" i="9"/>
  <c r="AG46" i="14"/>
  <c r="AG47" i="15"/>
  <c r="AG48" i="12"/>
  <c r="AG49" i="9"/>
  <c r="AG6" i="7"/>
  <c r="AH47" i="12"/>
  <c r="AG7" i="5"/>
  <c r="AG8" i="4"/>
  <c r="AG12" i="7"/>
  <c r="AG17" i="9"/>
  <c r="AG18" i="8"/>
  <c r="AG22" i="6"/>
  <c r="AG23" i="5"/>
  <c r="AG24" i="4"/>
  <c r="AG31" i="15"/>
  <c r="AG33" i="9"/>
  <c r="AG37" i="14"/>
  <c r="AG38" i="15"/>
  <c r="AG39" i="12"/>
  <c r="AG40" i="9"/>
  <c r="AG42" i="8"/>
  <c r="AG44" i="6"/>
  <c r="AG46" i="15"/>
  <c r="AG6" i="6"/>
  <c r="AG7" i="4"/>
  <c r="AG7" i="14"/>
  <c r="AH7" i="14"/>
  <c r="AI7" i="14"/>
  <c r="AG8" i="15"/>
  <c r="AH8" i="15"/>
  <c r="AG13" i="4"/>
  <c r="AG13" i="14"/>
  <c r="AG22" i="5"/>
  <c r="AG23" i="14"/>
  <c r="AG24" i="15"/>
  <c r="AG27" i="6"/>
  <c r="AG39" i="9"/>
  <c r="AG44" i="5"/>
  <c r="AH46" i="6"/>
  <c r="AG9" i="9"/>
  <c r="AG44" i="4"/>
  <c r="AI6" i="14"/>
  <c r="AG44" i="9"/>
  <c r="AG7" i="12"/>
  <c r="AG8" i="9"/>
  <c r="AG9" i="8"/>
  <c r="AG11" i="6"/>
  <c r="AG12" i="4"/>
  <c r="AG21" i="4"/>
  <c r="AG22" i="15"/>
  <c r="AG23" i="12"/>
  <c r="AG24" i="9"/>
  <c r="AH27" i="14"/>
  <c r="AG31" i="8"/>
  <c r="AG32" i="7"/>
  <c r="AG33" i="6"/>
  <c r="AG34" i="5"/>
  <c r="AG35" i="4"/>
  <c r="AG35" i="15"/>
  <c r="AH36" i="15"/>
  <c r="AG39" i="7"/>
  <c r="AG42" i="5"/>
  <c r="AG43" i="4"/>
  <c r="AG43" i="14"/>
  <c r="AG44" i="15"/>
  <c r="AG47" i="7"/>
  <c r="AG49" i="5"/>
  <c r="AG6" i="15"/>
  <c r="AI9" i="14"/>
  <c r="AG10" i="9"/>
  <c r="AH10" i="9"/>
  <c r="AG11" i="8"/>
  <c r="AH11" i="8"/>
  <c r="AG12" i="6"/>
  <c r="AH12" i="6"/>
  <c r="AG13" i="5"/>
  <c r="AG14" i="15"/>
  <c r="AG15" i="12"/>
  <c r="AG17" i="8"/>
  <c r="AG21" i="6"/>
  <c r="AG25" i="9"/>
  <c r="AG36" i="14"/>
  <c r="AG40" i="8"/>
  <c r="AG43" i="6"/>
  <c r="AG47" i="9"/>
  <c r="AH47" i="15"/>
  <c r="AG48" i="8"/>
  <c r="AG49" i="7"/>
  <c r="AG6" i="5"/>
  <c r="AH47" i="5"/>
  <c r="AG8" i="12"/>
  <c r="AG12" i="5"/>
  <c r="AG13" i="15"/>
  <c r="AG14" i="12"/>
  <c r="AG15" i="9"/>
  <c r="AG22" i="14"/>
  <c r="AG24" i="12"/>
  <c r="AG25" i="8"/>
  <c r="AG26" i="6"/>
  <c r="AG27" i="5"/>
  <c r="AG28" i="4"/>
  <c r="AG31" i="9"/>
  <c r="AG32" i="8"/>
  <c r="AG33" i="7"/>
  <c r="AG34" i="6"/>
  <c r="AG35" i="5"/>
  <c r="AH35" i="14"/>
  <c r="AG36" i="15"/>
  <c r="AG37" i="12"/>
  <c r="AH44" i="14"/>
  <c r="AG47" i="8"/>
  <c r="AG48" i="7"/>
  <c r="AG49" i="6"/>
  <c r="AG7" i="9"/>
  <c r="AG8" i="8"/>
  <c r="AG10" i="6"/>
  <c r="AG11" i="5"/>
  <c r="AG13" i="9"/>
  <c r="AG14" i="8"/>
  <c r="AG15" i="7"/>
  <c r="AG17" i="5"/>
  <c r="AG18" i="4"/>
  <c r="AI18" i="14"/>
  <c r="AG23" i="9"/>
  <c r="AG24" i="8"/>
  <c r="AG25" i="7"/>
  <c r="AG26" i="14"/>
  <c r="AG27" i="15"/>
  <c r="AG28" i="12"/>
  <c r="AG33" i="5"/>
  <c r="AG34" i="4"/>
  <c r="AG34" i="14"/>
  <c r="AG35" i="12"/>
  <c r="AG36" i="9"/>
  <c r="AG37" i="8"/>
  <c r="AG38" i="7"/>
  <c r="AG39" i="6"/>
  <c r="AG42" i="4"/>
  <c r="AG42" i="14"/>
  <c r="AG43" i="15"/>
  <c r="AG44" i="12"/>
  <c r="AG46" i="7"/>
  <c r="AG47" i="6"/>
  <c r="AG43" i="12"/>
  <c r="AH43" i="15"/>
  <c r="AG48" i="4"/>
  <c r="AI48" i="14"/>
  <c r="AG49" i="15"/>
  <c r="AH49" i="15"/>
  <c r="AG6" i="9"/>
  <c r="AH6" i="9"/>
  <c r="AH6" i="15"/>
  <c r="AG8" i="5"/>
  <c r="AH8" i="5"/>
  <c r="AG14" i="5"/>
  <c r="AH14" i="5"/>
  <c r="AG24" i="5"/>
  <c r="AH24" i="5"/>
  <c r="AG26" i="9"/>
  <c r="AH26" i="9"/>
  <c r="AG31" i="4"/>
  <c r="AG34" i="9"/>
  <c r="AH34" i="9"/>
  <c r="AG35" i="7"/>
  <c r="AG36" i="6"/>
  <c r="AH36" i="6"/>
  <c r="AG38" i="4"/>
  <c r="AG43" i="8"/>
  <c r="AH43" i="8"/>
  <c r="AG44" i="7"/>
  <c r="AG46" i="4"/>
  <c r="AH43" i="14"/>
  <c r="AH34" i="14"/>
  <c r="AH26" i="14"/>
  <c r="AI13" i="14"/>
  <c r="AH44" i="15"/>
  <c r="AH38" i="15"/>
  <c r="AH27" i="15"/>
  <c r="AH22" i="15"/>
  <c r="AH14" i="15"/>
  <c r="AH35" i="12"/>
  <c r="AH24" i="12"/>
  <c r="AH17" i="12"/>
  <c r="AH8" i="12"/>
  <c r="AH47" i="9"/>
  <c r="AH42" i="9"/>
  <c r="AH36" i="9"/>
  <c r="AH31" i="9"/>
  <c r="AH25" i="9"/>
  <c r="AH18" i="9"/>
  <c r="AH13" i="9"/>
  <c r="AH9" i="9"/>
  <c r="AH48" i="8"/>
  <c r="AH37" i="8"/>
  <c r="AH32" i="8"/>
  <c r="AH27" i="8"/>
  <c r="AH21" i="8"/>
  <c r="AH14" i="8"/>
  <c r="AH39" i="6"/>
  <c r="AH34" i="6"/>
  <c r="AH23" i="6"/>
  <c r="AH7" i="6"/>
  <c r="AH42" i="5"/>
  <c r="AH35" i="5"/>
  <c r="AH17" i="5"/>
  <c r="AG8" i="14"/>
  <c r="AH8" i="14"/>
  <c r="AG9" i="15"/>
  <c r="AH9" i="15"/>
  <c r="AG10" i="12"/>
  <c r="AH10" i="12"/>
  <c r="AG14" i="14"/>
  <c r="AH14" i="14"/>
  <c r="AG15" i="15"/>
  <c r="AH15" i="15"/>
  <c r="AG24" i="14"/>
  <c r="AH24" i="14"/>
  <c r="AG26" i="8"/>
  <c r="AH26" i="8"/>
  <c r="AG27" i="7"/>
  <c r="AG28" i="6"/>
  <c r="AH28" i="6"/>
  <c r="AG34" i="8"/>
  <c r="AH34" i="8"/>
  <c r="AG36" i="5"/>
  <c r="AH36" i="5"/>
  <c r="AG43" i="7"/>
  <c r="AI45" i="14"/>
  <c r="AI36" i="14"/>
  <c r="AI28" i="14"/>
  <c r="AI22" i="14"/>
  <c r="AH13" i="14"/>
  <c r="AI8" i="14"/>
  <c r="AG23" i="4"/>
  <c r="AG26" i="7"/>
  <c r="AG28" i="5"/>
  <c r="AH28" i="5"/>
  <c r="AG34" i="7"/>
  <c r="AG37" i="15"/>
  <c r="AH37" i="15"/>
  <c r="AG38" i="12"/>
  <c r="AH38" i="12"/>
  <c r="AH36" i="14"/>
  <c r="AH22" i="14"/>
  <c r="AH31" i="15"/>
  <c r="AH13" i="15"/>
  <c r="AH10" i="15"/>
  <c r="AH39" i="12"/>
  <c r="AH33" i="12"/>
  <c r="AH28" i="12"/>
  <c r="AH23" i="12"/>
  <c r="AH15" i="12"/>
  <c r="AH7" i="12"/>
  <c r="AH40" i="9"/>
  <c r="AH24" i="9"/>
  <c r="AH17" i="9"/>
  <c r="AH8" i="9"/>
  <c r="AH47" i="8"/>
  <c r="AH42" i="8"/>
  <c r="AH31" i="8"/>
  <c r="AH25" i="8"/>
  <c r="AH18" i="8"/>
  <c r="AH9" i="8"/>
  <c r="AH49" i="6"/>
  <c r="AH44" i="6"/>
  <c r="AH33" i="6"/>
  <c r="AH27" i="6"/>
  <c r="AH22" i="6"/>
  <c r="AH11" i="6"/>
  <c r="AH6" i="6"/>
  <c r="AH34" i="5"/>
  <c r="AH23" i="5"/>
  <c r="AH12" i="5"/>
  <c r="AH7" i="5"/>
  <c r="AG10" i="8"/>
  <c r="AH10" i="8"/>
  <c r="AG11" i="7"/>
  <c r="AG17" i="7"/>
  <c r="AG18" i="6"/>
  <c r="AH18" i="6"/>
  <c r="AG22" i="4"/>
  <c r="AG38" i="9"/>
  <c r="AH38" i="9"/>
  <c r="AG46" i="9"/>
  <c r="AH46" i="9"/>
  <c r="AG6" i="4"/>
  <c r="AH49" i="14"/>
  <c r="AI46" i="14"/>
  <c r="AH42" i="14"/>
  <c r="AI38" i="14"/>
  <c r="AG10" i="7"/>
  <c r="AH12" i="14"/>
  <c r="AI12" i="14"/>
  <c r="AG18" i="5"/>
  <c r="AH18" i="5"/>
  <c r="AH21" i="14"/>
  <c r="AI21" i="14"/>
  <c r="AG38" i="8"/>
  <c r="AH38" i="8"/>
  <c r="AG40" i="6"/>
  <c r="AH40" i="6"/>
  <c r="AG46" i="8"/>
  <c r="AH46" i="8"/>
  <c r="AG48" i="6"/>
  <c r="AH48" i="6"/>
  <c r="AH46" i="14"/>
  <c r="AI44" i="14"/>
  <c r="AH38" i="14"/>
  <c r="AI35" i="14"/>
  <c r="AI27" i="14"/>
  <c r="AG21" i="14"/>
  <c r="AI15" i="14"/>
  <c r="AH46" i="15"/>
  <c r="AH35" i="15"/>
  <c r="AH24" i="15"/>
  <c r="AH48" i="12"/>
  <c r="AH44" i="12"/>
  <c r="AH37" i="12"/>
  <c r="AH14" i="12"/>
  <c r="AH11" i="12"/>
  <c r="AH49" i="9"/>
  <c r="AH39" i="9"/>
  <c r="AH33" i="9"/>
  <c r="AH23" i="9"/>
  <c r="AH15" i="9"/>
  <c r="AH7" i="9"/>
  <c r="AH40" i="8"/>
  <c r="AH24" i="8"/>
  <c r="AH17" i="8"/>
  <c r="AH12" i="8"/>
  <c r="AH8" i="8"/>
  <c r="AH47" i="6"/>
  <c r="AH43" i="6"/>
  <c r="AH26" i="6"/>
  <c r="AH21" i="6"/>
  <c r="AH13" i="6"/>
  <c r="AH10" i="6"/>
  <c r="AH49" i="5"/>
  <c r="AH44" i="5"/>
  <c r="AH33" i="5"/>
  <c r="AH27" i="5"/>
  <c r="AH22" i="5"/>
  <c r="AH11" i="5"/>
  <c r="AH6" i="5"/>
  <c r="AG12" i="15"/>
  <c r="AH12" i="15"/>
  <c r="AG21" i="15"/>
  <c r="AH21" i="15"/>
  <c r="AG22" i="12"/>
  <c r="AH22" i="12"/>
  <c r="AG32" i="6"/>
  <c r="AH32" i="6"/>
  <c r="AG40" i="5"/>
  <c r="AH40" i="5"/>
  <c r="AG48" i="5"/>
  <c r="AH48" i="5"/>
  <c r="AI24" i="14"/>
  <c r="AG5" i="7"/>
  <c r="AH5" i="8"/>
  <c r="AG5" i="9"/>
  <c r="AG5" i="15"/>
  <c r="AH5" i="5"/>
  <c r="AG5" i="6"/>
  <c r="AG5" i="8"/>
  <c r="AH5" i="9"/>
  <c r="AG5" i="14"/>
  <c r="AH5" i="6"/>
  <c r="AG5" i="5"/>
  <c r="AH5" i="14"/>
  <c r="AI5" i="14"/>
  <c r="AH79" i="14" l="1"/>
  <c r="AG50" i="15"/>
  <c r="AG79" i="14"/>
  <c r="AH50" i="15"/>
  <c r="AH50" i="12"/>
  <c r="AG50" i="12"/>
  <c r="AG50" i="7"/>
  <c r="AG5" i="4" l="1"/>
  <c r="AG50" i="4" l="1"/>
  <c r="AF50" i="4"/>
  <c r="AE50" i="6"/>
  <c r="AF50" i="15"/>
  <c r="AE50" i="5"/>
  <c r="AF50" i="9"/>
  <c r="AF50" i="8"/>
  <c r="AF50" i="12"/>
  <c r="AF50" i="7"/>
  <c r="AE50" i="9" l="1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AF50" i="6"/>
  <c r="AD50" i="6"/>
  <c r="AC50" i="6"/>
  <c r="AB50" i="6"/>
  <c r="AA50" i="6"/>
  <c r="Z50" i="6"/>
  <c r="Y50" i="6"/>
  <c r="X50" i="6"/>
  <c r="W50" i="6"/>
  <c r="V50" i="6"/>
  <c r="U50" i="6"/>
  <c r="T50" i="6"/>
  <c r="R50" i="6"/>
  <c r="S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AE50" i="15"/>
  <c r="B50" i="15"/>
  <c r="AE50" i="12"/>
  <c r="B50" i="12"/>
  <c r="M50" i="12"/>
  <c r="AC50" i="12"/>
  <c r="AA50" i="12"/>
  <c r="AE50" i="8"/>
  <c r="B50" i="8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AD50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L50" i="12"/>
  <c r="K50" i="12"/>
  <c r="J50" i="12"/>
  <c r="I50" i="12"/>
  <c r="H50" i="12"/>
  <c r="G50" i="12"/>
  <c r="F50" i="12"/>
  <c r="E50" i="12"/>
  <c r="D50" i="12"/>
  <c r="C50" i="12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5"/>
  <c r="AF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E50" i="7"/>
  <c r="B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H50" i="9" l="1"/>
  <c r="AH50" i="8"/>
  <c r="AH50" i="6"/>
  <c r="AG50" i="9"/>
  <c r="AG50" i="8"/>
  <c r="AG50" i="6"/>
  <c r="AH50" i="5"/>
  <c r="AG50" i="5"/>
  <c r="AD50" i="4" l="1"/>
  <c r="AC50" i="4"/>
  <c r="AB50" i="4"/>
  <c r="Z50" i="4"/>
  <c r="Y50" i="4"/>
  <c r="X50" i="4"/>
  <c r="V50" i="4"/>
  <c r="U50" i="4"/>
  <c r="T50" i="4"/>
  <c r="R50" i="4"/>
  <c r="Q50" i="4"/>
  <c r="P50" i="4"/>
  <c r="N50" i="4"/>
  <c r="M50" i="4"/>
  <c r="L50" i="4"/>
  <c r="J50" i="4"/>
  <c r="I50" i="4"/>
  <c r="H50" i="4"/>
  <c r="F50" i="4"/>
  <c r="E50" i="4"/>
  <c r="D50" i="4"/>
  <c r="B50" i="4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C50" i="4" l="1"/>
  <c r="K50" i="4"/>
  <c r="O50" i="4"/>
  <c r="S50" i="4"/>
  <c r="W50" i="4"/>
  <c r="AA50" i="4"/>
  <c r="AE50" i="4"/>
  <c r="G50" i="4"/>
  <c r="H49" i="16"/>
  <c r="C3" i="13"/>
  <c r="D3" i="13" s="1"/>
  <c r="E3" i="13" s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C3" i="14" l="1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AC3" i="15" s="1"/>
  <c r="AD3" i="15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C3" i="4"/>
  <c r="D3" i="4" s="1"/>
  <c r="E3" i="4" s="1"/>
  <c r="F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</calcChain>
</file>

<file path=xl/sharedStrings.xml><?xml version="1.0" encoding="utf-8"?>
<sst xmlns="http://schemas.openxmlformats.org/spreadsheetml/2006/main" count="1779" uniqueCount="263">
  <si>
    <t>Amambai</t>
  </si>
  <si>
    <t>Aquidauana</t>
  </si>
  <si>
    <t>Campo Grande</t>
  </si>
  <si>
    <t>Cassilândia</t>
  </si>
  <si>
    <t>Chapadão do Sul</t>
  </si>
  <si>
    <t>Corumbá</t>
  </si>
  <si>
    <t>Coxim</t>
  </si>
  <si>
    <t>Dourados</t>
  </si>
  <si>
    <t>Itaquirai</t>
  </si>
  <si>
    <t>Ivinhema</t>
  </si>
  <si>
    <t>Juti</t>
  </si>
  <si>
    <t>Maracaju</t>
  </si>
  <si>
    <t>Miranda</t>
  </si>
  <si>
    <t>Nhumirim</t>
  </si>
  <si>
    <t>Paranaíba</t>
  </si>
  <si>
    <t>Ponta Porã</t>
  </si>
  <si>
    <t>Porto Murtinho</t>
  </si>
  <si>
    <t>Rio Brilhante</t>
  </si>
  <si>
    <t>São Gabriel do Oeste</t>
  </si>
  <si>
    <t>Sete Quedas</t>
  </si>
  <si>
    <t>Três Lagoas</t>
  </si>
  <si>
    <t>Municípios</t>
  </si>
  <si>
    <t>Direção do Vento</t>
  </si>
  <si>
    <t>Sidrolândia</t>
  </si>
  <si>
    <t>Máxima Registrada</t>
  </si>
  <si>
    <t>Mês</t>
  </si>
  <si>
    <t>Média</t>
  </si>
  <si>
    <t>Máxima</t>
  </si>
  <si>
    <t>Mínima</t>
  </si>
  <si>
    <t>Total</t>
  </si>
  <si>
    <t>Água Clara</t>
  </si>
  <si>
    <t>Bela Vista</t>
  </si>
  <si>
    <t>Jardim</t>
  </si>
  <si>
    <t>Costa Rica</t>
  </si>
  <si>
    <t>Sonora</t>
  </si>
  <si>
    <t xml:space="preserve"> </t>
  </si>
  <si>
    <t>PCDs</t>
  </si>
  <si>
    <t>Código da estação</t>
  </si>
  <si>
    <t>Altitude (m)</t>
  </si>
  <si>
    <t>Aberta em:</t>
  </si>
  <si>
    <t>Localização Física das PCDs Automáticas</t>
  </si>
  <si>
    <t>INMET</t>
  </si>
  <si>
    <t>A 756</t>
  </si>
  <si>
    <t>Rodovia BR 262, Km 134 (Prefeitura)</t>
  </si>
  <si>
    <t>A 750</t>
  </si>
  <si>
    <t>Rodovia Amambaí – Arial Moreira – km 17 (Escola Agrotécnica)</t>
  </si>
  <si>
    <t>Av. Duque de Caxias – Bairro Alto (Exército)</t>
  </si>
  <si>
    <t>A 757</t>
  </si>
  <si>
    <t>Rua Alcebíades Bobadilha da Cunha, 627 (Exército)</t>
  </si>
  <si>
    <t>Bataguassu</t>
  </si>
  <si>
    <t>A 759</t>
  </si>
  <si>
    <t>BR 262 – km 04 – Saída para Aquidauana (EMBRAPA)</t>
  </si>
  <si>
    <t>Rodovia BR 158 – Saída para Paranaíba (Conab)</t>
  </si>
  <si>
    <t>Rua Cárceres, 296 – Centro (Exército) Coronel Rocha- 32311890</t>
  </si>
  <si>
    <t>Aeroporto de Costa Rica</t>
  </si>
  <si>
    <t>47° BI – BR 163 – km 729 – Vila São Paulo (Exército)</t>
  </si>
  <si>
    <t>Av. Guaicurus, n° 9000 (Exército) 67-34169490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</si>
  <si>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</si>
  <si>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</si>
  <si>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</si>
  <si>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</si>
  <si>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</si>
  <si>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</si>
  <si>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</si>
  <si>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</si>
  <si>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Rodovia MS 460 – km 1,5 – Saída para Água Fria (Conab) Fone: 67-34541384 Elvis  Rodrigues Lima ms.ua-maracaju@conab.gov.br</t>
  </si>
  <si>
    <t>Rodovia MS 339 – km 20 – Zona Rural (Exército)</t>
  </si>
  <si>
    <t>Rua 21 de Setembro, 1880 – Fazenda Nhumirim (EMBRAPA)</t>
  </si>
  <si>
    <t>13/112006</t>
  </si>
  <si>
    <t>Av. Três Lagoas, s/n° - Jardim Jaraguá (Prefeitura)</t>
  </si>
  <si>
    <t>Av. Brasil esquina com Cardoso s/n° (Prefeitura)</t>
  </si>
  <si>
    <t>Cia de Fronteira – Rua Capitão Cantalice, 1077 (Exército)</t>
  </si>
  <si>
    <t>Rodovia BR 163 – km 252 (Conab)</t>
  </si>
  <si>
    <t>1°/10/2008</t>
  </si>
  <si>
    <t xml:space="preserve"> Rodovia MS, km 162 – Saída para Maracajú (Conab) 32721371</t>
  </si>
  <si>
    <t>(Prefeitura)</t>
  </si>
  <si>
    <t>30/11/2012</t>
  </si>
  <si>
    <t>Rua da Cana, 178 - Centro</t>
  </si>
  <si>
    <t>Rua 13 de Junho, 352 – Bairro Santos Dumont (Prefeitura)</t>
  </si>
  <si>
    <t>TOTAL</t>
  </si>
  <si>
    <t xml:space="preserve">Fontes: </t>
  </si>
  <si>
    <t>http://www.inmet.gov.br/sonabra/maps/automaticas.php</t>
  </si>
  <si>
    <t>Rodovia MS 306 – km 96 – Saída para Cassilândia (Conab)</t>
  </si>
  <si>
    <t>Rodovia BR 163 – km 541 – Zona Rural (Conab)</t>
  </si>
  <si>
    <t>PCDs DO INMET SEMAGRO</t>
  </si>
  <si>
    <t>Angélica</t>
  </si>
  <si>
    <t>S 701</t>
  </si>
  <si>
    <t>Avenida São João S/N - Bairro Mutum</t>
  </si>
  <si>
    <t>S 702</t>
  </si>
  <si>
    <t xml:space="preserve">Rua General Dutra S/N - </t>
  </si>
  <si>
    <t>Rodovia BR 267, km 35 - Distrito Industrial Casulo</t>
  </si>
  <si>
    <t>Bandeirantes</t>
  </si>
  <si>
    <t>S 703</t>
  </si>
  <si>
    <t>BR 163 - KM 543 - Antigo IBC</t>
  </si>
  <si>
    <t>Bonito</t>
  </si>
  <si>
    <t>S 704</t>
  </si>
  <si>
    <t>06/082018</t>
  </si>
  <si>
    <t xml:space="preserve"> Rodovia MS,  178 - KM 33 - Aeroporto de Bonito</t>
  </si>
  <si>
    <t>Brasilândia</t>
  </si>
  <si>
    <t>S 705</t>
  </si>
  <si>
    <t>Escola Agrícola Rodovia MS 395</t>
  </si>
  <si>
    <t>Caarapó</t>
  </si>
  <si>
    <t>S 706</t>
  </si>
  <si>
    <t>Chácara Municipal - Antigo Balneário Airton Sena</t>
  </si>
  <si>
    <t>S 707</t>
  </si>
  <si>
    <t xml:space="preserve">Rodovia MS 060 - Escola Agricola Professor Marcio Elias Nery </t>
  </si>
  <si>
    <t>A 702</t>
  </si>
  <si>
    <t>A 742</t>
  </si>
  <si>
    <t>A 724</t>
  </si>
  <si>
    <t>A 760</t>
  </si>
  <si>
    <t>A 720</t>
  </si>
  <si>
    <t>A 721</t>
  </si>
  <si>
    <t>S 708</t>
  </si>
  <si>
    <t>Estrada da Setima Linha - KM 1  de Culturama</t>
  </si>
  <si>
    <t>S 709</t>
  </si>
  <si>
    <t>Rodovia MS 295 - Sentido Tacuru - Casa do Mel  ao lado da casa do Tete/Sítio Igreja</t>
  </si>
  <si>
    <t>S 710</t>
  </si>
  <si>
    <t xml:space="preserve">Parque de Exposição </t>
  </si>
  <si>
    <t>S 711</t>
  </si>
  <si>
    <t>Rodovia MS 379, Km 1.2 (Próximo a Parque de Exposição)</t>
  </si>
  <si>
    <t>A 731</t>
  </si>
  <si>
    <t>S 712</t>
  </si>
  <si>
    <t>Avenida Jofre de Araújo - Antiga Escola Agrícola</t>
  </si>
  <si>
    <t>Nova Andradina</t>
  </si>
  <si>
    <t>S 713</t>
  </si>
  <si>
    <t>Rodovia MS 743 - sede do IFMS</t>
  </si>
  <si>
    <t>A 722</t>
  </si>
  <si>
    <t>A 717</t>
  </si>
  <si>
    <t>A 710</t>
  </si>
  <si>
    <t>S 714</t>
  </si>
  <si>
    <t xml:space="preserve">Chácara Municipal </t>
  </si>
  <si>
    <t>A 703</t>
  </si>
  <si>
    <t>A 723</t>
  </si>
  <si>
    <t>A 732</t>
  </si>
  <si>
    <t>S 715</t>
  </si>
  <si>
    <t>A 743</t>
  </si>
  <si>
    <t>Santa Rita do Pardo</t>
  </si>
  <si>
    <t>S 716</t>
  </si>
  <si>
    <t>Prolongamento da Rua Geraldo da Silva Souza S/N - Bairro Sta Luzia</t>
  </si>
  <si>
    <t>A 754</t>
  </si>
  <si>
    <t>A 751</t>
  </si>
  <si>
    <t>Selviría</t>
  </si>
  <si>
    <t>S 717</t>
  </si>
  <si>
    <t>Rua Jailda Candido Pereira Lote T - Qda11</t>
  </si>
  <si>
    <t>A 761</t>
  </si>
  <si>
    <t>A 704</t>
  </si>
  <si>
    <t>Aral Moreira</t>
  </si>
  <si>
    <t>Camapuã</t>
  </si>
  <si>
    <t>Fátima do Sul</t>
  </si>
  <si>
    <t>Iguatemi</t>
  </si>
  <si>
    <t>Itaporã</t>
  </si>
  <si>
    <t>Laguna Carapã</t>
  </si>
  <si>
    <t>Nova Alvorada</t>
  </si>
  <si>
    <t>Pedro Gomes</t>
  </si>
  <si>
    <t>Ribas do Rio Pardo</t>
  </si>
  <si>
    <t xml:space="preserve">1. Água Clara </t>
  </si>
  <si>
    <t>2. Amambai</t>
  </si>
  <si>
    <t>6. Bela Vista</t>
  </si>
  <si>
    <t>7. Bataguassu</t>
  </si>
  <si>
    <t>8. Bandeirantes</t>
  </si>
  <si>
    <t>9. Bonito</t>
  </si>
  <si>
    <t>10. Brasilândia</t>
  </si>
  <si>
    <t>11. Caarapó</t>
  </si>
  <si>
    <t>12. Camapuã</t>
  </si>
  <si>
    <t>13. Campo Grande</t>
  </si>
  <si>
    <t>14. Cassilândia</t>
  </si>
  <si>
    <t>15. Chapadão do Sul</t>
  </si>
  <si>
    <t>16. Corumbá</t>
  </si>
  <si>
    <t>17. Costa Rica</t>
  </si>
  <si>
    <t>18. Coxim</t>
  </si>
  <si>
    <t>19. Dourados</t>
  </si>
  <si>
    <t>20. Fátima do Sul</t>
  </si>
  <si>
    <t>21. Iguatemi</t>
  </si>
  <si>
    <t>22. Itaporã</t>
  </si>
  <si>
    <t>23. Itaquiraí</t>
  </si>
  <si>
    <t>24. Ivinhema</t>
  </si>
  <si>
    <t>25. Jardim</t>
  </si>
  <si>
    <t>26. Juti</t>
  </si>
  <si>
    <t>27. Laguna Carapã</t>
  </si>
  <si>
    <t>28. Maracaju</t>
  </si>
  <si>
    <t>29. Nova Alvorada do Sul</t>
  </si>
  <si>
    <t>30. Nova Andradina</t>
  </si>
  <si>
    <t>31. Miranda</t>
  </si>
  <si>
    <t>32. Nhumirim (Embrapa Pantanal)</t>
  </si>
  <si>
    <t>38. Ribas do Rio Pardo</t>
  </si>
  <si>
    <t xml:space="preserve">39. Rio Brilhante </t>
  </si>
  <si>
    <t>40. Santa Rita do Pardo</t>
  </si>
  <si>
    <t>41. Sidrolândia</t>
  </si>
  <si>
    <t>42. Sete Quedas</t>
  </si>
  <si>
    <t>43. Selviría</t>
  </si>
  <si>
    <t>44. Sonora</t>
  </si>
  <si>
    <t>45. Três Lagoas</t>
  </si>
  <si>
    <t>MUNICÍPIOS DO ESTADO DE MS</t>
  </si>
  <si>
    <t>MaiorOcorrência</t>
  </si>
  <si>
    <t xml:space="preserve">  Maior Ocorrência no Estado</t>
  </si>
  <si>
    <t>Maior Ocorrência no dia</t>
  </si>
  <si>
    <t>Dia sem chuva</t>
  </si>
  <si>
    <t>*</t>
  </si>
  <si>
    <t>Média Registrada</t>
  </si>
  <si>
    <t>Mínima Registrada</t>
  </si>
  <si>
    <t xml:space="preserve">  </t>
  </si>
  <si>
    <t>Chuva (mm)</t>
  </si>
  <si>
    <t>Outubro/2023</t>
  </si>
  <si>
    <t>Rajada do Vento (km/h)</t>
  </si>
  <si>
    <t>Velocidade do Vento Máxima (km/h)</t>
  </si>
  <si>
    <t>Umidade Relativa do Ar Mínima (%)</t>
  </si>
  <si>
    <t>Umidade Relativa do Ar Máxima (%)</t>
  </si>
  <si>
    <t>Umidade Relativa do Ar Instantânea (%)</t>
  </si>
  <si>
    <t>Temperatura Mínima (°C)</t>
  </si>
  <si>
    <t>Temperatura Máxima (°C)</t>
  </si>
  <si>
    <t>Temperatura Instantânea (°C)</t>
  </si>
  <si>
    <t>3. Aquidauana</t>
  </si>
  <si>
    <t>4. Angélica</t>
  </si>
  <si>
    <t>5. Aral Moreira</t>
  </si>
  <si>
    <t>Latitude ( ° )</t>
  </si>
  <si>
    <t>Longitude ( ° )</t>
  </si>
  <si>
    <t>PCDs - Plataforma de Coleta de Dados</t>
  </si>
  <si>
    <t>SEMADESC</t>
  </si>
  <si>
    <t>A 719</t>
  </si>
  <si>
    <t>A 730</t>
  </si>
  <si>
    <t>SEMADESC - Secretaria de Estado de Meio Ambiente, Desenvolvimento, Ciência, Técnologia e Inovação.</t>
  </si>
  <si>
    <t>INMET - Instituto Nacional de Meteorologia</t>
  </si>
  <si>
    <t>33. Paranaíba</t>
  </si>
  <si>
    <t>34. Pedro Gomes</t>
  </si>
  <si>
    <t>35. Ponta Porã</t>
  </si>
  <si>
    <t>36. Porto Murtinho</t>
  </si>
  <si>
    <t>37. São Gabriel do Oeste</t>
  </si>
  <si>
    <t>Fonte: INMET/SEMADESC/CEMTEC</t>
  </si>
  <si>
    <t xml:space="preserve">(*) Nenhuma Infotmação Disponivel pelo INMET </t>
  </si>
  <si>
    <t>Fonte: CEMADEN</t>
  </si>
  <si>
    <t>Fonte: EMBRAPA (Agropecuária Oeste)</t>
  </si>
  <si>
    <t>Campo Grande (Jardim Panamá)</t>
  </si>
  <si>
    <t>Campo Grande (UPA GONÇALVES)</t>
  </si>
  <si>
    <t>Campo Grande (Vila Sta.Luzia)</t>
  </si>
  <si>
    <t>Corguinho</t>
  </si>
  <si>
    <t>Corumbá ( Cravo Vermelho)</t>
  </si>
  <si>
    <t>Corumbá (Fortaleza)</t>
  </si>
  <si>
    <t>Dois Irmãos do Burití</t>
  </si>
  <si>
    <t>Itaquiraí</t>
  </si>
  <si>
    <t>Mundo Novo</t>
  </si>
  <si>
    <t>Rio Verde de Mato Grosso</t>
  </si>
  <si>
    <t>Rochedo</t>
  </si>
  <si>
    <t>Tres Lagoas (Jardim Dourado)</t>
  </si>
  <si>
    <t>Tres Lagoas (São Carlos)</t>
  </si>
  <si>
    <t>Dourados (EMBRAPA)</t>
  </si>
  <si>
    <t>Dourados (EMBRAPA/UFGD)</t>
  </si>
  <si>
    <t>Ivinhema (EMBRAPA/ADECOAGRO)</t>
  </si>
  <si>
    <t>Rio Brilhante (EMBRAPA/Prefeitura)</t>
  </si>
  <si>
    <t xml:space="preserve">(*) Nenhuma Informação Disponivel pelo INMET </t>
  </si>
  <si>
    <t>Maio/2025</t>
  </si>
  <si>
    <t>Cassilândia inoperante deste 24/11/2025</t>
  </si>
  <si>
    <t>Aquidauana (ANA)</t>
  </si>
  <si>
    <t>Miranda (ANA)</t>
  </si>
  <si>
    <t>Porto Murtinho (ANA)</t>
  </si>
  <si>
    <t>Fonte: AGÊNCIA NACIONAL DE ÁGUAS (ANA)</t>
  </si>
  <si>
    <t>Corumbá (Faz.Campo Zélia)</t>
  </si>
  <si>
    <t>Corumbá (Faz.Xaraés)</t>
  </si>
  <si>
    <t>Porto Murtinho (Faz.São Luís)</t>
  </si>
  <si>
    <t>46. Corumbá (Faz. Campo Zélia)</t>
  </si>
  <si>
    <t>S718</t>
  </si>
  <si>
    <t xml:space="preserve"> Corumbá (Faz. Campo Zélia)</t>
  </si>
  <si>
    <t>47. Porto Murtinho (Faz. São Luís)</t>
  </si>
  <si>
    <t xml:space="preserve"> Porto Murtinho (Faz. São Luís)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</si>
</sst>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6"/>
      <color rgb="FFC00000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rgb="FFC00000"/>
      <name val="Arial"/>
      <family val="2"/>
    </font>
    <font>
      <sz val="10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sz val="9"/>
      <color indexed="8"/>
      <name val="Arial"/>
      <family val="2"/>
    </font>
    <font>
      <b/>
      <sz val="20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b/>
      <sz val="9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darkGray"/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2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11" fillId="6" borderId="1" xfId="0" applyNumberFormat="1" applyFont="1" applyFill="1" applyBorder="1" applyAlignment="1">
      <alignment horizontal="center" wrapText="1"/>
    </xf>
    <xf numFmtId="0" fontId="0" fillId="6" borderId="0" xfId="0" applyFill="1"/>
    <xf numFmtId="0" fontId="11" fillId="6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0" xfId="0" applyFill="1"/>
    <xf numFmtId="0" fontId="0" fillId="6" borderId="1" xfId="0" applyNumberFormat="1" applyFill="1" applyBorder="1" applyAlignment="1">
      <alignment horizont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164" fontId="0" fillId="6" borderId="0" xfId="1" applyNumberFormat="1" applyFont="1" applyFill="1"/>
    <xf numFmtId="164" fontId="0" fillId="0" borderId="0" xfId="1" applyNumberFormat="1" applyFont="1" applyFill="1"/>
    <xf numFmtId="0" fontId="14" fillId="6" borderId="0" xfId="2" applyFont="1" applyFill="1" applyAlignment="1" applyProtection="1"/>
    <xf numFmtId="0" fontId="0" fillId="6" borderId="0" xfId="0" applyFill="1" applyBorder="1" applyAlignment="1"/>
    <xf numFmtId="0" fontId="14" fillId="6" borderId="0" xfId="2" applyFill="1" applyAlignment="1" applyProtection="1"/>
    <xf numFmtId="0" fontId="0" fillId="6" borderId="0" xfId="0" applyFill="1" applyAlignment="1"/>
    <xf numFmtId="0" fontId="0" fillId="0" borderId="0" xfId="0" applyAlignment="1"/>
    <xf numFmtId="0" fontId="0" fillId="0" borderId="0" xfId="0" applyFill="1" applyAlignment="1"/>
    <xf numFmtId="0" fontId="10" fillId="6" borderId="5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/>
    <xf numFmtId="1" fontId="8" fillId="6" borderId="9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/>
    </xf>
    <xf numFmtId="49" fontId="3" fillId="6" borderId="8" xfId="0" applyNumberFormat="1" applyFont="1" applyFill="1" applyBorder="1" applyAlignment="1">
      <alignment horizontal="center" vertical="center"/>
    </xf>
    <xf numFmtId="49" fontId="0" fillId="6" borderId="8" xfId="0" applyNumberFormat="1" applyFill="1" applyBorder="1"/>
    <xf numFmtId="1" fontId="8" fillId="6" borderId="6" xfId="0" applyNumberFormat="1" applyFont="1" applyFill="1" applyBorder="1" applyAlignment="1">
      <alignment horizontal="center"/>
    </xf>
    <xf numFmtId="0" fontId="0" fillId="6" borderId="8" xfId="0" applyFill="1" applyBorder="1"/>
    <xf numFmtId="1" fontId="10" fillId="0" borderId="15" xfId="0" applyNumberFormat="1" applyFont="1" applyBorder="1" applyAlignment="1">
      <alignment horizontal="center"/>
    </xf>
    <xf numFmtId="2" fontId="11" fillId="6" borderId="1" xfId="0" applyNumberFormat="1" applyFont="1" applyFill="1" applyBorder="1" applyAlignment="1">
      <alignment horizontal="center" wrapText="1"/>
    </xf>
    <xf numFmtId="3" fontId="11" fillId="6" borderId="1" xfId="0" applyNumberFormat="1" applyFont="1" applyFill="1" applyBorder="1" applyAlignment="1">
      <alignment horizontal="center" wrapText="1"/>
    </xf>
    <xf numFmtId="0" fontId="16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wrapText="1"/>
    </xf>
    <xf numFmtId="0" fontId="16" fillId="6" borderId="1" xfId="0" applyNumberFormat="1" applyFont="1" applyFill="1" applyBorder="1" applyAlignment="1">
      <alignment horizontal="center" wrapText="1"/>
    </xf>
    <xf numFmtId="14" fontId="16" fillId="6" borderId="1" xfId="0" applyNumberFormat="1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/>
    </xf>
    <xf numFmtId="0" fontId="17" fillId="6" borderId="0" xfId="0" applyFont="1" applyFill="1"/>
    <xf numFmtId="0" fontId="17" fillId="0" borderId="0" xfId="0" applyFont="1" applyFill="1"/>
    <xf numFmtId="3" fontId="0" fillId="6" borderId="1" xfId="0" applyNumberFormat="1" applyFill="1" applyBorder="1" applyAlignment="1">
      <alignment horizontal="center"/>
    </xf>
    <xf numFmtId="3" fontId="11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49" fontId="0" fillId="6" borderId="9" xfId="0" applyNumberFormat="1" applyFill="1" applyBorder="1"/>
    <xf numFmtId="0" fontId="3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0" fillId="6" borderId="9" xfId="0" applyFill="1" applyBorder="1"/>
    <xf numFmtId="0" fontId="4" fillId="0" borderId="2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2" fontId="4" fillId="2" borderId="34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0" fillId="7" borderId="35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2" fontId="8" fillId="8" borderId="27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2" fontId="10" fillId="6" borderId="9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2" fontId="23" fillId="5" borderId="15" xfId="0" applyNumberFormat="1" applyFont="1" applyFill="1" applyBorder="1" applyAlignment="1">
      <alignment horizontal="center" vertical="center"/>
    </xf>
    <xf numFmtId="2" fontId="23" fillId="5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1" fillId="6" borderId="21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left" vertical="center"/>
    </xf>
    <xf numFmtId="0" fontId="8" fillId="11" borderId="5" xfId="0" applyFont="1" applyFill="1" applyBorder="1" applyAlignment="1">
      <alignment vertical="center"/>
    </xf>
    <xf numFmtId="4" fontId="10" fillId="12" borderId="15" xfId="0" applyNumberFormat="1" applyFont="1" applyFill="1" applyBorder="1" applyAlignment="1">
      <alignment horizontal="center"/>
    </xf>
    <xf numFmtId="4" fontId="18" fillId="0" borderId="1" xfId="0" applyNumberFormat="1" applyFont="1" applyBorder="1" applyAlignment="1">
      <alignment horizontal="center" vertical="center"/>
    </xf>
    <xf numFmtId="4" fontId="4" fillId="3" borderId="15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7" borderId="15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" fontId="8" fillId="5" borderId="15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0" fontId="6" fillId="6" borderId="0" xfId="0" applyFont="1" applyFill="1"/>
    <xf numFmtId="0" fontId="11" fillId="6" borderId="0" xfId="0" applyFont="1" applyFill="1"/>
    <xf numFmtId="0" fontId="4" fillId="11" borderId="13" xfId="0" applyFont="1" applyFill="1" applyBorder="1" applyAlignment="1">
      <alignment horizontal="left" vertical="center"/>
    </xf>
    <xf numFmtId="4" fontId="3" fillId="0" borderId="1" xfId="0" quotePrefix="1" applyNumberFormat="1" applyFont="1" applyBorder="1" applyAlignment="1">
      <alignment horizontal="center" vertical="center"/>
    </xf>
    <xf numFmtId="0" fontId="4" fillId="13" borderId="13" xfId="0" applyFont="1" applyFill="1" applyBorder="1" applyAlignment="1">
      <alignment horizontal="left" vertical="center"/>
    </xf>
    <xf numFmtId="0" fontId="3" fillId="13" borderId="5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/>
    </xf>
    <xf numFmtId="1" fontId="22" fillId="3" borderId="15" xfId="0" applyNumberFormat="1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19" fillId="9" borderId="39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0" xfId="0" applyFont="1" applyFill="1" applyBorder="1" applyAlignment="1">
      <alignment horizontal="left" vertical="center"/>
    </xf>
    <xf numFmtId="0" fontId="22" fillId="3" borderId="15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1" fontId="4" fillId="6" borderId="25" xfId="0" applyNumberFormat="1" applyFont="1" applyFill="1" applyBorder="1" applyAlignment="1">
      <alignment horizontal="center" vertical="center"/>
    </xf>
    <xf numFmtId="1" fontId="4" fillId="6" borderId="21" xfId="0" applyNumberFormat="1" applyFont="1" applyFill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23" fillId="3" borderId="21" xfId="0" applyNumberFormat="1" applyFont="1" applyFill="1" applyBorder="1" applyAlignment="1">
      <alignment horizontal="center" vertical="center"/>
    </xf>
    <xf numFmtId="1" fontId="23" fillId="3" borderId="1" xfId="0" applyNumberFormat="1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center"/>
    </xf>
    <xf numFmtId="49" fontId="25" fillId="3" borderId="3" xfId="0" applyNumberFormat="1" applyFont="1" applyFill="1" applyBorder="1" applyAlignment="1">
      <alignment horizontal="center" vertical="center"/>
    </xf>
    <xf numFmtId="49" fontId="25" fillId="3" borderId="14" xfId="0" applyNumberFormat="1" applyFont="1" applyFill="1" applyBorder="1" applyAlignment="1">
      <alignment horizontal="center" vertical="center"/>
    </xf>
    <xf numFmtId="14" fontId="23" fillId="3" borderId="20" xfId="0" applyNumberFormat="1" applyFont="1" applyFill="1" applyBorder="1" applyAlignment="1">
      <alignment horizontal="center" vertical="center" wrapText="1"/>
    </xf>
    <xf numFmtId="14" fontId="23" fillId="3" borderId="19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right" vertical="center" wrapText="1"/>
    </xf>
    <xf numFmtId="0" fontId="2" fillId="6" borderId="40" xfId="0" applyFont="1" applyFill="1" applyBorder="1" applyAlignment="1">
      <alignment horizontal="right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9.xml"/><Relationship Id="rId95" Type="http://schemas.openxmlformats.org/officeDocument/2006/relationships/externalLink" Target="externalLinks/externalLink84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59" Type="http://schemas.openxmlformats.org/officeDocument/2006/relationships/externalLink" Target="externalLinks/externalLink48.xml"/><Relationship Id="rId103" Type="http://schemas.openxmlformats.org/officeDocument/2006/relationships/styles" Target="styles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externalLink" Target="externalLinks/externalLink80.xml"/><Relationship Id="rId96" Type="http://schemas.openxmlformats.org/officeDocument/2006/relationships/externalLink" Target="externalLinks/externalLink8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83.xml"/><Relationship Id="rId99" Type="http://schemas.openxmlformats.org/officeDocument/2006/relationships/externalLink" Target="externalLinks/externalLink88.xml"/><Relationship Id="rId101" Type="http://schemas.openxmlformats.org/officeDocument/2006/relationships/externalLink" Target="externalLinks/externalLink9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97" Type="http://schemas.openxmlformats.org/officeDocument/2006/relationships/externalLink" Target="externalLinks/externalLink86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externalLink" Target="externalLinks/externalLink8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66.xml"/><Relationship Id="rId100" Type="http://schemas.openxmlformats.org/officeDocument/2006/relationships/externalLink" Target="externalLinks/externalLink89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93" Type="http://schemas.openxmlformats.org/officeDocument/2006/relationships/externalLink" Target="externalLinks/externalLink82.xml"/><Relationship Id="rId98" Type="http://schemas.openxmlformats.org/officeDocument/2006/relationships/externalLink" Target="externalLinks/externalLink8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5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275166</xdr:colOff>
      <xdr:row>50</xdr:row>
      <xdr:rowOff>31750</xdr:rowOff>
    </xdr:from>
    <xdr:to>
      <xdr:col>31</xdr:col>
      <xdr:colOff>197222</xdr:colOff>
      <xdr:row>56</xdr:row>
      <xdr:rowOff>7501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6333" y="8276167"/>
          <a:ext cx="8198222" cy="9282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301625</xdr:colOff>
      <xdr:row>79</xdr:row>
      <xdr:rowOff>86178</xdr:rowOff>
    </xdr:from>
    <xdr:to>
      <xdr:col>29</xdr:col>
      <xdr:colOff>197978</xdr:colOff>
      <xdr:row>85</xdr:row>
      <xdr:rowOff>61929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1" y="12718142"/>
          <a:ext cx="8174032" cy="928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137584</xdr:colOff>
      <xdr:row>50</xdr:row>
      <xdr:rowOff>84667</xdr:rowOff>
    </xdr:from>
    <xdr:to>
      <xdr:col>32</xdr:col>
      <xdr:colOff>133723</xdr:colOff>
      <xdr:row>56</xdr:row>
      <xdr:rowOff>60418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8413750"/>
          <a:ext cx="8198222" cy="928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275167</xdr:colOff>
      <xdr:row>50</xdr:row>
      <xdr:rowOff>63500</xdr:rowOff>
    </xdr:from>
    <xdr:to>
      <xdr:col>33</xdr:col>
      <xdr:colOff>133723</xdr:colOff>
      <xdr:row>56</xdr:row>
      <xdr:rowOff>39251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834" y="8392583"/>
          <a:ext cx="8198222" cy="928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222249</xdr:colOff>
      <xdr:row>50</xdr:row>
      <xdr:rowOff>74083</xdr:rowOff>
    </xdr:from>
    <xdr:to>
      <xdr:col>31</xdr:col>
      <xdr:colOff>366554</xdr:colOff>
      <xdr:row>56</xdr:row>
      <xdr:rowOff>49834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499" y="8403166"/>
          <a:ext cx="8198222" cy="9282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50</xdr:row>
      <xdr:rowOff>31750</xdr:rowOff>
    </xdr:from>
    <xdr:to>
      <xdr:col>31</xdr:col>
      <xdr:colOff>123138</xdr:colOff>
      <xdr:row>56</xdr:row>
      <xdr:rowOff>7501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2083" y="8360833"/>
          <a:ext cx="8198222" cy="9282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50</xdr:row>
      <xdr:rowOff>95250</xdr:rowOff>
    </xdr:from>
    <xdr:to>
      <xdr:col>33</xdr:col>
      <xdr:colOff>207805</xdr:colOff>
      <xdr:row>56</xdr:row>
      <xdr:rowOff>71001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833" y="8424333"/>
          <a:ext cx="8198222" cy="9282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74083</xdr:colOff>
      <xdr:row>50</xdr:row>
      <xdr:rowOff>52916</xdr:rowOff>
    </xdr:from>
    <xdr:to>
      <xdr:col>33</xdr:col>
      <xdr:colOff>186638</xdr:colOff>
      <xdr:row>56</xdr:row>
      <xdr:rowOff>28667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83" y="8381999"/>
          <a:ext cx="8198222" cy="9282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51</xdr:row>
      <xdr:rowOff>85726</xdr:rowOff>
    </xdr:from>
    <xdr:to>
      <xdr:col>32</xdr:col>
      <xdr:colOff>1148178</xdr:colOff>
      <xdr:row>56</xdr:row>
      <xdr:rowOff>95251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8543926"/>
          <a:ext cx="7234653" cy="819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50</xdr:row>
      <xdr:rowOff>74083</xdr:rowOff>
    </xdr:from>
    <xdr:to>
      <xdr:col>33</xdr:col>
      <xdr:colOff>70222</xdr:colOff>
      <xdr:row>56</xdr:row>
      <xdr:rowOff>49834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07D356-573A-F6A9-5274-9A169A86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6917" y="8403166"/>
          <a:ext cx="8198222" cy="928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&#193;guaClara%20_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mapu&#227;_2025%20(GOES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mpoGrande_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ssil&#226;ndia_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hapad&#227;oDoSul_2025%20(GOES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rumb&#225;_2025%20(GOES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rumb&#225;Faz.CampoZ&#233;lia_2025%20(GOES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rumb&#225;Faz.Xara&#233;s_2025%20(GOES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staRica_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oxim_2025%20(GOES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Dourados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mambai_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F&#225;timaDoSul_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guatemi_202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tapor&#227;_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taquira&#237;_202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Ivinhema_2025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Jardim_2025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Juti_2025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LagunaCarap&#227;_2025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Maracaju_2025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Miranda_2025%20(GOES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ng&#233;lica_202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Nhumirim_202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NovaAlvorada%20do%20Sul_202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NovaAndradina_2025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arana&#237;ba_202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edroGomes_2025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ontaPor&#227;_202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ortoMurtinho_202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PortoMurtinhoFaz.S&#227;oLu&#237;s_2025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RibasdoRioPardo_2025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RioBrilhante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quidauana_2025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antaRitadoPardo_2025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&#227;oGabriel_2025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eteQuedas_2025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idrol&#226;ndia_2025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Sonora_2025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Tr&#234;sLagoas_2025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&#193;guaClara%20_202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Amambai_202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Ang&#233;lica_202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Aquidauana_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AralMoreira_2025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AralMoreira_202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andeirantes_2023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ataguassu_202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elaVista_2023%20(RETIRADA)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onito_2023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Brasil&#226;ndia_2023%20(DEPREDADA)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aarap&#243;_2023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amapu&#227;_2023%20(GOES)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ampoGrande_2023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assil&#226;ndia_2023%20(PARADA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andeirantes_2025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hapad&#227;oDoSul_2023%20(GOES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orumb&#225;_2023%20(GOES)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ostaRica_2023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Coxim_2023%20(GOES)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Dourados_2023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F&#225;timaDoSul_2023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Iguatemi_2023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Itapor&#227;_2023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Itaquira&#237;_2023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Ivinhema_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ataguassu_2025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Jardim_2023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Juti_2023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LagunaCarap&#227;_2023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Maracaju_2023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Miranda_2023%20(GOES)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Nhumirim_2023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NovaAlvorada%20do%20Sul_2023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NovaAndradina_2023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Parana&#237;ba_2023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PedroGomes_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Bonito_2025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PontaPor&#227;_2023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PortoMurtinho_2023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RibasdoRioPardo_2023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RioBrilhante_2023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antaRitadoPardo_2023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&#227;oGabriel_2023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elv&#237;ria_2023%20(DEPREDADA)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eteQuedas_2023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idrol&#226;ndia_2023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Sonora_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5/BoletimCaarap&#243;_2025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2%20_%20CEMTEC_%20BOLETIM.%20INDIV-%20INMET_SEMAGRO/2023/BoletimTr&#234;sLagoa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20.720833333333335</v>
          </cell>
          <cell r="C5">
            <v>30.2</v>
          </cell>
          <cell r="D5">
            <v>13.7</v>
          </cell>
          <cell r="E5">
            <v>74.055555555555557</v>
          </cell>
          <cell r="F5">
            <v>100</v>
          </cell>
          <cell r="G5">
            <v>38</v>
          </cell>
          <cell r="H5" t="str">
            <v>*</v>
          </cell>
          <cell r="J5" t="str">
            <v>*</v>
          </cell>
          <cell r="K5">
            <v>0</v>
          </cell>
        </row>
        <row r="6">
          <cell r="B6">
            <v>21.816666666666666</v>
          </cell>
          <cell r="C6">
            <v>32.799999999999997</v>
          </cell>
          <cell r="D6">
            <v>14.4</v>
          </cell>
          <cell r="E6">
            <v>81.260869565217391</v>
          </cell>
          <cell r="F6">
            <v>100</v>
          </cell>
          <cell r="G6">
            <v>47</v>
          </cell>
          <cell r="H6" t="str">
            <v>*</v>
          </cell>
          <cell r="J6" t="str">
            <v>*</v>
          </cell>
          <cell r="K6">
            <v>0.2</v>
          </cell>
        </row>
        <row r="7">
          <cell r="B7">
            <v>25.266666666666669</v>
          </cell>
          <cell r="C7">
            <v>34.299999999999997</v>
          </cell>
          <cell r="D7">
            <v>20</v>
          </cell>
          <cell r="E7">
            <v>77.61904761904762</v>
          </cell>
          <cell r="F7">
            <v>100</v>
          </cell>
          <cell r="G7">
            <v>36</v>
          </cell>
          <cell r="H7" t="str">
            <v>*</v>
          </cell>
          <cell r="J7" t="str">
            <v>*</v>
          </cell>
          <cell r="K7">
            <v>0</v>
          </cell>
        </row>
        <row r="8">
          <cell r="B8">
            <v>24.991666666666671</v>
          </cell>
          <cell r="C8">
            <v>32.9</v>
          </cell>
          <cell r="D8">
            <v>19.3</v>
          </cell>
          <cell r="E8">
            <v>73</v>
          </cell>
          <cell r="F8">
            <v>100</v>
          </cell>
          <cell r="G8">
            <v>40</v>
          </cell>
          <cell r="H8" t="str">
            <v>*</v>
          </cell>
          <cell r="J8" t="str">
            <v>*</v>
          </cell>
          <cell r="K8">
            <v>0</v>
          </cell>
        </row>
        <row r="9">
          <cell r="B9">
            <v>23.370833333333334</v>
          </cell>
          <cell r="C9">
            <v>32.1</v>
          </cell>
          <cell r="D9">
            <v>17.100000000000001</v>
          </cell>
          <cell r="E9">
            <v>73.650000000000006</v>
          </cell>
          <cell r="F9">
            <v>100</v>
          </cell>
          <cell r="G9">
            <v>36</v>
          </cell>
          <cell r="H9" t="str">
            <v>*</v>
          </cell>
          <cell r="J9" t="str">
            <v>*</v>
          </cell>
          <cell r="K9">
            <v>0</v>
          </cell>
        </row>
        <row r="10">
          <cell r="B10">
            <v>23.266666666666662</v>
          </cell>
          <cell r="C10">
            <v>31.9</v>
          </cell>
          <cell r="D10">
            <v>16.5</v>
          </cell>
          <cell r="E10">
            <v>75.347826086956516</v>
          </cell>
          <cell r="F10">
            <v>100</v>
          </cell>
          <cell r="G10">
            <v>37</v>
          </cell>
          <cell r="H10" t="str">
            <v>*</v>
          </cell>
          <cell r="J10" t="str">
            <v>*</v>
          </cell>
          <cell r="K10">
            <v>0</v>
          </cell>
        </row>
        <row r="11">
          <cell r="B11">
            <v>23.254166666666674</v>
          </cell>
          <cell r="C11">
            <v>33.299999999999997</v>
          </cell>
          <cell r="D11">
            <v>16.399999999999999</v>
          </cell>
          <cell r="E11">
            <v>79.391304347826093</v>
          </cell>
          <cell r="F11">
            <v>100</v>
          </cell>
          <cell r="G11">
            <v>41</v>
          </cell>
          <cell r="H11" t="str">
            <v>*</v>
          </cell>
          <cell r="J11" t="str">
            <v>*</v>
          </cell>
          <cell r="K11">
            <v>0</v>
          </cell>
        </row>
        <row r="12">
          <cell r="B12">
            <v>24.829166666666666</v>
          </cell>
          <cell r="C12">
            <v>35.1</v>
          </cell>
          <cell r="D12">
            <v>17.5</v>
          </cell>
          <cell r="E12">
            <v>72.84210526315789</v>
          </cell>
          <cell r="F12">
            <v>100</v>
          </cell>
          <cell r="G12">
            <v>36</v>
          </cell>
          <cell r="H12" t="str">
            <v>*</v>
          </cell>
          <cell r="J12" t="str">
            <v>*</v>
          </cell>
          <cell r="K12">
            <v>0.2</v>
          </cell>
        </row>
        <row r="13">
          <cell r="B13">
            <v>26.470833333333331</v>
          </cell>
          <cell r="C13">
            <v>35.200000000000003</v>
          </cell>
          <cell r="D13">
            <v>19.8</v>
          </cell>
          <cell r="E13">
            <v>74.458333333333329</v>
          </cell>
          <cell r="F13">
            <v>100</v>
          </cell>
          <cell r="G13">
            <v>35</v>
          </cell>
          <cell r="H13" t="str">
            <v>*</v>
          </cell>
          <cell r="J13" t="str">
            <v>*</v>
          </cell>
          <cell r="K13">
            <v>0</v>
          </cell>
        </row>
        <row r="14">
          <cell r="B14">
            <v>24.304166666666664</v>
          </cell>
          <cell r="C14">
            <v>28.7</v>
          </cell>
          <cell r="D14">
            <v>21.7</v>
          </cell>
          <cell r="E14">
            <v>85.291666666666671</v>
          </cell>
          <cell r="F14">
            <v>96</v>
          </cell>
          <cell r="G14">
            <v>64</v>
          </cell>
          <cell r="H14" t="str">
            <v>*</v>
          </cell>
          <cell r="J14" t="str">
            <v>*</v>
          </cell>
          <cell r="K14">
            <v>0.60000000000000009</v>
          </cell>
        </row>
        <row r="15">
          <cell r="B15">
            <v>21.816666666666666</v>
          </cell>
          <cell r="C15">
            <v>25.2</v>
          </cell>
          <cell r="D15">
            <v>18.5</v>
          </cell>
          <cell r="E15">
            <v>91.125</v>
          </cell>
          <cell r="F15">
            <v>100</v>
          </cell>
          <cell r="G15">
            <v>80</v>
          </cell>
          <cell r="H15" t="str">
            <v>*</v>
          </cell>
          <cell r="J15" t="str">
            <v>*</v>
          </cell>
          <cell r="K15">
            <v>0</v>
          </cell>
        </row>
        <row r="16">
          <cell r="B16">
            <v>22.641666666666666</v>
          </cell>
          <cell r="C16">
            <v>29.4</v>
          </cell>
          <cell r="D16">
            <v>17.399999999999999</v>
          </cell>
          <cell r="E16">
            <v>81.541666666666671</v>
          </cell>
          <cell r="F16">
            <v>99</v>
          </cell>
          <cell r="G16">
            <v>53</v>
          </cell>
          <cell r="H16" t="str">
            <v>*</v>
          </cell>
          <cell r="J16" t="str">
            <v>*</v>
          </cell>
          <cell r="K16">
            <v>0</v>
          </cell>
        </row>
        <row r="17">
          <cell r="B17">
            <v>23.554166666666671</v>
          </cell>
          <cell r="C17">
            <v>32.6</v>
          </cell>
          <cell r="D17">
            <v>17.600000000000001</v>
          </cell>
          <cell r="E17">
            <v>81.583333333333329</v>
          </cell>
          <cell r="F17">
            <v>100</v>
          </cell>
          <cell r="G17">
            <v>46</v>
          </cell>
          <cell r="H17" t="str">
            <v>*</v>
          </cell>
          <cell r="J17" t="str">
            <v>*</v>
          </cell>
          <cell r="K17">
            <v>0</v>
          </cell>
        </row>
        <row r="18">
          <cell r="B18">
            <v>23.620833333333334</v>
          </cell>
          <cell r="C18">
            <v>31</v>
          </cell>
          <cell r="D18">
            <v>18.2</v>
          </cell>
          <cell r="E18">
            <v>80.75</v>
          </cell>
          <cell r="F18">
            <v>100</v>
          </cell>
          <cell r="G18">
            <v>47</v>
          </cell>
          <cell r="H18" t="str">
            <v>*</v>
          </cell>
          <cell r="J18" t="str">
            <v>*</v>
          </cell>
          <cell r="K18">
            <v>0</v>
          </cell>
        </row>
        <row r="19">
          <cell r="B19">
            <v>22.445833333333329</v>
          </cell>
          <cell r="C19">
            <v>30.9</v>
          </cell>
          <cell r="D19">
            <v>16.600000000000001</v>
          </cell>
          <cell r="E19">
            <v>78.875</v>
          </cell>
          <cell r="F19">
            <v>100</v>
          </cell>
          <cell r="G19">
            <v>45</v>
          </cell>
          <cell r="H19" t="str">
            <v>*</v>
          </cell>
          <cell r="J19" t="str">
            <v>*</v>
          </cell>
          <cell r="K19">
            <v>0</v>
          </cell>
        </row>
        <row r="20">
          <cell r="B20">
            <v>22.995833333333337</v>
          </cell>
          <cell r="C20">
            <v>32.1</v>
          </cell>
          <cell r="D20">
            <v>16.3</v>
          </cell>
          <cell r="E20">
            <v>77.583333333333329</v>
          </cell>
          <cell r="F20">
            <v>100</v>
          </cell>
          <cell r="G20">
            <v>40</v>
          </cell>
          <cell r="H20" t="str">
            <v>*</v>
          </cell>
          <cell r="J20" t="str">
            <v>*</v>
          </cell>
          <cell r="K20">
            <v>0</v>
          </cell>
        </row>
        <row r="21">
          <cell r="B21">
            <v>23.737499999999997</v>
          </cell>
          <cell r="C21">
            <v>33.299999999999997</v>
          </cell>
          <cell r="D21">
            <v>17.2</v>
          </cell>
          <cell r="E21">
            <v>74.333333333333329</v>
          </cell>
          <cell r="F21">
            <v>100</v>
          </cell>
          <cell r="G21">
            <v>35</v>
          </cell>
          <cell r="H21" t="str">
            <v>*</v>
          </cell>
          <cell r="J21" t="str">
            <v>*</v>
          </cell>
          <cell r="K21">
            <v>0</v>
          </cell>
        </row>
        <row r="22">
          <cell r="B22">
            <v>23.879166666666666</v>
          </cell>
          <cell r="C22">
            <v>33.5</v>
          </cell>
          <cell r="D22">
            <v>18.100000000000001</v>
          </cell>
          <cell r="E22">
            <v>76.625</v>
          </cell>
          <cell r="F22">
            <v>97</v>
          </cell>
          <cell r="G22">
            <v>38</v>
          </cell>
          <cell r="H22" t="str">
            <v>*</v>
          </cell>
          <cell r="J22" t="str">
            <v>*</v>
          </cell>
          <cell r="K22">
            <v>5.4</v>
          </cell>
        </row>
        <row r="23">
          <cell r="B23">
            <v>24.179166666666671</v>
          </cell>
          <cell r="C23">
            <v>31.5</v>
          </cell>
          <cell r="D23">
            <v>20.6</v>
          </cell>
          <cell r="E23">
            <v>85.125</v>
          </cell>
          <cell r="F23">
            <v>100</v>
          </cell>
          <cell r="G23">
            <v>50</v>
          </cell>
          <cell r="H23" t="str">
            <v>*</v>
          </cell>
          <cell r="J23" t="str">
            <v>*</v>
          </cell>
          <cell r="K23">
            <v>3.4</v>
          </cell>
        </row>
        <row r="24">
          <cell r="B24">
            <v>24.299999999999994</v>
          </cell>
          <cell r="C24">
            <v>32</v>
          </cell>
          <cell r="D24">
            <v>18.899999999999999</v>
          </cell>
          <cell r="E24">
            <v>71.5</v>
          </cell>
          <cell r="F24">
            <v>100</v>
          </cell>
          <cell r="G24">
            <v>33</v>
          </cell>
          <cell r="H24" t="str">
            <v>*</v>
          </cell>
          <cell r="J24" t="str">
            <v>*</v>
          </cell>
          <cell r="K24">
            <v>0</v>
          </cell>
        </row>
        <row r="25">
          <cell r="B25">
            <v>22.433333333333337</v>
          </cell>
          <cell r="C25">
            <v>31</v>
          </cell>
          <cell r="D25">
            <v>15.8</v>
          </cell>
          <cell r="E25">
            <v>73.222222222222229</v>
          </cell>
          <cell r="F25">
            <v>100</v>
          </cell>
          <cell r="G25">
            <v>36</v>
          </cell>
          <cell r="H25" t="str">
            <v>*</v>
          </cell>
          <cell r="J25" t="str">
            <v>*</v>
          </cell>
          <cell r="K25">
            <v>0</v>
          </cell>
        </row>
        <row r="26">
          <cell r="B26">
            <v>21.341666666666669</v>
          </cell>
          <cell r="C26">
            <v>32.1</v>
          </cell>
          <cell r="D26">
            <v>13.7</v>
          </cell>
          <cell r="E26">
            <v>73.599999999999994</v>
          </cell>
          <cell r="F26">
            <v>100</v>
          </cell>
          <cell r="G26">
            <v>32</v>
          </cell>
          <cell r="H26" t="str">
            <v>*</v>
          </cell>
          <cell r="J26" t="str">
            <v>*</v>
          </cell>
          <cell r="K26">
            <v>0</v>
          </cell>
        </row>
        <row r="27">
          <cell r="B27">
            <v>21.474999999999998</v>
          </cell>
          <cell r="C27">
            <v>32</v>
          </cell>
          <cell r="D27">
            <v>14.6</v>
          </cell>
          <cell r="E27">
            <v>72.349999999999994</v>
          </cell>
          <cell r="F27">
            <v>100</v>
          </cell>
          <cell r="G27">
            <v>31</v>
          </cell>
          <cell r="H27" t="str">
            <v>*</v>
          </cell>
          <cell r="J27" t="str">
            <v>*</v>
          </cell>
          <cell r="K27">
            <v>0</v>
          </cell>
        </row>
        <row r="28">
          <cell r="B28">
            <v>21.758333333333329</v>
          </cell>
          <cell r="C28">
            <v>32.200000000000003</v>
          </cell>
          <cell r="D28">
            <v>14.2</v>
          </cell>
          <cell r="E28">
            <v>69.78947368421052</v>
          </cell>
          <cell r="F28">
            <v>100</v>
          </cell>
          <cell r="G28">
            <v>29</v>
          </cell>
          <cell r="H28" t="str">
            <v>*</v>
          </cell>
          <cell r="J28" t="str">
            <v>*</v>
          </cell>
          <cell r="K28">
            <v>0.2</v>
          </cell>
        </row>
        <row r="29">
          <cell r="B29">
            <v>22.029166666666669</v>
          </cell>
          <cell r="C29">
            <v>33</v>
          </cell>
          <cell r="D29">
            <v>14.2</v>
          </cell>
          <cell r="E29">
            <v>74.681818181818187</v>
          </cell>
          <cell r="F29">
            <v>100</v>
          </cell>
          <cell r="G29">
            <v>31</v>
          </cell>
          <cell r="H29" t="str">
            <v>*</v>
          </cell>
          <cell r="J29" t="str">
            <v>*</v>
          </cell>
          <cell r="K29">
            <v>0</v>
          </cell>
        </row>
        <row r="30">
          <cell r="B30">
            <v>22.104166666666661</v>
          </cell>
          <cell r="C30">
            <v>33.299999999999997</v>
          </cell>
          <cell r="D30">
            <v>14.7</v>
          </cell>
          <cell r="E30">
            <v>74.045454545454547</v>
          </cell>
          <cell r="F30">
            <v>100</v>
          </cell>
          <cell r="G30">
            <v>26</v>
          </cell>
          <cell r="H30" t="str">
            <v>*</v>
          </cell>
          <cell r="J30" t="str">
            <v>*</v>
          </cell>
          <cell r="K30">
            <v>0</v>
          </cell>
        </row>
        <row r="31">
          <cell r="B31">
            <v>22.758333333333336</v>
          </cell>
          <cell r="C31">
            <v>31.6</v>
          </cell>
          <cell r="D31">
            <v>15.4</v>
          </cell>
          <cell r="E31">
            <v>71.791666666666671</v>
          </cell>
          <cell r="F31">
            <v>100</v>
          </cell>
          <cell r="G31">
            <v>35</v>
          </cell>
          <cell r="H31" t="str">
            <v>*</v>
          </cell>
          <cell r="J31" t="str">
            <v>*</v>
          </cell>
          <cell r="K31">
            <v>0</v>
          </cell>
        </row>
        <row r="32">
          <cell r="B32">
            <v>19.383333333333333</v>
          </cell>
          <cell r="C32">
            <v>24.2</v>
          </cell>
          <cell r="D32">
            <v>14.1</v>
          </cell>
          <cell r="E32">
            <v>89.166666666666671</v>
          </cell>
          <cell r="F32">
            <v>100</v>
          </cell>
          <cell r="G32">
            <v>64</v>
          </cell>
          <cell r="H32" t="str">
            <v>*</v>
          </cell>
          <cell r="J32" t="str">
            <v>*</v>
          </cell>
          <cell r="K32">
            <v>24.399999999999995</v>
          </cell>
        </row>
        <row r="33">
          <cell r="B33">
            <v>13.066666666666668</v>
          </cell>
          <cell r="C33">
            <v>18.600000000000001</v>
          </cell>
          <cell r="D33">
            <v>8.9</v>
          </cell>
          <cell r="E33">
            <v>77.833333333333329</v>
          </cell>
          <cell r="F33">
            <v>99</v>
          </cell>
          <cell r="G33">
            <v>45</v>
          </cell>
          <cell r="H33" t="str">
            <v>*</v>
          </cell>
          <cell r="J33" t="str">
            <v>*</v>
          </cell>
          <cell r="K33">
            <v>0.2</v>
          </cell>
        </row>
        <row r="34">
          <cell r="B34">
            <v>11.625</v>
          </cell>
          <cell r="C34">
            <v>21.5</v>
          </cell>
          <cell r="D34">
            <v>4.5</v>
          </cell>
          <cell r="E34">
            <v>76.764705882352942</v>
          </cell>
          <cell r="F34">
            <v>100</v>
          </cell>
          <cell r="G34">
            <v>47</v>
          </cell>
          <cell r="H34" t="str">
            <v>*</v>
          </cell>
          <cell r="J34" t="str">
            <v>*</v>
          </cell>
          <cell r="K34">
            <v>0</v>
          </cell>
        </row>
        <row r="35">
          <cell r="B35">
            <v>14.591666666666669</v>
          </cell>
          <cell r="C35">
            <v>26.4</v>
          </cell>
          <cell r="D35">
            <v>6.6</v>
          </cell>
          <cell r="E35">
            <v>76.578947368421055</v>
          </cell>
          <cell r="F35">
            <v>100</v>
          </cell>
          <cell r="G35">
            <v>39</v>
          </cell>
          <cell r="H35" t="str">
            <v>*</v>
          </cell>
          <cell r="J35" t="str">
            <v>*</v>
          </cell>
          <cell r="K35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20.558333333333334</v>
          </cell>
          <cell r="C5">
            <v>29.2</v>
          </cell>
          <cell r="D5">
            <v>14.2</v>
          </cell>
          <cell r="E5">
            <v>71.333333333333329</v>
          </cell>
          <cell r="F5">
            <v>92</v>
          </cell>
          <cell r="G5">
            <v>40</v>
          </cell>
          <cell r="H5">
            <v>14.4</v>
          </cell>
          <cell r="J5">
            <v>27</v>
          </cell>
          <cell r="K5">
            <v>0</v>
          </cell>
        </row>
        <row r="6">
          <cell r="B6">
            <v>22.037499999999998</v>
          </cell>
          <cell r="C6">
            <v>30.7</v>
          </cell>
          <cell r="D6">
            <v>14.8</v>
          </cell>
          <cell r="E6">
            <v>70.541666666666671</v>
          </cell>
          <cell r="F6">
            <v>93</v>
          </cell>
          <cell r="G6">
            <v>38</v>
          </cell>
          <cell r="H6">
            <v>15.120000000000001</v>
          </cell>
          <cell r="J6">
            <v>28.8</v>
          </cell>
          <cell r="K6">
            <v>0</v>
          </cell>
        </row>
        <row r="7">
          <cell r="B7">
            <v>23.195833333333336</v>
          </cell>
          <cell r="C7">
            <v>31</v>
          </cell>
          <cell r="D7">
            <v>17.5</v>
          </cell>
          <cell r="E7">
            <v>75.958333333333329</v>
          </cell>
          <cell r="F7">
            <v>91</v>
          </cell>
          <cell r="G7">
            <v>51</v>
          </cell>
          <cell r="H7">
            <v>12.24</v>
          </cell>
          <cell r="J7">
            <v>20.16</v>
          </cell>
          <cell r="K7">
            <v>0</v>
          </cell>
        </row>
        <row r="8">
          <cell r="B8">
            <v>25.387499999999999</v>
          </cell>
          <cell r="C8">
            <v>31.6</v>
          </cell>
          <cell r="D8">
            <v>20.3</v>
          </cell>
          <cell r="E8">
            <v>69.375</v>
          </cell>
          <cell r="F8">
            <v>88</v>
          </cell>
          <cell r="G8">
            <v>43</v>
          </cell>
          <cell r="H8">
            <v>12.24</v>
          </cell>
          <cell r="J8">
            <v>25.2</v>
          </cell>
          <cell r="K8">
            <v>0</v>
          </cell>
        </row>
        <row r="9">
          <cell r="B9">
            <v>24.520833333333329</v>
          </cell>
          <cell r="C9">
            <v>30.8</v>
          </cell>
          <cell r="D9">
            <v>18.5</v>
          </cell>
          <cell r="E9">
            <v>63.541666666666664</v>
          </cell>
          <cell r="F9">
            <v>86</v>
          </cell>
          <cell r="G9">
            <v>42</v>
          </cell>
          <cell r="H9">
            <v>12.24</v>
          </cell>
          <cell r="J9">
            <v>26.28</v>
          </cell>
          <cell r="K9">
            <v>0</v>
          </cell>
        </row>
        <row r="10">
          <cell r="B10">
            <v>23.900000000000002</v>
          </cell>
          <cell r="C10">
            <v>30.4</v>
          </cell>
          <cell r="D10">
            <v>19</v>
          </cell>
          <cell r="E10">
            <v>65</v>
          </cell>
          <cell r="F10">
            <v>86</v>
          </cell>
          <cell r="G10">
            <v>41</v>
          </cell>
          <cell r="H10">
            <v>12.96</v>
          </cell>
          <cell r="J10">
            <v>24.12</v>
          </cell>
          <cell r="K10">
            <v>0</v>
          </cell>
        </row>
        <row r="11">
          <cell r="B11">
            <v>23.829166666666666</v>
          </cell>
          <cell r="C11">
            <v>30.1</v>
          </cell>
          <cell r="D11">
            <v>18.100000000000001</v>
          </cell>
          <cell r="E11">
            <v>68.208333333333329</v>
          </cell>
          <cell r="F11">
            <v>85</v>
          </cell>
          <cell r="G11">
            <v>50</v>
          </cell>
          <cell r="H11">
            <v>13.32</v>
          </cell>
          <cell r="J11">
            <v>29.16</v>
          </cell>
          <cell r="K11">
            <v>0</v>
          </cell>
        </row>
        <row r="12">
          <cell r="B12">
            <v>23.508333333333329</v>
          </cell>
          <cell r="C12">
            <v>31.3</v>
          </cell>
          <cell r="D12">
            <v>17.3</v>
          </cell>
          <cell r="E12">
            <v>75.5</v>
          </cell>
          <cell r="F12">
            <v>93</v>
          </cell>
          <cell r="G12">
            <v>51</v>
          </cell>
          <cell r="H12">
            <v>18.720000000000002</v>
          </cell>
          <cell r="J12">
            <v>33.840000000000003</v>
          </cell>
          <cell r="K12">
            <v>0</v>
          </cell>
        </row>
        <row r="13">
          <cell r="B13">
            <v>24.299999999999997</v>
          </cell>
          <cell r="C13">
            <v>31.2</v>
          </cell>
          <cell r="D13">
            <v>18.3</v>
          </cell>
          <cell r="E13">
            <v>76.125</v>
          </cell>
          <cell r="F13">
            <v>94</v>
          </cell>
          <cell r="G13">
            <v>50</v>
          </cell>
          <cell r="H13">
            <v>18.720000000000002</v>
          </cell>
          <cell r="J13">
            <v>34.200000000000003</v>
          </cell>
          <cell r="K13">
            <v>0</v>
          </cell>
        </row>
        <row r="14">
          <cell r="B14">
            <v>22.558333333333334</v>
          </cell>
          <cell r="C14">
            <v>26.5</v>
          </cell>
          <cell r="D14">
            <v>20.399999999999999</v>
          </cell>
          <cell r="E14">
            <v>88.166666666666671</v>
          </cell>
          <cell r="F14">
            <v>94</v>
          </cell>
          <cell r="G14">
            <v>70</v>
          </cell>
          <cell r="H14">
            <v>15.120000000000001</v>
          </cell>
          <cell r="J14">
            <v>31.680000000000003</v>
          </cell>
          <cell r="K14">
            <v>24.399999999999995</v>
          </cell>
        </row>
        <row r="15">
          <cell r="B15">
            <v>19.566666666666666</v>
          </cell>
          <cell r="C15">
            <v>22</v>
          </cell>
          <cell r="D15">
            <v>17.2</v>
          </cell>
          <cell r="E15">
            <v>91.375</v>
          </cell>
          <cell r="F15">
            <v>95</v>
          </cell>
          <cell r="G15">
            <v>86</v>
          </cell>
          <cell r="H15">
            <v>18.720000000000002</v>
          </cell>
          <cell r="J15">
            <v>38.519999999999996</v>
          </cell>
          <cell r="K15">
            <v>0.2</v>
          </cell>
        </row>
        <row r="16">
          <cell r="B16">
            <v>22.145833333333332</v>
          </cell>
          <cell r="C16">
            <v>28.5</v>
          </cell>
          <cell r="D16">
            <v>19.2</v>
          </cell>
          <cell r="E16">
            <v>83</v>
          </cell>
          <cell r="F16">
            <v>94</v>
          </cell>
          <cell r="G16">
            <v>60</v>
          </cell>
          <cell r="H16">
            <v>15.840000000000002</v>
          </cell>
          <cell r="J16">
            <v>29.52</v>
          </cell>
          <cell r="K16">
            <v>0.4</v>
          </cell>
        </row>
        <row r="17">
          <cell r="B17">
            <v>23.275000000000002</v>
          </cell>
          <cell r="C17">
            <v>30.8</v>
          </cell>
          <cell r="D17">
            <v>18.100000000000001</v>
          </cell>
          <cell r="E17">
            <v>76.708333333333329</v>
          </cell>
          <cell r="F17">
            <v>93</v>
          </cell>
          <cell r="G17">
            <v>51</v>
          </cell>
          <cell r="H17">
            <v>12.96</v>
          </cell>
          <cell r="J17">
            <v>28.08</v>
          </cell>
          <cell r="K17">
            <v>0</v>
          </cell>
        </row>
        <row r="18">
          <cell r="B18">
            <v>23.700000000000003</v>
          </cell>
          <cell r="C18">
            <v>29.7</v>
          </cell>
          <cell r="D18">
            <v>19.3</v>
          </cell>
          <cell r="E18">
            <v>71.791666666666671</v>
          </cell>
          <cell r="F18">
            <v>90</v>
          </cell>
          <cell r="G18">
            <v>47</v>
          </cell>
          <cell r="H18">
            <v>16.2</v>
          </cell>
          <cell r="J18">
            <v>31.319999999999997</v>
          </cell>
          <cell r="K18">
            <v>0</v>
          </cell>
        </row>
        <row r="19">
          <cell r="B19">
            <v>23.0625</v>
          </cell>
          <cell r="C19">
            <v>29.2</v>
          </cell>
          <cell r="D19">
            <v>18.399999999999999</v>
          </cell>
          <cell r="E19">
            <v>69.541666666666671</v>
          </cell>
          <cell r="F19">
            <v>87</v>
          </cell>
          <cell r="G19">
            <v>43</v>
          </cell>
          <cell r="H19">
            <v>14.76</v>
          </cell>
          <cell r="J19">
            <v>27.36</v>
          </cell>
          <cell r="K19">
            <v>0</v>
          </cell>
        </row>
        <row r="20">
          <cell r="B20">
            <v>23.387499999999999</v>
          </cell>
          <cell r="C20">
            <v>29.8</v>
          </cell>
          <cell r="D20">
            <v>19.100000000000001</v>
          </cell>
          <cell r="E20">
            <v>67.75</v>
          </cell>
          <cell r="F20">
            <v>83</v>
          </cell>
          <cell r="G20">
            <v>43</v>
          </cell>
          <cell r="H20">
            <v>15.48</v>
          </cell>
          <cell r="J20">
            <v>31.319999999999997</v>
          </cell>
          <cell r="K20">
            <v>0</v>
          </cell>
        </row>
        <row r="21">
          <cell r="B21">
            <v>23.304166666666664</v>
          </cell>
          <cell r="C21">
            <v>30</v>
          </cell>
          <cell r="D21">
            <v>16.5</v>
          </cell>
          <cell r="E21">
            <v>68.083333333333329</v>
          </cell>
          <cell r="F21">
            <v>91</v>
          </cell>
          <cell r="G21">
            <v>44</v>
          </cell>
          <cell r="H21">
            <v>14.4</v>
          </cell>
          <cell r="J21">
            <v>31.680000000000003</v>
          </cell>
          <cell r="K21">
            <v>0</v>
          </cell>
        </row>
        <row r="22">
          <cell r="B22">
            <v>22.679166666666664</v>
          </cell>
          <cell r="C22">
            <v>29.4</v>
          </cell>
          <cell r="D22">
            <v>17.600000000000001</v>
          </cell>
          <cell r="E22">
            <v>75.041666666666671</v>
          </cell>
          <cell r="F22">
            <v>90</v>
          </cell>
          <cell r="G22">
            <v>51</v>
          </cell>
          <cell r="H22">
            <v>15.840000000000002</v>
          </cell>
          <cell r="J22">
            <v>29.16</v>
          </cell>
          <cell r="K22">
            <v>0</v>
          </cell>
        </row>
        <row r="23">
          <cell r="B23">
            <v>23.599999999999998</v>
          </cell>
          <cell r="C23">
            <v>29.8</v>
          </cell>
          <cell r="D23">
            <v>19.399999999999999</v>
          </cell>
          <cell r="E23">
            <v>74.291666666666671</v>
          </cell>
          <cell r="F23">
            <v>91</v>
          </cell>
          <cell r="G23">
            <v>50</v>
          </cell>
          <cell r="H23">
            <v>14.76</v>
          </cell>
          <cell r="J23">
            <v>28.08</v>
          </cell>
          <cell r="K23">
            <v>0</v>
          </cell>
        </row>
        <row r="24">
          <cell r="B24">
            <v>23.299999999999997</v>
          </cell>
          <cell r="C24">
            <v>30</v>
          </cell>
          <cell r="D24">
            <v>18.600000000000001</v>
          </cell>
          <cell r="E24">
            <v>72.625</v>
          </cell>
          <cell r="F24">
            <v>91</v>
          </cell>
          <cell r="G24">
            <v>43</v>
          </cell>
          <cell r="H24">
            <v>12.24</v>
          </cell>
          <cell r="J24">
            <v>24.12</v>
          </cell>
          <cell r="K24">
            <v>0</v>
          </cell>
        </row>
        <row r="25">
          <cell r="B25">
            <v>22.095833333333331</v>
          </cell>
          <cell r="C25">
            <v>29.5</v>
          </cell>
          <cell r="D25">
            <v>15.6</v>
          </cell>
          <cell r="E25">
            <v>66.875</v>
          </cell>
          <cell r="F25">
            <v>91</v>
          </cell>
          <cell r="G25">
            <v>37</v>
          </cell>
          <cell r="H25">
            <v>13.68</v>
          </cell>
          <cell r="J25">
            <v>27.720000000000002</v>
          </cell>
          <cell r="K25">
            <v>0</v>
          </cell>
        </row>
        <row r="26">
          <cell r="B26">
            <v>21.324999999999996</v>
          </cell>
          <cell r="C26">
            <v>29.8</v>
          </cell>
          <cell r="D26">
            <v>14.3</v>
          </cell>
          <cell r="E26">
            <v>67.125</v>
          </cell>
          <cell r="F26">
            <v>90</v>
          </cell>
          <cell r="G26">
            <v>35</v>
          </cell>
          <cell r="H26">
            <v>11.879999999999999</v>
          </cell>
          <cell r="J26">
            <v>23.759999999999998</v>
          </cell>
          <cell r="K26">
            <v>0</v>
          </cell>
        </row>
        <row r="27">
          <cell r="B27">
            <v>21.324999999999996</v>
          </cell>
          <cell r="C27">
            <v>29.9</v>
          </cell>
          <cell r="D27">
            <v>15.1</v>
          </cell>
          <cell r="E27">
            <v>66.208333333333329</v>
          </cell>
          <cell r="F27">
            <v>89</v>
          </cell>
          <cell r="G27">
            <v>33</v>
          </cell>
          <cell r="H27">
            <v>12.6</v>
          </cell>
          <cell r="J27">
            <v>24.48</v>
          </cell>
          <cell r="K27">
            <v>0</v>
          </cell>
        </row>
        <row r="28">
          <cell r="B28">
            <v>23.120833333333337</v>
          </cell>
          <cell r="C28">
            <v>30.4</v>
          </cell>
          <cell r="D28">
            <v>17.8</v>
          </cell>
          <cell r="E28">
            <v>56.958333333333336</v>
          </cell>
          <cell r="F28">
            <v>76</v>
          </cell>
          <cell r="G28">
            <v>34</v>
          </cell>
          <cell r="H28">
            <v>13.32</v>
          </cell>
          <cell r="J28">
            <v>28.44</v>
          </cell>
          <cell r="K28">
            <v>0</v>
          </cell>
        </row>
        <row r="29">
          <cell r="B29">
            <v>23.166666666666668</v>
          </cell>
          <cell r="C29">
            <v>31.2</v>
          </cell>
          <cell r="D29">
            <v>16.5</v>
          </cell>
          <cell r="E29">
            <v>62.291666666666664</v>
          </cell>
          <cell r="F29">
            <v>89</v>
          </cell>
          <cell r="G29">
            <v>36</v>
          </cell>
          <cell r="H29">
            <v>13.68</v>
          </cell>
          <cell r="J29">
            <v>25.92</v>
          </cell>
          <cell r="K29">
            <v>0</v>
          </cell>
        </row>
        <row r="30">
          <cell r="B30">
            <v>22.404166666666672</v>
          </cell>
          <cell r="C30">
            <v>30.3</v>
          </cell>
          <cell r="D30">
            <v>15.9</v>
          </cell>
          <cell r="E30">
            <v>66.625</v>
          </cell>
          <cell r="F30">
            <v>89</v>
          </cell>
          <cell r="G30">
            <v>40</v>
          </cell>
          <cell r="H30">
            <v>11.879999999999999</v>
          </cell>
          <cell r="J30">
            <v>23.400000000000002</v>
          </cell>
          <cell r="K30">
            <v>0</v>
          </cell>
        </row>
        <row r="31">
          <cell r="B31">
            <v>22.333333333333329</v>
          </cell>
          <cell r="C31">
            <v>28</v>
          </cell>
          <cell r="D31">
            <v>17.100000000000001</v>
          </cell>
          <cell r="E31">
            <v>65</v>
          </cell>
          <cell r="F31">
            <v>88</v>
          </cell>
          <cell r="G31">
            <v>47</v>
          </cell>
          <cell r="H31">
            <v>15.840000000000002</v>
          </cell>
          <cell r="J31">
            <v>31.319999999999997</v>
          </cell>
          <cell r="K31">
            <v>0</v>
          </cell>
        </row>
        <row r="32">
          <cell r="B32">
            <v>18.358333333333338</v>
          </cell>
          <cell r="C32">
            <v>22</v>
          </cell>
          <cell r="D32">
            <v>12.8</v>
          </cell>
          <cell r="E32">
            <v>86.041666666666671</v>
          </cell>
          <cell r="F32">
            <v>95</v>
          </cell>
          <cell r="G32">
            <v>71</v>
          </cell>
          <cell r="H32">
            <v>21.96</v>
          </cell>
          <cell r="J32">
            <v>47.88</v>
          </cell>
          <cell r="K32">
            <v>25.2</v>
          </cell>
        </row>
        <row r="33">
          <cell r="B33">
            <v>11.678260869565216</v>
          </cell>
          <cell r="C33">
            <v>17.2</v>
          </cell>
          <cell r="D33">
            <v>7.2</v>
          </cell>
          <cell r="E33">
            <v>74.826086956521735</v>
          </cell>
          <cell r="F33">
            <v>93</v>
          </cell>
          <cell r="G33">
            <v>45</v>
          </cell>
          <cell r="H33">
            <v>19.440000000000001</v>
          </cell>
          <cell r="J33">
            <v>36</v>
          </cell>
          <cell r="K33">
            <v>0.2</v>
          </cell>
        </row>
        <row r="34">
          <cell r="B34">
            <v>11.854166666666664</v>
          </cell>
          <cell r="C34">
            <v>21.7</v>
          </cell>
          <cell r="D34">
            <v>5</v>
          </cell>
          <cell r="E34">
            <v>74.833333333333329</v>
          </cell>
          <cell r="F34">
            <v>94</v>
          </cell>
          <cell r="G34">
            <v>42</v>
          </cell>
          <cell r="H34">
            <v>15.48</v>
          </cell>
          <cell r="J34">
            <v>26.28</v>
          </cell>
          <cell r="K34">
            <v>0.2</v>
          </cell>
        </row>
        <row r="35">
          <cell r="B35">
            <v>15.883333333333333</v>
          </cell>
          <cell r="C35">
            <v>26.3</v>
          </cell>
          <cell r="D35">
            <v>8.4</v>
          </cell>
          <cell r="E35">
            <v>72.916666666666671</v>
          </cell>
          <cell r="F35">
            <v>91</v>
          </cell>
          <cell r="G35">
            <v>45</v>
          </cell>
          <cell r="H35">
            <v>14.04</v>
          </cell>
          <cell r="J35">
            <v>23.400000000000002</v>
          </cell>
          <cell r="K35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21.541666666666661</v>
          </cell>
          <cell r="C5">
            <v>29.4</v>
          </cell>
          <cell r="D5">
            <v>15.7</v>
          </cell>
          <cell r="E5">
            <v>60.583333333333336</v>
          </cell>
          <cell r="F5">
            <v>78</v>
          </cell>
          <cell r="G5">
            <v>32</v>
          </cell>
          <cell r="H5">
            <v>17.28</v>
          </cell>
          <cell r="J5">
            <v>33.480000000000004</v>
          </cell>
          <cell r="K5">
            <v>0</v>
          </cell>
        </row>
        <row r="6">
          <cell r="B6">
            <v>22.687499999999996</v>
          </cell>
          <cell r="C6">
            <v>30.4</v>
          </cell>
          <cell r="D6">
            <v>16.5</v>
          </cell>
          <cell r="E6">
            <v>60.916666666666664</v>
          </cell>
          <cell r="F6">
            <v>83</v>
          </cell>
          <cell r="G6">
            <v>33</v>
          </cell>
          <cell r="H6">
            <v>15.120000000000001</v>
          </cell>
          <cell r="J6">
            <v>30.240000000000002</v>
          </cell>
          <cell r="K6">
            <v>0</v>
          </cell>
        </row>
        <row r="7">
          <cell r="B7">
            <v>24.150000000000002</v>
          </cell>
          <cell r="C7">
            <v>31.1</v>
          </cell>
          <cell r="D7">
            <v>17.7</v>
          </cell>
          <cell r="E7">
            <v>67.833333333333329</v>
          </cell>
          <cell r="F7">
            <v>90</v>
          </cell>
          <cell r="G7">
            <v>39</v>
          </cell>
          <cell r="H7">
            <v>13.68</v>
          </cell>
          <cell r="J7">
            <v>24.840000000000003</v>
          </cell>
          <cell r="K7">
            <v>0</v>
          </cell>
        </row>
        <row r="8">
          <cell r="B8">
            <v>25.529166666666665</v>
          </cell>
          <cell r="C8">
            <v>31.1</v>
          </cell>
          <cell r="D8">
            <v>21.4</v>
          </cell>
          <cell r="E8">
            <v>65.916666666666671</v>
          </cell>
          <cell r="F8">
            <v>84</v>
          </cell>
          <cell r="G8">
            <v>41</v>
          </cell>
          <cell r="H8">
            <v>16.559999999999999</v>
          </cell>
          <cell r="J8">
            <v>29.880000000000003</v>
          </cell>
          <cell r="K8">
            <v>0</v>
          </cell>
        </row>
        <row r="9">
          <cell r="B9">
            <v>25.166666666666671</v>
          </cell>
          <cell r="C9">
            <v>30.6</v>
          </cell>
          <cell r="D9">
            <v>21.7</v>
          </cell>
          <cell r="E9">
            <v>59.083333333333336</v>
          </cell>
          <cell r="F9">
            <v>71</v>
          </cell>
          <cell r="G9">
            <v>39</v>
          </cell>
          <cell r="H9">
            <v>15.840000000000002</v>
          </cell>
          <cell r="J9">
            <v>30.6</v>
          </cell>
          <cell r="K9">
            <v>0</v>
          </cell>
        </row>
        <row r="10">
          <cell r="B10">
            <v>24.529166666666669</v>
          </cell>
          <cell r="C10">
            <v>30.6</v>
          </cell>
          <cell r="D10">
            <v>20.6</v>
          </cell>
          <cell r="E10">
            <v>58.791666666666664</v>
          </cell>
          <cell r="F10">
            <v>74</v>
          </cell>
          <cell r="G10">
            <v>36</v>
          </cell>
          <cell r="H10">
            <v>16.920000000000002</v>
          </cell>
          <cell r="J10">
            <v>31.319999999999997</v>
          </cell>
          <cell r="K10">
            <v>0</v>
          </cell>
        </row>
        <row r="11">
          <cell r="B11">
            <v>24.558333333333337</v>
          </cell>
          <cell r="C11">
            <v>29.8</v>
          </cell>
          <cell r="D11">
            <v>20.5</v>
          </cell>
          <cell r="E11">
            <v>61.541666666666664</v>
          </cell>
          <cell r="F11">
            <v>78</v>
          </cell>
          <cell r="G11">
            <v>44</v>
          </cell>
          <cell r="H11">
            <v>14.76</v>
          </cell>
          <cell r="J11">
            <v>29.16</v>
          </cell>
          <cell r="K11">
            <v>0</v>
          </cell>
        </row>
        <row r="12">
          <cell r="B12">
            <v>25.066666666666666</v>
          </cell>
          <cell r="C12">
            <v>31.4</v>
          </cell>
          <cell r="D12">
            <v>19.899999999999999</v>
          </cell>
          <cell r="E12">
            <v>65.708333333333329</v>
          </cell>
          <cell r="F12">
            <v>83</v>
          </cell>
          <cell r="G12">
            <v>44</v>
          </cell>
          <cell r="H12">
            <v>18</v>
          </cell>
          <cell r="J12">
            <v>34.56</v>
          </cell>
          <cell r="K12">
            <v>0</v>
          </cell>
        </row>
        <row r="13">
          <cell r="B13">
            <v>25.720833333333331</v>
          </cell>
          <cell r="C13">
            <v>31.4</v>
          </cell>
          <cell r="D13">
            <v>21.6</v>
          </cell>
          <cell r="E13">
            <v>68.791666666666671</v>
          </cell>
          <cell r="F13">
            <v>83</v>
          </cell>
          <cell r="G13">
            <v>49</v>
          </cell>
          <cell r="H13">
            <v>23.040000000000003</v>
          </cell>
          <cell r="J13">
            <v>41.76</v>
          </cell>
          <cell r="K13">
            <v>0</v>
          </cell>
        </row>
        <row r="14">
          <cell r="B14">
            <v>22.516666666666662</v>
          </cell>
          <cell r="C14">
            <v>27.1</v>
          </cell>
          <cell r="D14">
            <v>19.399999999999999</v>
          </cell>
          <cell r="E14">
            <v>84.791666666666671</v>
          </cell>
          <cell r="F14">
            <v>94</v>
          </cell>
          <cell r="G14">
            <v>68</v>
          </cell>
          <cell r="H14">
            <v>21.6</v>
          </cell>
          <cell r="J14">
            <v>48.6</v>
          </cell>
          <cell r="K14">
            <v>30.999999999999996</v>
          </cell>
        </row>
        <row r="15">
          <cell r="B15">
            <v>19.366666666666671</v>
          </cell>
          <cell r="C15">
            <v>25.7</v>
          </cell>
          <cell r="D15">
            <v>15.6</v>
          </cell>
          <cell r="E15">
            <v>83.25</v>
          </cell>
          <cell r="F15">
            <v>92</v>
          </cell>
          <cell r="G15">
            <v>61</v>
          </cell>
          <cell r="H15">
            <v>15.840000000000002</v>
          </cell>
          <cell r="J15">
            <v>34.200000000000003</v>
          </cell>
          <cell r="K15">
            <v>0</v>
          </cell>
        </row>
        <row r="16">
          <cell r="B16">
            <v>21.841666666666669</v>
          </cell>
          <cell r="C16">
            <v>28.5</v>
          </cell>
          <cell r="D16">
            <v>18.3</v>
          </cell>
          <cell r="E16">
            <v>78.416666666666671</v>
          </cell>
          <cell r="F16">
            <v>89</v>
          </cell>
          <cell r="G16">
            <v>55</v>
          </cell>
          <cell r="H16">
            <v>21.96</v>
          </cell>
          <cell r="J16">
            <v>37.080000000000005</v>
          </cell>
          <cell r="K16">
            <v>1</v>
          </cell>
        </row>
        <row r="17">
          <cell r="B17">
            <v>23.891666666666666</v>
          </cell>
          <cell r="C17">
            <v>31</v>
          </cell>
          <cell r="D17">
            <v>19.7</v>
          </cell>
          <cell r="E17">
            <v>70.875</v>
          </cell>
          <cell r="F17">
            <v>85</v>
          </cell>
          <cell r="G17">
            <v>40</v>
          </cell>
          <cell r="H17">
            <v>16.920000000000002</v>
          </cell>
          <cell r="J17">
            <v>38.519999999999996</v>
          </cell>
          <cell r="K17">
            <v>0</v>
          </cell>
        </row>
        <row r="18">
          <cell r="B18">
            <v>24.458333333333332</v>
          </cell>
          <cell r="C18">
            <v>30.2</v>
          </cell>
          <cell r="D18">
            <v>20.6</v>
          </cell>
          <cell r="E18">
            <v>67.916666666666671</v>
          </cell>
          <cell r="F18">
            <v>83</v>
          </cell>
          <cell r="G18">
            <v>43</v>
          </cell>
          <cell r="H18">
            <v>18.720000000000002</v>
          </cell>
          <cell r="J18">
            <v>34.92</v>
          </cell>
          <cell r="K18">
            <v>0</v>
          </cell>
        </row>
        <row r="19">
          <cell r="B19">
            <v>23.841666666666665</v>
          </cell>
          <cell r="C19">
            <v>29.7</v>
          </cell>
          <cell r="D19">
            <v>19.8</v>
          </cell>
          <cell r="E19">
            <v>60</v>
          </cell>
          <cell r="F19">
            <v>74</v>
          </cell>
          <cell r="G19">
            <v>31</v>
          </cell>
          <cell r="H19">
            <v>23.040000000000003</v>
          </cell>
          <cell r="J19">
            <v>43.2</v>
          </cell>
          <cell r="K19">
            <v>0</v>
          </cell>
        </row>
        <row r="20">
          <cell r="B20">
            <v>23.904166666666669</v>
          </cell>
          <cell r="C20">
            <v>30.2</v>
          </cell>
          <cell r="D20">
            <v>19.899999999999999</v>
          </cell>
          <cell r="E20">
            <v>61.833333333333336</v>
          </cell>
          <cell r="F20">
            <v>77</v>
          </cell>
          <cell r="G20">
            <v>38</v>
          </cell>
          <cell r="H20">
            <v>19.079999999999998</v>
          </cell>
          <cell r="J20">
            <v>34.92</v>
          </cell>
          <cell r="K20">
            <v>0</v>
          </cell>
        </row>
        <row r="21">
          <cell r="B21">
            <v>24.1875</v>
          </cell>
          <cell r="C21">
            <v>29.8</v>
          </cell>
          <cell r="D21">
            <v>20.5</v>
          </cell>
          <cell r="E21">
            <v>60.791666666666664</v>
          </cell>
          <cell r="F21">
            <v>73</v>
          </cell>
          <cell r="G21">
            <v>40</v>
          </cell>
          <cell r="H21">
            <v>18.720000000000002</v>
          </cell>
          <cell r="J21">
            <v>37.440000000000005</v>
          </cell>
          <cell r="K21">
            <v>0</v>
          </cell>
        </row>
        <row r="22">
          <cell r="B22">
            <v>24</v>
          </cell>
          <cell r="C22">
            <v>29.6</v>
          </cell>
          <cell r="D22">
            <v>20.100000000000001</v>
          </cell>
          <cell r="E22">
            <v>64.75</v>
          </cell>
          <cell r="F22">
            <v>76</v>
          </cell>
          <cell r="G22">
            <v>46</v>
          </cell>
          <cell r="H22">
            <v>17.28</v>
          </cell>
          <cell r="J22">
            <v>36</v>
          </cell>
          <cell r="K22">
            <v>0</v>
          </cell>
        </row>
        <row r="23">
          <cell r="B23">
            <v>23.86666666666666</v>
          </cell>
          <cell r="C23">
            <v>29.6</v>
          </cell>
          <cell r="D23">
            <v>18.899999999999999</v>
          </cell>
          <cell r="E23">
            <v>70.25</v>
          </cell>
          <cell r="F23">
            <v>90</v>
          </cell>
          <cell r="G23">
            <v>42</v>
          </cell>
          <cell r="H23">
            <v>15.120000000000001</v>
          </cell>
          <cell r="J23">
            <v>25.92</v>
          </cell>
          <cell r="K23">
            <v>0</v>
          </cell>
        </row>
        <row r="24">
          <cell r="B24">
            <v>24.291666666666671</v>
          </cell>
          <cell r="C24">
            <v>30.3</v>
          </cell>
          <cell r="D24">
            <v>19.8</v>
          </cell>
          <cell r="E24">
            <v>66.166666666666671</v>
          </cell>
          <cell r="F24">
            <v>84</v>
          </cell>
          <cell r="G24">
            <v>39</v>
          </cell>
          <cell r="H24">
            <v>13.32</v>
          </cell>
          <cell r="J24">
            <v>28.08</v>
          </cell>
          <cell r="K24">
            <v>0</v>
          </cell>
        </row>
        <row r="25">
          <cell r="B25">
            <v>23.987500000000001</v>
          </cell>
          <cell r="C25">
            <v>30.6</v>
          </cell>
          <cell r="D25">
            <v>18.7</v>
          </cell>
          <cell r="E25">
            <v>58.208333333333336</v>
          </cell>
          <cell r="F25">
            <v>77</v>
          </cell>
          <cell r="G25">
            <v>30</v>
          </cell>
          <cell r="H25">
            <v>12.6</v>
          </cell>
          <cell r="J25">
            <v>25.56</v>
          </cell>
          <cell r="K25">
            <v>0</v>
          </cell>
        </row>
        <row r="26">
          <cell r="B26">
            <v>23.304166666666671</v>
          </cell>
          <cell r="C26">
            <v>29.8</v>
          </cell>
          <cell r="D26">
            <v>18.8</v>
          </cell>
          <cell r="E26">
            <v>57.625</v>
          </cell>
          <cell r="F26">
            <v>76</v>
          </cell>
          <cell r="G26">
            <v>30</v>
          </cell>
          <cell r="H26">
            <v>13.32</v>
          </cell>
          <cell r="J26">
            <v>21.96</v>
          </cell>
          <cell r="K26">
            <v>0</v>
          </cell>
        </row>
        <row r="27">
          <cell r="B27">
            <v>22.816666666666663</v>
          </cell>
          <cell r="C27">
            <v>29.6</v>
          </cell>
          <cell r="D27">
            <v>16.600000000000001</v>
          </cell>
          <cell r="E27">
            <v>59.041666666666664</v>
          </cell>
          <cell r="F27">
            <v>83</v>
          </cell>
          <cell r="G27">
            <v>32</v>
          </cell>
          <cell r="H27">
            <v>14.76</v>
          </cell>
          <cell r="J27">
            <v>29.16</v>
          </cell>
          <cell r="K27">
            <v>0</v>
          </cell>
        </row>
        <row r="28">
          <cell r="B28">
            <v>23.566666666666666</v>
          </cell>
          <cell r="C28">
            <v>30.1</v>
          </cell>
          <cell r="D28">
            <v>18.8</v>
          </cell>
          <cell r="E28">
            <v>52.5</v>
          </cell>
          <cell r="F28">
            <v>70</v>
          </cell>
          <cell r="G28">
            <v>30</v>
          </cell>
          <cell r="H28">
            <v>17.64</v>
          </cell>
          <cell r="J28">
            <v>33.840000000000003</v>
          </cell>
          <cell r="K28">
            <v>0</v>
          </cell>
        </row>
        <row r="29">
          <cell r="B29">
            <v>23.862500000000001</v>
          </cell>
          <cell r="C29">
            <v>30.5</v>
          </cell>
          <cell r="D29">
            <v>18.7</v>
          </cell>
          <cell r="E29">
            <v>53.958333333333336</v>
          </cell>
          <cell r="F29">
            <v>72</v>
          </cell>
          <cell r="G29">
            <v>30</v>
          </cell>
          <cell r="H29">
            <v>17.64</v>
          </cell>
          <cell r="J29">
            <v>31.680000000000003</v>
          </cell>
          <cell r="K29">
            <v>0</v>
          </cell>
        </row>
        <row r="30">
          <cell r="B30">
            <v>24.758333333333336</v>
          </cell>
          <cell r="C30">
            <v>30.1</v>
          </cell>
          <cell r="D30">
            <v>19.8</v>
          </cell>
          <cell r="E30">
            <v>51.125</v>
          </cell>
          <cell r="F30">
            <v>66</v>
          </cell>
          <cell r="G30">
            <v>35</v>
          </cell>
          <cell r="H30">
            <v>19.440000000000001</v>
          </cell>
          <cell r="J30">
            <v>38.519999999999996</v>
          </cell>
          <cell r="K30">
            <v>0</v>
          </cell>
        </row>
        <row r="31">
          <cell r="B31">
            <v>24.524999999999995</v>
          </cell>
          <cell r="C31">
            <v>30.4</v>
          </cell>
          <cell r="D31">
            <v>21.1</v>
          </cell>
          <cell r="E31">
            <v>53.375</v>
          </cell>
          <cell r="F31">
            <v>67</v>
          </cell>
          <cell r="G31">
            <v>41</v>
          </cell>
          <cell r="H31">
            <v>24.12</v>
          </cell>
          <cell r="J31">
            <v>42.12</v>
          </cell>
          <cell r="K31">
            <v>0</v>
          </cell>
        </row>
        <row r="32">
          <cell r="B32">
            <v>17.970833333333335</v>
          </cell>
          <cell r="C32">
            <v>25.1</v>
          </cell>
          <cell r="D32">
            <v>10.8</v>
          </cell>
          <cell r="E32">
            <v>80</v>
          </cell>
          <cell r="F32">
            <v>94</v>
          </cell>
          <cell r="G32">
            <v>55</v>
          </cell>
          <cell r="H32">
            <v>21.96</v>
          </cell>
          <cell r="J32">
            <v>43.56</v>
          </cell>
          <cell r="K32">
            <v>36</v>
          </cell>
        </row>
        <row r="33">
          <cell r="B33">
            <v>10.645833333333332</v>
          </cell>
          <cell r="C33">
            <v>16.100000000000001</v>
          </cell>
          <cell r="D33">
            <v>6.6</v>
          </cell>
          <cell r="E33">
            <v>71.375</v>
          </cell>
          <cell r="F33">
            <v>89</v>
          </cell>
          <cell r="G33">
            <v>40</v>
          </cell>
          <cell r="H33">
            <v>16.920000000000002</v>
          </cell>
          <cell r="J33">
            <v>27</v>
          </cell>
          <cell r="K33">
            <v>0.2</v>
          </cell>
        </row>
        <row r="34">
          <cell r="B34">
            <v>12.116666666666665</v>
          </cell>
          <cell r="C34">
            <v>21.1</v>
          </cell>
          <cell r="D34">
            <v>6.2</v>
          </cell>
          <cell r="E34">
            <v>66.291666666666671</v>
          </cell>
          <cell r="F34">
            <v>83</v>
          </cell>
          <cell r="G34">
            <v>40</v>
          </cell>
          <cell r="H34">
            <v>13.32</v>
          </cell>
          <cell r="J34">
            <v>24.48</v>
          </cell>
          <cell r="K34">
            <v>0</v>
          </cell>
        </row>
        <row r="35">
          <cell r="B35">
            <v>16.545833333333334</v>
          </cell>
          <cell r="C35">
            <v>24.9</v>
          </cell>
          <cell r="D35">
            <v>9.8000000000000007</v>
          </cell>
          <cell r="E35">
            <v>64.833333333333329</v>
          </cell>
          <cell r="F35">
            <v>85</v>
          </cell>
          <cell r="G35">
            <v>37</v>
          </cell>
          <cell r="H35">
            <v>15.840000000000002</v>
          </cell>
          <cell r="J35">
            <v>24.840000000000003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21.204166666666669</v>
          </cell>
          <cell r="C5">
            <v>28.9</v>
          </cell>
          <cell r="D5">
            <v>15.1</v>
          </cell>
          <cell r="E5">
            <v>61.92307692307692</v>
          </cell>
          <cell r="F5">
            <v>100</v>
          </cell>
          <cell r="G5">
            <v>43</v>
          </cell>
          <cell r="H5">
            <v>12.24</v>
          </cell>
          <cell r="J5">
            <v>22.68</v>
          </cell>
          <cell r="K5">
            <v>0.2</v>
          </cell>
        </row>
        <row r="6">
          <cell r="B6">
            <v>22.866666666666671</v>
          </cell>
          <cell r="C6">
            <v>30.4</v>
          </cell>
          <cell r="D6">
            <v>17.399999999999999</v>
          </cell>
          <cell r="E6">
            <v>75.222222222222229</v>
          </cell>
          <cell r="F6">
            <v>100</v>
          </cell>
          <cell r="G6">
            <v>53</v>
          </cell>
          <cell r="H6">
            <v>9.3600000000000012</v>
          </cell>
          <cell r="J6">
            <v>19.8</v>
          </cell>
          <cell r="K6">
            <v>0</v>
          </cell>
        </row>
        <row r="7">
          <cell r="B7">
            <v>24.495833333333334</v>
          </cell>
          <cell r="C7">
            <v>31</v>
          </cell>
          <cell r="D7">
            <v>19.2</v>
          </cell>
          <cell r="E7">
            <v>65.285714285714292</v>
          </cell>
          <cell r="F7">
            <v>100</v>
          </cell>
          <cell r="G7">
            <v>45</v>
          </cell>
          <cell r="H7">
            <v>9</v>
          </cell>
          <cell r="J7">
            <v>21.6</v>
          </cell>
          <cell r="K7">
            <v>0</v>
          </cell>
        </row>
        <row r="8">
          <cell r="B8">
            <v>23.704166666666666</v>
          </cell>
          <cell r="C8">
            <v>30.9</v>
          </cell>
          <cell r="D8">
            <v>17.7</v>
          </cell>
          <cell r="E8">
            <v>59.666666666666664</v>
          </cell>
          <cell r="F8">
            <v>100</v>
          </cell>
          <cell r="G8">
            <v>38</v>
          </cell>
          <cell r="H8">
            <v>8.64</v>
          </cell>
          <cell r="J8">
            <v>20.52</v>
          </cell>
          <cell r="K8">
            <v>0</v>
          </cell>
        </row>
        <row r="9">
          <cell r="C9">
            <v>29.2</v>
          </cell>
          <cell r="D9">
            <v>16.3</v>
          </cell>
          <cell r="E9">
            <v>66.611111111111114</v>
          </cell>
          <cell r="F9">
            <v>100</v>
          </cell>
          <cell r="G9">
            <v>38</v>
          </cell>
          <cell r="H9">
            <v>9.7200000000000006</v>
          </cell>
          <cell r="J9">
            <v>20.88</v>
          </cell>
          <cell r="K9">
            <v>0</v>
          </cell>
        </row>
        <row r="10">
          <cell r="B10">
            <v>22.3125</v>
          </cell>
          <cell r="C10">
            <v>29.7</v>
          </cell>
          <cell r="D10">
            <v>16.2</v>
          </cell>
          <cell r="E10">
            <v>68.473684210526315</v>
          </cell>
          <cell r="F10">
            <v>100</v>
          </cell>
          <cell r="G10">
            <v>40</v>
          </cell>
          <cell r="H10">
            <v>8.64</v>
          </cell>
          <cell r="J10">
            <v>21.96</v>
          </cell>
          <cell r="K10">
            <v>0</v>
          </cell>
        </row>
        <row r="11">
          <cell r="B11">
            <v>22.920833333333334</v>
          </cell>
          <cell r="C11">
            <v>30.9</v>
          </cell>
          <cell r="D11">
            <v>16.2</v>
          </cell>
          <cell r="E11">
            <v>70.631578947368425</v>
          </cell>
          <cell r="F11">
            <v>100</v>
          </cell>
          <cell r="G11">
            <v>42</v>
          </cell>
          <cell r="H11">
            <v>9.3600000000000012</v>
          </cell>
          <cell r="J11">
            <v>22.32</v>
          </cell>
          <cell r="K11">
            <v>0</v>
          </cell>
        </row>
        <row r="12">
          <cell r="B12">
            <v>23.945833333333329</v>
          </cell>
          <cell r="C12">
            <v>32.299999999999997</v>
          </cell>
          <cell r="D12">
            <v>16.899999999999999</v>
          </cell>
          <cell r="E12">
            <v>63.466666666666669</v>
          </cell>
          <cell r="F12">
            <v>100</v>
          </cell>
          <cell r="G12">
            <v>41</v>
          </cell>
          <cell r="H12">
            <v>11.520000000000001</v>
          </cell>
          <cell r="J12">
            <v>23.040000000000003</v>
          </cell>
          <cell r="K12">
            <v>0</v>
          </cell>
        </row>
        <row r="13">
          <cell r="B13">
            <v>25.045833333333334</v>
          </cell>
          <cell r="C13">
            <v>33</v>
          </cell>
          <cell r="D13">
            <v>18.8</v>
          </cell>
          <cell r="E13">
            <v>66.5</v>
          </cell>
          <cell r="F13">
            <v>100</v>
          </cell>
          <cell r="G13">
            <v>41</v>
          </cell>
          <cell r="H13">
            <v>8.64</v>
          </cell>
          <cell r="J13">
            <v>24.12</v>
          </cell>
          <cell r="K13">
            <v>0</v>
          </cell>
        </row>
        <row r="14">
          <cell r="B14">
            <v>24.187500000000004</v>
          </cell>
          <cell r="C14">
            <v>33.1</v>
          </cell>
          <cell r="D14">
            <v>19.2</v>
          </cell>
          <cell r="E14">
            <v>74.82352941176471</v>
          </cell>
          <cell r="F14">
            <v>100</v>
          </cell>
          <cell r="G14">
            <v>42</v>
          </cell>
          <cell r="H14">
            <v>15.120000000000001</v>
          </cell>
          <cell r="J14">
            <v>37.080000000000005</v>
          </cell>
          <cell r="K14">
            <v>1.6</v>
          </cell>
        </row>
        <row r="15">
          <cell r="B15">
            <v>24.058333333333337</v>
          </cell>
          <cell r="C15">
            <v>29.9</v>
          </cell>
          <cell r="D15">
            <v>20.9</v>
          </cell>
          <cell r="E15">
            <v>73.416666666666671</v>
          </cell>
          <cell r="F15">
            <v>100</v>
          </cell>
          <cell r="G15">
            <v>57</v>
          </cell>
          <cell r="H15">
            <v>8.2799999999999994</v>
          </cell>
          <cell r="J15">
            <v>18.36</v>
          </cell>
          <cell r="K15">
            <v>0</v>
          </cell>
        </row>
        <row r="16">
          <cell r="B16">
            <v>23.474999999999998</v>
          </cell>
          <cell r="C16">
            <v>28.8</v>
          </cell>
          <cell r="D16">
            <v>18.3</v>
          </cell>
          <cell r="E16">
            <v>78.099999999999994</v>
          </cell>
          <cell r="F16">
            <v>100</v>
          </cell>
          <cell r="G16">
            <v>55</v>
          </cell>
          <cell r="H16">
            <v>12.24</v>
          </cell>
          <cell r="J16">
            <v>22.32</v>
          </cell>
          <cell r="K16">
            <v>0</v>
          </cell>
        </row>
        <row r="17">
          <cell r="B17">
            <v>23.537499999999998</v>
          </cell>
          <cell r="C17">
            <v>29.8</v>
          </cell>
          <cell r="D17">
            <v>18.7</v>
          </cell>
          <cell r="E17">
            <v>74.055555555555557</v>
          </cell>
          <cell r="F17">
            <v>100</v>
          </cell>
          <cell r="G17">
            <v>51</v>
          </cell>
          <cell r="H17">
            <v>13.68</v>
          </cell>
          <cell r="J17">
            <v>29.880000000000003</v>
          </cell>
          <cell r="K17">
            <v>0</v>
          </cell>
        </row>
        <row r="18">
          <cell r="B18">
            <v>22.441666666666666</v>
          </cell>
          <cell r="C18">
            <v>28.9</v>
          </cell>
          <cell r="D18">
            <v>16.899999999999999</v>
          </cell>
          <cell r="E18">
            <v>68.277777777777771</v>
          </cell>
          <cell r="F18">
            <v>100</v>
          </cell>
          <cell r="G18">
            <v>45</v>
          </cell>
          <cell r="H18">
            <v>14.76</v>
          </cell>
          <cell r="J18">
            <v>29.52</v>
          </cell>
          <cell r="K18">
            <v>0</v>
          </cell>
        </row>
        <row r="19">
          <cell r="B19">
            <v>22.150000000000002</v>
          </cell>
          <cell r="C19">
            <v>29.1</v>
          </cell>
          <cell r="D19">
            <v>16.8</v>
          </cell>
          <cell r="E19">
            <v>67.882352941176464</v>
          </cell>
          <cell r="F19">
            <v>100</v>
          </cell>
          <cell r="G19">
            <v>43</v>
          </cell>
          <cell r="H19">
            <v>14.4</v>
          </cell>
          <cell r="J19">
            <v>29.16</v>
          </cell>
          <cell r="K19">
            <v>0</v>
          </cell>
        </row>
        <row r="20">
          <cell r="B20">
            <v>22.262500000000003</v>
          </cell>
          <cell r="C20">
            <v>29.4</v>
          </cell>
          <cell r="D20">
            <v>16.399999999999999</v>
          </cell>
          <cell r="E20">
            <v>69.2</v>
          </cell>
          <cell r="F20">
            <v>100</v>
          </cell>
          <cell r="G20">
            <v>44</v>
          </cell>
          <cell r="H20">
            <v>15.120000000000001</v>
          </cell>
          <cell r="J20">
            <v>32.04</v>
          </cell>
          <cell r="K20">
            <v>0</v>
          </cell>
        </row>
        <row r="21">
          <cell r="B21">
            <v>22.816666666666666</v>
          </cell>
          <cell r="C21">
            <v>30.4</v>
          </cell>
          <cell r="D21">
            <v>16.5</v>
          </cell>
          <cell r="E21">
            <v>70.047619047619051</v>
          </cell>
          <cell r="F21">
            <v>100</v>
          </cell>
          <cell r="G21">
            <v>42</v>
          </cell>
          <cell r="H21">
            <v>16.920000000000002</v>
          </cell>
          <cell r="J21">
            <v>31.680000000000003</v>
          </cell>
          <cell r="K21">
            <v>0</v>
          </cell>
        </row>
        <row r="22">
          <cell r="B22">
            <v>23.329166666666666</v>
          </cell>
          <cell r="C22">
            <v>30.6</v>
          </cell>
          <cell r="D22">
            <v>17.8</v>
          </cell>
          <cell r="E22">
            <v>65.944444444444443</v>
          </cell>
          <cell r="F22">
            <v>100</v>
          </cell>
          <cell r="G22">
            <v>44</v>
          </cell>
          <cell r="H22">
            <v>10.08</v>
          </cell>
          <cell r="J22">
            <v>33.119999999999997</v>
          </cell>
          <cell r="K22">
            <v>0</v>
          </cell>
        </row>
        <row r="23">
          <cell r="B23">
            <v>23.737500000000001</v>
          </cell>
          <cell r="C23">
            <v>30.5</v>
          </cell>
          <cell r="D23">
            <v>17.3</v>
          </cell>
          <cell r="E23">
            <v>66.739130434782609</v>
          </cell>
          <cell r="F23">
            <v>100</v>
          </cell>
          <cell r="G23">
            <v>38</v>
          </cell>
          <cell r="H23">
            <v>12.6</v>
          </cell>
          <cell r="J23">
            <v>27</v>
          </cell>
          <cell r="K23">
            <v>0</v>
          </cell>
        </row>
        <row r="24">
          <cell r="B24">
            <v>21.654166666666665</v>
          </cell>
          <cell r="C24">
            <v>29.2</v>
          </cell>
          <cell r="D24">
            <v>15.1</v>
          </cell>
          <cell r="E24">
            <v>70.2</v>
          </cell>
          <cell r="F24">
            <v>100</v>
          </cell>
          <cell r="G24">
            <v>40</v>
          </cell>
          <cell r="H24">
            <v>10.8</v>
          </cell>
          <cell r="J24">
            <v>21.96</v>
          </cell>
          <cell r="K24">
            <v>0</v>
          </cell>
        </row>
        <row r="25">
          <cell r="B25">
            <v>20.812500000000004</v>
          </cell>
          <cell r="C25">
            <v>29.6</v>
          </cell>
          <cell r="D25">
            <v>13.2</v>
          </cell>
          <cell r="E25">
            <v>63.117647058823529</v>
          </cell>
          <cell r="F25">
            <v>100</v>
          </cell>
          <cell r="G25">
            <v>33</v>
          </cell>
          <cell r="H25">
            <v>10.08</v>
          </cell>
          <cell r="J25">
            <v>20.88</v>
          </cell>
          <cell r="K25">
            <v>0</v>
          </cell>
        </row>
        <row r="26">
          <cell r="B26">
            <v>20.791666666666668</v>
          </cell>
          <cell r="C26">
            <v>30</v>
          </cell>
          <cell r="D26">
            <v>13.1</v>
          </cell>
          <cell r="E26">
            <v>64.900000000000006</v>
          </cell>
          <cell r="F26">
            <v>100</v>
          </cell>
          <cell r="G26">
            <v>30</v>
          </cell>
          <cell r="H26">
            <v>7.9200000000000008</v>
          </cell>
          <cell r="J26">
            <v>22.32</v>
          </cell>
          <cell r="K26">
            <v>0</v>
          </cell>
        </row>
        <row r="27">
          <cell r="B27">
            <v>20.812499999999996</v>
          </cell>
          <cell r="C27">
            <v>30.3</v>
          </cell>
          <cell r="D27">
            <v>12.9</v>
          </cell>
          <cell r="E27">
            <v>65.409090909090907</v>
          </cell>
          <cell r="F27">
            <v>100</v>
          </cell>
          <cell r="G27">
            <v>28</v>
          </cell>
          <cell r="H27">
            <v>9</v>
          </cell>
          <cell r="J27">
            <v>17.64</v>
          </cell>
          <cell r="K27">
            <v>0</v>
          </cell>
        </row>
        <row r="28">
          <cell r="B28">
            <v>21.479166666666668</v>
          </cell>
          <cell r="D28">
            <v>13.2</v>
          </cell>
          <cell r="E28">
            <v>66.875</v>
          </cell>
          <cell r="F28">
            <v>100</v>
          </cell>
          <cell r="G28">
            <v>31</v>
          </cell>
          <cell r="H28">
            <v>7.5600000000000005</v>
          </cell>
          <cell r="J28">
            <v>19.8</v>
          </cell>
          <cell r="K28">
            <v>0</v>
          </cell>
        </row>
        <row r="29">
          <cell r="B29">
            <v>22.333333333333332</v>
          </cell>
          <cell r="C29">
            <v>31.3</v>
          </cell>
          <cell r="D29">
            <v>14.6</v>
          </cell>
          <cell r="E29">
            <v>65.25</v>
          </cell>
          <cell r="F29">
            <v>99</v>
          </cell>
          <cell r="G29">
            <v>32</v>
          </cell>
          <cell r="H29">
            <v>13.32</v>
          </cell>
          <cell r="J29">
            <v>29.16</v>
          </cell>
          <cell r="K29">
            <v>0</v>
          </cell>
        </row>
        <row r="30">
          <cell r="B30">
            <v>21.741666666666664</v>
          </cell>
          <cell r="C30">
            <v>30.7</v>
          </cell>
          <cell r="D30">
            <v>14.5</v>
          </cell>
          <cell r="E30">
            <v>68.166666666666671</v>
          </cell>
          <cell r="F30">
            <v>100</v>
          </cell>
          <cell r="G30">
            <v>32</v>
          </cell>
          <cell r="H30">
            <v>14.76</v>
          </cell>
          <cell r="J30">
            <v>29.16</v>
          </cell>
          <cell r="K30">
            <v>0</v>
          </cell>
        </row>
        <row r="31">
          <cell r="B31">
            <v>21.295833333333334</v>
          </cell>
          <cell r="C31">
            <v>29.7</v>
          </cell>
          <cell r="D31">
            <v>15</v>
          </cell>
          <cell r="E31">
            <v>70.25</v>
          </cell>
          <cell r="F31">
            <v>100</v>
          </cell>
          <cell r="G31">
            <v>37</v>
          </cell>
          <cell r="H31">
            <v>14.4</v>
          </cell>
          <cell r="J31">
            <v>25.56</v>
          </cell>
          <cell r="K31">
            <v>0</v>
          </cell>
        </row>
        <row r="32">
          <cell r="B32">
            <v>19.237500000000004</v>
          </cell>
          <cell r="C32">
            <v>22</v>
          </cell>
          <cell r="D32">
            <v>18.100000000000001</v>
          </cell>
          <cell r="E32">
            <v>85.214285714285708</v>
          </cell>
          <cell r="F32">
            <v>100</v>
          </cell>
          <cell r="G32">
            <v>73</v>
          </cell>
          <cell r="H32">
            <v>12.6</v>
          </cell>
          <cell r="J32">
            <v>38.159999999999997</v>
          </cell>
          <cell r="K32">
            <v>10.8</v>
          </cell>
        </row>
        <row r="33">
          <cell r="B33">
            <v>13.745833333333335</v>
          </cell>
          <cell r="C33">
            <v>18.600000000000001</v>
          </cell>
          <cell r="D33">
            <v>11.7</v>
          </cell>
          <cell r="E33">
            <v>77.608695652173907</v>
          </cell>
          <cell r="F33">
            <v>100</v>
          </cell>
          <cell r="G33">
            <v>56</v>
          </cell>
          <cell r="H33">
            <v>15.48</v>
          </cell>
          <cell r="J33">
            <v>39.6</v>
          </cell>
          <cell r="K33">
            <v>0.8</v>
          </cell>
        </row>
        <row r="34">
          <cell r="B34">
            <v>13.825000000000001</v>
          </cell>
          <cell r="C34">
            <v>21.3</v>
          </cell>
          <cell r="D34">
            <v>8</v>
          </cell>
          <cell r="E34">
            <v>65.461538461538467</v>
          </cell>
          <cell r="F34">
            <v>100</v>
          </cell>
          <cell r="G34">
            <v>49</v>
          </cell>
          <cell r="H34">
            <v>9</v>
          </cell>
          <cell r="J34">
            <v>20.88</v>
          </cell>
          <cell r="K34">
            <v>0.2</v>
          </cell>
        </row>
        <row r="35">
          <cell r="B35">
            <v>15.766666666666667</v>
          </cell>
          <cell r="C35">
            <v>26.2</v>
          </cell>
          <cell r="D35">
            <v>7.3</v>
          </cell>
          <cell r="E35">
            <v>67.75</v>
          </cell>
          <cell r="F35">
            <v>100</v>
          </cell>
          <cell r="G35">
            <v>38</v>
          </cell>
          <cell r="H35">
            <v>7.5600000000000005</v>
          </cell>
          <cell r="J35">
            <v>15.120000000000001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>
            <v>25.157142857142855</v>
          </cell>
          <cell r="C17">
            <v>27.9</v>
          </cell>
          <cell r="D17">
            <v>22.4</v>
          </cell>
          <cell r="E17">
            <v>65</v>
          </cell>
          <cell r="F17">
            <v>76</v>
          </cell>
          <cell r="G17">
            <v>53</v>
          </cell>
          <cell r="H17">
            <v>14.76</v>
          </cell>
          <cell r="J17">
            <v>25.56</v>
          </cell>
          <cell r="K17">
            <v>0</v>
          </cell>
        </row>
        <row r="18">
          <cell r="B18">
            <v>21.670833333333331</v>
          </cell>
          <cell r="C18">
            <v>26.5</v>
          </cell>
          <cell r="D18">
            <v>17.2</v>
          </cell>
          <cell r="E18">
            <v>76.333333333333329</v>
          </cell>
          <cell r="F18">
            <v>95</v>
          </cell>
          <cell r="G18">
            <v>51</v>
          </cell>
          <cell r="H18">
            <v>16.2</v>
          </cell>
          <cell r="J18">
            <v>32.04</v>
          </cell>
          <cell r="K18">
            <v>0</v>
          </cell>
        </row>
        <row r="19">
          <cell r="B19">
            <v>21.279166666666665</v>
          </cell>
          <cell r="C19">
            <v>26.3</v>
          </cell>
          <cell r="D19">
            <v>17.399999999999999</v>
          </cell>
          <cell r="E19">
            <v>72.083333333333329</v>
          </cell>
          <cell r="F19">
            <v>86</v>
          </cell>
          <cell r="G19">
            <v>49</v>
          </cell>
          <cell r="H19">
            <v>17.28</v>
          </cell>
          <cell r="J19">
            <v>34.92</v>
          </cell>
          <cell r="K19">
            <v>0</v>
          </cell>
        </row>
        <row r="20">
          <cell r="B20">
            <v>21.841666666666665</v>
          </cell>
          <cell r="C20">
            <v>27.7</v>
          </cell>
          <cell r="D20">
            <v>16.399999999999999</v>
          </cell>
          <cell r="E20">
            <v>67.708333333333329</v>
          </cell>
          <cell r="F20">
            <v>87</v>
          </cell>
          <cell r="G20">
            <v>45</v>
          </cell>
          <cell r="H20">
            <v>16.559999999999999</v>
          </cell>
          <cell r="J20">
            <v>37.800000000000004</v>
          </cell>
          <cell r="K20">
            <v>0</v>
          </cell>
        </row>
        <row r="21">
          <cell r="B21">
            <v>21.813043478260873</v>
          </cell>
          <cell r="C21">
            <v>27.8</v>
          </cell>
          <cell r="D21">
            <v>16.399999999999999</v>
          </cell>
          <cell r="E21">
            <v>68.913043478260875</v>
          </cell>
          <cell r="F21">
            <v>87</v>
          </cell>
          <cell r="G21">
            <v>47</v>
          </cell>
          <cell r="H21">
            <v>20.88</v>
          </cell>
          <cell r="J21">
            <v>42.84</v>
          </cell>
          <cell r="K21">
            <v>0</v>
          </cell>
        </row>
        <row r="22">
          <cell r="B22">
            <v>22.3</v>
          </cell>
          <cell r="C22">
            <v>28.8</v>
          </cell>
          <cell r="D22">
            <v>17.7</v>
          </cell>
          <cell r="E22">
            <v>69.833333333333329</v>
          </cell>
          <cell r="F22">
            <v>86</v>
          </cell>
          <cell r="G22">
            <v>42</v>
          </cell>
          <cell r="H22">
            <v>16.2</v>
          </cell>
          <cell r="J22">
            <v>30.96</v>
          </cell>
          <cell r="K22">
            <v>0</v>
          </cell>
        </row>
        <row r="23">
          <cell r="B23">
            <v>22.504166666666666</v>
          </cell>
          <cell r="C23">
            <v>28.1</v>
          </cell>
          <cell r="D23">
            <v>17.100000000000001</v>
          </cell>
          <cell r="E23">
            <v>67.791666666666671</v>
          </cell>
          <cell r="F23">
            <v>86</v>
          </cell>
          <cell r="G23">
            <v>44</v>
          </cell>
          <cell r="H23">
            <v>12.6</v>
          </cell>
          <cell r="J23">
            <v>26.64</v>
          </cell>
          <cell r="K23">
            <v>0</v>
          </cell>
        </row>
        <row r="24">
          <cell r="B24">
            <v>22</v>
          </cell>
          <cell r="C24">
            <v>26.6</v>
          </cell>
          <cell r="D24">
            <v>17.399999999999999</v>
          </cell>
          <cell r="E24">
            <v>61.875</v>
          </cell>
          <cell r="F24">
            <v>78</v>
          </cell>
          <cell r="G24">
            <v>40</v>
          </cell>
          <cell r="H24">
            <v>14.4</v>
          </cell>
          <cell r="J24">
            <v>28.8</v>
          </cell>
          <cell r="K24">
            <v>0</v>
          </cell>
        </row>
        <row r="25">
          <cell r="B25">
            <v>21.549999999999997</v>
          </cell>
          <cell r="C25">
            <v>27.1</v>
          </cell>
          <cell r="D25">
            <v>17.3</v>
          </cell>
          <cell r="E25">
            <v>58.958333333333336</v>
          </cell>
          <cell r="F25">
            <v>75</v>
          </cell>
          <cell r="G25">
            <v>39</v>
          </cell>
          <cell r="H25">
            <v>14.76</v>
          </cell>
          <cell r="J25">
            <v>37.800000000000004</v>
          </cell>
          <cell r="K25">
            <v>0</v>
          </cell>
        </row>
        <row r="26">
          <cell r="B26">
            <v>21.779166666666665</v>
          </cell>
          <cell r="C26">
            <v>27.8</v>
          </cell>
          <cell r="D26">
            <v>13.5</v>
          </cell>
          <cell r="E26">
            <v>54.041666666666664</v>
          </cell>
          <cell r="F26">
            <v>80</v>
          </cell>
          <cell r="G26">
            <v>33</v>
          </cell>
          <cell r="H26">
            <v>12.24</v>
          </cell>
          <cell r="J26">
            <v>22.68</v>
          </cell>
          <cell r="K26">
            <v>0</v>
          </cell>
        </row>
        <row r="27">
          <cell r="B27">
            <v>21.970833333333331</v>
          </cell>
          <cell r="C27">
            <v>27.6</v>
          </cell>
          <cell r="D27">
            <v>15.5</v>
          </cell>
          <cell r="E27">
            <v>52.833333333333336</v>
          </cell>
          <cell r="F27">
            <v>73</v>
          </cell>
          <cell r="G27">
            <v>34</v>
          </cell>
          <cell r="H27">
            <v>11.879999999999999</v>
          </cell>
          <cell r="J27">
            <v>21.96</v>
          </cell>
          <cell r="K27">
            <v>0</v>
          </cell>
        </row>
        <row r="28">
          <cell r="B28">
            <v>22.470833333333335</v>
          </cell>
          <cell r="C28">
            <v>29.2</v>
          </cell>
          <cell r="D28">
            <v>16.7</v>
          </cell>
          <cell r="E28">
            <v>51.25</v>
          </cell>
          <cell r="F28">
            <v>69</v>
          </cell>
          <cell r="G28">
            <v>28</v>
          </cell>
          <cell r="H28">
            <v>12.96</v>
          </cell>
          <cell r="J28">
            <v>25.2</v>
          </cell>
          <cell r="K28">
            <v>0</v>
          </cell>
        </row>
        <row r="29">
          <cell r="B29">
            <v>22.775000000000002</v>
          </cell>
          <cell r="C29">
            <v>29.3</v>
          </cell>
          <cell r="D29">
            <v>17.899999999999999</v>
          </cell>
          <cell r="E29">
            <v>54.625</v>
          </cell>
          <cell r="F29">
            <v>71</v>
          </cell>
          <cell r="G29">
            <v>32</v>
          </cell>
          <cell r="H29">
            <v>14.04</v>
          </cell>
          <cell r="J29">
            <v>25.92</v>
          </cell>
          <cell r="K29">
            <v>0</v>
          </cell>
        </row>
        <row r="30">
          <cell r="B30">
            <v>22.520833333333339</v>
          </cell>
          <cell r="C30">
            <v>28</v>
          </cell>
          <cell r="D30">
            <v>17.8</v>
          </cell>
          <cell r="E30">
            <v>55.458333333333336</v>
          </cell>
          <cell r="F30">
            <v>72</v>
          </cell>
          <cell r="G30">
            <v>32</v>
          </cell>
          <cell r="H30">
            <v>13.68</v>
          </cell>
          <cell r="J30">
            <v>33.119999999999997</v>
          </cell>
          <cell r="K30">
            <v>0</v>
          </cell>
        </row>
        <row r="31">
          <cell r="B31">
            <v>21.458333333333332</v>
          </cell>
          <cell r="C31">
            <v>27.7</v>
          </cell>
          <cell r="D31">
            <v>16.600000000000001</v>
          </cell>
          <cell r="E31">
            <v>58.541666666666664</v>
          </cell>
          <cell r="F31">
            <v>72</v>
          </cell>
          <cell r="G31">
            <v>38</v>
          </cell>
          <cell r="H31">
            <v>17.64</v>
          </cell>
          <cell r="J31">
            <v>34.200000000000003</v>
          </cell>
          <cell r="K31">
            <v>0</v>
          </cell>
        </row>
        <row r="32">
          <cell r="B32">
            <v>18.620833333333337</v>
          </cell>
          <cell r="C32">
            <v>21.7</v>
          </cell>
          <cell r="D32">
            <v>14.4</v>
          </cell>
          <cell r="E32">
            <v>81.875</v>
          </cell>
          <cell r="F32">
            <v>96</v>
          </cell>
          <cell r="G32">
            <v>66</v>
          </cell>
          <cell r="H32">
            <v>17.28</v>
          </cell>
          <cell r="J32">
            <v>56.519999999999996</v>
          </cell>
          <cell r="K32">
            <v>14.199999999999998</v>
          </cell>
        </row>
        <row r="33">
          <cell r="B33">
            <v>11.041666666666666</v>
          </cell>
          <cell r="C33">
            <v>14.7</v>
          </cell>
          <cell r="D33">
            <v>8.1999999999999993</v>
          </cell>
          <cell r="E33">
            <v>85.583333333333329</v>
          </cell>
          <cell r="F33">
            <v>97</v>
          </cell>
          <cell r="G33">
            <v>71</v>
          </cell>
          <cell r="H33">
            <v>15.48</v>
          </cell>
          <cell r="J33">
            <v>34.92</v>
          </cell>
          <cell r="K33">
            <v>1</v>
          </cell>
        </row>
        <row r="34">
          <cell r="B34">
            <v>12.979166666666664</v>
          </cell>
          <cell r="C34">
            <v>23.1</v>
          </cell>
          <cell r="D34">
            <v>7.4</v>
          </cell>
          <cell r="E34">
            <v>75.75</v>
          </cell>
          <cell r="F34">
            <v>97</v>
          </cell>
          <cell r="G34">
            <v>42</v>
          </cell>
          <cell r="H34">
            <v>13.32</v>
          </cell>
          <cell r="J34">
            <v>24.48</v>
          </cell>
          <cell r="K34">
            <v>0</v>
          </cell>
        </row>
        <row r="35">
          <cell r="B35">
            <v>16.195833333333333</v>
          </cell>
          <cell r="C35">
            <v>24.7</v>
          </cell>
          <cell r="D35">
            <v>7.8</v>
          </cell>
          <cell r="E35">
            <v>71.583333333333329</v>
          </cell>
          <cell r="F35">
            <v>93</v>
          </cell>
          <cell r="G35">
            <v>46</v>
          </cell>
          <cell r="H35">
            <v>12.96</v>
          </cell>
          <cell r="J35">
            <v>21.6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24.737500000000001</v>
          </cell>
          <cell r="C5">
            <v>30.4</v>
          </cell>
          <cell r="D5">
            <v>20</v>
          </cell>
          <cell r="E5">
            <v>62.583333333333336</v>
          </cell>
          <cell r="F5">
            <v>87</v>
          </cell>
          <cell r="G5">
            <v>42</v>
          </cell>
          <cell r="H5">
            <v>0</v>
          </cell>
          <cell r="J5">
            <v>1.4400000000000002</v>
          </cell>
          <cell r="K5">
            <v>0</v>
          </cell>
        </row>
        <row r="6">
          <cell r="B6">
            <v>26.937500000000004</v>
          </cell>
          <cell r="C6">
            <v>32.6</v>
          </cell>
          <cell r="D6">
            <v>22.6</v>
          </cell>
          <cell r="E6">
            <v>57</v>
          </cell>
          <cell r="F6">
            <v>72</v>
          </cell>
          <cell r="G6">
            <v>40</v>
          </cell>
          <cell r="H6">
            <v>0</v>
          </cell>
          <cell r="J6">
            <v>3.9600000000000004</v>
          </cell>
          <cell r="K6">
            <v>0</v>
          </cell>
        </row>
        <row r="7">
          <cell r="B7">
            <v>26.408333333333335</v>
          </cell>
          <cell r="C7">
            <v>31.2</v>
          </cell>
          <cell r="D7">
            <v>22.4</v>
          </cell>
          <cell r="E7">
            <v>62.666666666666664</v>
          </cell>
          <cell r="F7">
            <v>84</v>
          </cell>
          <cell r="G7">
            <v>39</v>
          </cell>
          <cell r="H7">
            <v>0</v>
          </cell>
          <cell r="J7">
            <v>2.16</v>
          </cell>
          <cell r="K7">
            <v>0</v>
          </cell>
        </row>
        <row r="8">
          <cell r="B8">
            <v>26.499999999999996</v>
          </cell>
          <cell r="C8">
            <v>33.6</v>
          </cell>
          <cell r="D8">
            <v>21.2</v>
          </cell>
          <cell r="E8">
            <v>70.791666666666671</v>
          </cell>
          <cell r="F8">
            <v>90</v>
          </cell>
          <cell r="G8">
            <v>47</v>
          </cell>
          <cell r="H8">
            <v>0</v>
          </cell>
          <cell r="J8">
            <v>0.36000000000000004</v>
          </cell>
          <cell r="K8">
            <v>0</v>
          </cell>
        </row>
        <row r="9">
          <cell r="B9">
            <v>26.899999999999991</v>
          </cell>
          <cell r="C9">
            <v>32.299999999999997</v>
          </cell>
          <cell r="D9">
            <v>22.7</v>
          </cell>
          <cell r="E9">
            <v>75.458333333333329</v>
          </cell>
          <cell r="F9">
            <v>88</v>
          </cell>
          <cell r="G9">
            <v>55</v>
          </cell>
          <cell r="H9">
            <v>0</v>
          </cell>
          <cell r="J9">
            <v>3.9600000000000004</v>
          </cell>
          <cell r="K9">
            <v>4.0000000000000009</v>
          </cell>
        </row>
        <row r="10">
          <cell r="B10">
            <v>26.345833333333335</v>
          </cell>
          <cell r="C10">
            <v>32.700000000000003</v>
          </cell>
          <cell r="D10">
            <v>22.5</v>
          </cell>
          <cell r="E10">
            <v>75.708333333333329</v>
          </cell>
          <cell r="F10">
            <v>91</v>
          </cell>
          <cell r="G10">
            <v>48</v>
          </cell>
          <cell r="H10">
            <v>0</v>
          </cell>
          <cell r="J10">
            <v>2.16</v>
          </cell>
          <cell r="K10">
            <v>0.2</v>
          </cell>
        </row>
        <row r="11">
          <cell r="B11">
            <v>28.441666666666663</v>
          </cell>
          <cell r="C11">
            <v>33.200000000000003</v>
          </cell>
          <cell r="D11">
            <v>25.3</v>
          </cell>
          <cell r="E11">
            <v>70.083333333333329</v>
          </cell>
          <cell r="F11">
            <v>84</v>
          </cell>
          <cell r="G11">
            <v>50</v>
          </cell>
          <cell r="H11">
            <v>0</v>
          </cell>
          <cell r="J11">
            <v>15.120000000000001</v>
          </cell>
          <cell r="K11">
            <v>0</v>
          </cell>
        </row>
        <row r="12">
          <cell r="B12">
            <v>28.695833333333336</v>
          </cell>
          <cell r="C12">
            <v>33.5</v>
          </cell>
          <cell r="D12">
            <v>25.4</v>
          </cell>
          <cell r="E12">
            <v>69.083333333333329</v>
          </cell>
          <cell r="F12">
            <v>84</v>
          </cell>
          <cell r="G12">
            <v>49</v>
          </cell>
          <cell r="H12">
            <v>0.36000000000000004</v>
          </cell>
          <cell r="J12">
            <v>9.7200000000000006</v>
          </cell>
          <cell r="K12">
            <v>0</v>
          </cell>
        </row>
        <row r="13">
          <cell r="B13">
            <v>29.1875</v>
          </cell>
          <cell r="C13">
            <v>34.5</v>
          </cell>
          <cell r="D13">
            <v>25.4</v>
          </cell>
          <cell r="E13">
            <v>68.25</v>
          </cell>
          <cell r="F13">
            <v>85</v>
          </cell>
          <cell r="G13">
            <v>46</v>
          </cell>
          <cell r="H13">
            <v>0.36000000000000004</v>
          </cell>
          <cell r="J13">
            <v>5.04</v>
          </cell>
          <cell r="K13">
            <v>0</v>
          </cell>
        </row>
        <row r="14">
          <cell r="B14">
            <v>23.941666666666666</v>
          </cell>
          <cell r="C14">
            <v>29.9</v>
          </cell>
          <cell r="D14">
            <v>20.6</v>
          </cell>
          <cell r="E14">
            <v>73.958333333333329</v>
          </cell>
          <cell r="F14">
            <v>87</v>
          </cell>
          <cell r="G14">
            <v>58</v>
          </cell>
          <cell r="H14">
            <v>0.36000000000000004</v>
          </cell>
          <cell r="J14">
            <v>11.16</v>
          </cell>
          <cell r="K14">
            <v>0.60000000000000009</v>
          </cell>
        </row>
        <row r="15">
          <cell r="B15">
            <v>23.037499999999994</v>
          </cell>
          <cell r="C15">
            <v>27.8</v>
          </cell>
          <cell r="D15">
            <v>19.3</v>
          </cell>
          <cell r="E15">
            <v>65.666666666666671</v>
          </cell>
          <cell r="F15">
            <v>80</v>
          </cell>
          <cell r="G15">
            <v>47</v>
          </cell>
          <cell r="H15">
            <v>0</v>
          </cell>
          <cell r="J15">
            <v>5.04</v>
          </cell>
          <cell r="K15">
            <v>0</v>
          </cell>
        </row>
        <row r="16">
          <cell r="B16">
            <v>24.224999999999994</v>
          </cell>
          <cell r="C16">
            <v>29.8</v>
          </cell>
          <cell r="D16">
            <v>18.899999999999999</v>
          </cell>
          <cell r="E16">
            <v>70</v>
          </cell>
          <cell r="F16">
            <v>90</v>
          </cell>
          <cell r="G16">
            <v>51</v>
          </cell>
          <cell r="H16">
            <v>0</v>
          </cell>
          <cell r="J16">
            <v>4.6800000000000006</v>
          </cell>
          <cell r="K16">
            <v>0</v>
          </cell>
        </row>
        <row r="17">
          <cell r="B17">
            <v>26.341666666666672</v>
          </cell>
          <cell r="C17">
            <v>32.299999999999997</v>
          </cell>
          <cell r="D17">
            <v>21.5</v>
          </cell>
          <cell r="E17">
            <v>72.041666666666671</v>
          </cell>
          <cell r="F17">
            <v>90</v>
          </cell>
          <cell r="G17">
            <v>44</v>
          </cell>
          <cell r="H17">
            <v>0</v>
          </cell>
          <cell r="J17">
            <v>0.36000000000000004</v>
          </cell>
          <cell r="K17">
            <v>0</v>
          </cell>
        </row>
        <row r="18">
          <cell r="B18">
            <v>27.470833333333331</v>
          </cell>
          <cell r="C18">
            <v>32</v>
          </cell>
          <cell r="D18">
            <v>24.3</v>
          </cell>
          <cell r="E18">
            <v>63.75</v>
          </cell>
          <cell r="F18">
            <v>80</v>
          </cell>
          <cell r="G18">
            <v>48</v>
          </cell>
          <cell r="H18">
            <v>0</v>
          </cell>
          <cell r="J18">
            <v>3.24</v>
          </cell>
          <cell r="K18">
            <v>0</v>
          </cell>
        </row>
        <row r="19">
          <cell r="B19">
            <v>27.712499999999995</v>
          </cell>
          <cell r="C19">
            <v>33.4</v>
          </cell>
          <cell r="D19">
            <v>24.6</v>
          </cell>
          <cell r="E19">
            <v>59.333333333333336</v>
          </cell>
          <cell r="F19">
            <v>83</v>
          </cell>
          <cell r="G19">
            <v>41</v>
          </cell>
          <cell r="H19">
            <v>0.36000000000000004</v>
          </cell>
          <cell r="J19">
            <v>4.32</v>
          </cell>
          <cell r="K19">
            <v>0</v>
          </cell>
        </row>
        <row r="20">
          <cell r="B20">
            <v>27.487499999999997</v>
          </cell>
          <cell r="C20">
            <v>33.200000000000003</v>
          </cell>
          <cell r="D20">
            <v>24.2</v>
          </cell>
          <cell r="E20">
            <v>56.958333333333336</v>
          </cell>
          <cell r="F20">
            <v>67</v>
          </cell>
          <cell r="G20">
            <v>34</v>
          </cell>
          <cell r="H20">
            <v>0</v>
          </cell>
          <cell r="J20">
            <v>4.32</v>
          </cell>
          <cell r="K20">
            <v>0</v>
          </cell>
        </row>
        <row r="21">
          <cell r="B21">
            <v>27.133333333333329</v>
          </cell>
          <cell r="C21">
            <v>33.1</v>
          </cell>
          <cell r="D21">
            <v>22.8</v>
          </cell>
          <cell r="E21">
            <v>58.666666666666664</v>
          </cell>
          <cell r="F21">
            <v>80</v>
          </cell>
          <cell r="G21">
            <v>38</v>
          </cell>
          <cell r="H21">
            <v>0.36000000000000004</v>
          </cell>
          <cell r="J21">
            <v>4.6800000000000006</v>
          </cell>
          <cell r="K21">
            <v>0</v>
          </cell>
        </row>
        <row r="22">
          <cell r="B22">
            <v>27.462499999999991</v>
          </cell>
          <cell r="C22">
            <v>33</v>
          </cell>
          <cell r="D22">
            <v>24.7</v>
          </cell>
          <cell r="E22">
            <v>64.208333333333329</v>
          </cell>
          <cell r="F22">
            <v>76</v>
          </cell>
          <cell r="G22">
            <v>44</v>
          </cell>
          <cell r="H22">
            <v>0.36000000000000004</v>
          </cell>
          <cell r="J22">
            <v>7.5600000000000005</v>
          </cell>
          <cell r="K22">
            <v>0</v>
          </cell>
        </row>
        <row r="23">
          <cell r="B23">
            <v>28.183333333333337</v>
          </cell>
          <cell r="C23">
            <v>33.799999999999997</v>
          </cell>
          <cell r="D23">
            <v>25</v>
          </cell>
          <cell r="E23">
            <v>64.666666666666671</v>
          </cell>
          <cell r="F23">
            <v>75</v>
          </cell>
          <cell r="G23">
            <v>44</v>
          </cell>
          <cell r="H23">
            <v>0</v>
          </cell>
          <cell r="J23">
            <v>2.52</v>
          </cell>
          <cell r="K23">
            <v>0</v>
          </cell>
        </row>
        <row r="24">
          <cell r="B24">
            <v>28.145833333333343</v>
          </cell>
          <cell r="C24">
            <v>32.700000000000003</v>
          </cell>
          <cell r="D24">
            <v>24.3</v>
          </cell>
          <cell r="E24">
            <v>61.083333333333336</v>
          </cell>
          <cell r="F24">
            <v>83</v>
          </cell>
          <cell r="G24">
            <v>43</v>
          </cell>
          <cell r="H24">
            <v>0</v>
          </cell>
          <cell r="J24">
            <v>0.36000000000000004</v>
          </cell>
          <cell r="K24">
            <v>0</v>
          </cell>
        </row>
        <row r="25">
          <cell r="B25">
            <v>26.495833333333334</v>
          </cell>
          <cell r="C25">
            <v>31.7</v>
          </cell>
          <cell r="D25">
            <v>22.3</v>
          </cell>
          <cell r="E25">
            <v>72.166666666666671</v>
          </cell>
          <cell r="F25">
            <v>91</v>
          </cell>
          <cell r="G25">
            <v>48</v>
          </cell>
          <cell r="H25">
            <v>0</v>
          </cell>
          <cell r="J25">
            <v>0.72000000000000008</v>
          </cell>
          <cell r="K25">
            <v>0</v>
          </cell>
        </row>
        <row r="26">
          <cell r="B26">
            <v>27.062499999999996</v>
          </cell>
          <cell r="C26">
            <v>32.1</v>
          </cell>
          <cell r="D26">
            <v>21.8</v>
          </cell>
          <cell r="E26">
            <v>55.666666666666664</v>
          </cell>
          <cell r="F26">
            <v>88</v>
          </cell>
          <cell r="G26">
            <v>33</v>
          </cell>
          <cell r="H26">
            <v>0</v>
          </cell>
          <cell r="J26">
            <v>2.52</v>
          </cell>
          <cell r="K26">
            <v>0</v>
          </cell>
        </row>
        <row r="27">
          <cell r="B27">
            <v>26.179166666666671</v>
          </cell>
          <cell r="C27">
            <v>32.799999999999997</v>
          </cell>
          <cell r="D27">
            <v>20.5</v>
          </cell>
          <cell r="E27">
            <v>59.708333333333336</v>
          </cell>
          <cell r="F27">
            <v>90</v>
          </cell>
          <cell r="G27">
            <v>31</v>
          </cell>
          <cell r="H27">
            <v>0</v>
          </cell>
          <cell r="J27">
            <v>1.8</v>
          </cell>
          <cell r="K27">
            <v>0</v>
          </cell>
        </row>
        <row r="28">
          <cell r="B28">
            <v>26.558333333333341</v>
          </cell>
          <cell r="C28">
            <v>33</v>
          </cell>
          <cell r="D28">
            <v>21.5</v>
          </cell>
          <cell r="E28">
            <v>55.083333333333336</v>
          </cell>
          <cell r="F28">
            <v>89</v>
          </cell>
          <cell r="G28">
            <v>31</v>
          </cell>
          <cell r="H28">
            <v>0</v>
          </cell>
          <cell r="J28">
            <v>9.3600000000000012</v>
          </cell>
          <cell r="K28">
            <v>0</v>
          </cell>
        </row>
        <row r="29">
          <cell r="B29">
            <v>27.645833333333329</v>
          </cell>
          <cell r="C29">
            <v>34.4</v>
          </cell>
          <cell r="D29">
            <v>22.9</v>
          </cell>
          <cell r="E29">
            <v>56.833333333333336</v>
          </cell>
          <cell r="F29">
            <v>74</v>
          </cell>
          <cell r="G29">
            <v>36</v>
          </cell>
          <cell r="H29">
            <v>0</v>
          </cell>
          <cell r="J29">
            <v>3.9600000000000004</v>
          </cell>
          <cell r="K29">
            <v>0</v>
          </cell>
        </row>
        <row r="30">
          <cell r="B30">
            <v>28.262499999999999</v>
          </cell>
          <cell r="C30">
            <v>34.1</v>
          </cell>
          <cell r="D30">
            <v>24.1</v>
          </cell>
          <cell r="E30">
            <v>63.833333333333336</v>
          </cell>
          <cell r="F30">
            <v>82</v>
          </cell>
          <cell r="G30">
            <v>42</v>
          </cell>
          <cell r="H30">
            <v>0.36000000000000004</v>
          </cell>
          <cell r="J30">
            <v>5.7600000000000007</v>
          </cell>
          <cell r="K30">
            <v>0</v>
          </cell>
        </row>
        <row r="31">
          <cell r="B31">
            <v>27.854166666666668</v>
          </cell>
          <cell r="C31">
            <v>33.299999999999997</v>
          </cell>
          <cell r="D31">
            <v>24.6</v>
          </cell>
          <cell r="E31">
            <v>65.166666666666671</v>
          </cell>
          <cell r="F31">
            <v>79</v>
          </cell>
          <cell r="G31">
            <v>45</v>
          </cell>
          <cell r="H31">
            <v>0.36000000000000004</v>
          </cell>
          <cell r="J31">
            <v>7.9200000000000008</v>
          </cell>
          <cell r="K31">
            <v>0</v>
          </cell>
        </row>
        <row r="32">
          <cell r="B32">
            <v>18.837500000000002</v>
          </cell>
          <cell r="C32">
            <v>27.2</v>
          </cell>
          <cell r="D32">
            <v>15.4</v>
          </cell>
          <cell r="E32">
            <v>65.916666666666671</v>
          </cell>
          <cell r="F32">
            <v>88</v>
          </cell>
          <cell r="G32">
            <v>42</v>
          </cell>
          <cell r="H32">
            <v>1.08</v>
          </cell>
          <cell r="J32">
            <v>24.12</v>
          </cell>
          <cell r="K32">
            <v>16.799999999999997</v>
          </cell>
        </row>
        <row r="33">
          <cell r="B33">
            <v>14.970833333333333</v>
          </cell>
          <cell r="C33">
            <v>19.3</v>
          </cell>
          <cell r="D33">
            <v>11.5</v>
          </cell>
          <cell r="E33">
            <v>55.875</v>
          </cell>
          <cell r="F33">
            <v>79</v>
          </cell>
          <cell r="G33">
            <v>33</v>
          </cell>
          <cell r="H33">
            <v>0</v>
          </cell>
          <cell r="J33">
            <v>9.3600000000000012</v>
          </cell>
          <cell r="K33">
            <v>0</v>
          </cell>
        </row>
        <row r="34">
          <cell r="B34">
            <v>16</v>
          </cell>
          <cell r="C34">
            <v>22.4</v>
          </cell>
          <cell r="D34">
            <v>10.5</v>
          </cell>
          <cell r="E34">
            <v>58.208333333333336</v>
          </cell>
          <cell r="F34">
            <v>89</v>
          </cell>
          <cell r="G34">
            <v>31</v>
          </cell>
          <cell r="H34">
            <v>0</v>
          </cell>
          <cell r="J34">
            <v>6.84</v>
          </cell>
          <cell r="K34">
            <v>0</v>
          </cell>
        </row>
        <row r="35">
          <cell r="B35">
            <v>18.808333333333334</v>
          </cell>
          <cell r="C35">
            <v>22.8</v>
          </cell>
          <cell r="D35">
            <v>15.8</v>
          </cell>
          <cell r="E35">
            <v>64.833333333333329</v>
          </cell>
          <cell r="F35">
            <v>84</v>
          </cell>
          <cell r="G35">
            <v>42</v>
          </cell>
          <cell r="H35">
            <v>0</v>
          </cell>
          <cell r="J35">
            <v>0.36000000000000004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>
            <v>27.35</v>
          </cell>
          <cell r="C25">
            <v>31.4</v>
          </cell>
          <cell r="D25">
            <v>18</v>
          </cell>
          <cell r="E25">
            <v>52.3</v>
          </cell>
          <cell r="F25">
            <v>90</v>
          </cell>
          <cell r="G25">
            <v>36</v>
          </cell>
          <cell r="H25">
            <v>16.2</v>
          </cell>
          <cell r="J25">
            <v>27</v>
          </cell>
          <cell r="K25">
            <v>0</v>
          </cell>
        </row>
        <row r="26">
          <cell r="B26">
            <v>20.820833333333333</v>
          </cell>
          <cell r="C26">
            <v>32.1</v>
          </cell>
          <cell r="D26">
            <v>11.2</v>
          </cell>
          <cell r="E26">
            <v>71.625</v>
          </cell>
          <cell r="F26">
            <v>99</v>
          </cell>
          <cell r="G26">
            <v>34</v>
          </cell>
          <cell r="H26">
            <v>14.4</v>
          </cell>
          <cell r="J26">
            <v>24.12</v>
          </cell>
          <cell r="K26">
            <v>0</v>
          </cell>
        </row>
        <row r="27">
          <cell r="B27">
            <v>20.554166666666664</v>
          </cell>
          <cell r="C27">
            <v>32.1</v>
          </cell>
          <cell r="D27">
            <v>10.9</v>
          </cell>
          <cell r="E27">
            <v>71.416666666666671</v>
          </cell>
          <cell r="F27">
            <v>99</v>
          </cell>
          <cell r="G27">
            <v>31</v>
          </cell>
          <cell r="H27">
            <v>14.04</v>
          </cell>
          <cell r="J27">
            <v>23.759999999999998</v>
          </cell>
          <cell r="K27">
            <v>0.2</v>
          </cell>
        </row>
        <row r="28">
          <cell r="B28">
            <v>20.737500000000001</v>
          </cell>
          <cell r="C28">
            <v>32.6</v>
          </cell>
          <cell r="D28">
            <v>11.4</v>
          </cell>
          <cell r="E28">
            <v>70.125</v>
          </cell>
          <cell r="F28">
            <v>98</v>
          </cell>
          <cell r="G28">
            <v>38</v>
          </cell>
          <cell r="H28">
            <v>12.6</v>
          </cell>
          <cell r="J28">
            <v>24.12</v>
          </cell>
          <cell r="K28">
            <v>0</v>
          </cell>
        </row>
        <row r="29">
          <cell r="B29">
            <v>22.058333333333334</v>
          </cell>
          <cell r="C29">
            <v>33.1</v>
          </cell>
          <cell r="D29">
            <v>13.4</v>
          </cell>
          <cell r="E29">
            <v>70.791666666666671</v>
          </cell>
          <cell r="F29">
            <v>96</v>
          </cell>
          <cell r="G29">
            <v>37</v>
          </cell>
          <cell r="H29">
            <v>15.48</v>
          </cell>
          <cell r="J29">
            <v>25.92</v>
          </cell>
          <cell r="K29">
            <v>0</v>
          </cell>
        </row>
        <row r="30">
          <cell r="B30">
            <v>22.091666666666669</v>
          </cell>
          <cell r="C30">
            <v>33.1</v>
          </cell>
          <cell r="D30">
            <v>13.6</v>
          </cell>
          <cell r="E30">
            <v>71.333333333333329</v>
          </cell>
          <cell r="F30">
            <v>97</v>
          </cell>
          <cell r="G30">
            <v>37</v>
          </cell>
          <cell r="H30">
            <v>24.48</v>
          </cell>
          <cell r="J30">
            <v>34.200000000000003</v>
          </cell>
          <cell r="K30">
            <v>0</v>
          </cell>
        </row>
        <row r="31">
          <cell r="B31">
            <v>21.979166666666668</v>
          </cell>
          <cell r="C31">
            <v>31.9</v>
          </cell>
          <cell r="D31">
            <v>14.7</v>
          </cell>
          <cell r="E31">
            <v>69.166666666666671</v>
          </cell>
          <cell r="F31">
            <v>91</v>
          </cell>
          <cell r="G31">
            <v>46</v>
          </cell>
          <cell r="H31">
            <v>29.16</v>
          </cell>
          <cell r="J31">
            <v>41.04</v>
          </cell>
          <cell r="K31">
            <v>0</v>
          </cell>
        </row>
        <row r="32">
          <cell r="B32">
            <v>14.662499999999996</v>
          </cell>
          <cell r="C32">
            <v>20.8</v>
          </cell>
          <cell r="D32">
            <v>9.6999999999999993</v>
          </cell>
          <cell r="E32">
            <v>86.25</v>
          </cell>
          <cell r="F32">
            <v>98</v>
          </cell>
          <cell r="G32">
            <v>70</v>
          </cell>
          <cell r="H32">
            <v>27.720000000000002</v>
          </cell>
          <cell r="J32">
            <v>61.560000000000009</v>
          </cell>
          <cell r="K32">
            <v>46</v>
          </cell>
        </row>
        <row r="33">
          <cell r="B33">
            <v>10.454166666666667</v>
          </cell>
          <cell r="C33">
            <v>19.5</v>
          </cell>
          <cell r="D33">
            <v>2.6</v>
          </cell>
          <cell r="E33">
            <v>70.25</v>
          </cell>
          <cell r="F33">
            <v>93</v>
          </cell>
          <cell r="G33">
            <v>43</v>
          </cell>
          <cell r="H33">
            <v>17.28</v>
          </cell>
          <cell r="J33">
            <v>38.519999999999996</v>
          </cell>
          <cell r="K33">
            <v>0</v>
          </cell>
        </row>
        <row r="34">
          <cell r="B34">
            <v>11.370833333333335</v>
          </cell>
          <cell r="C34">
            <v>23</v>
          </cell>
          <cell r="D34">
            <v>2</v>
          </cell>
          <cell r="E34">
            <v>72.375</v>
          </cell>
          <cell r="F34">
            <v>94</v>
          </cell>
          <cell r="G34">
            <v>43</v>
          </cell>
          <cell r="H34">
            <v>9</v>
          </cell>
          <cell r="J34">
            <v>20.52</v>
          </cell>
          <cell r="K34">
            <v>0</v>
          </cell>
        </row>
        <row r="35">
          <cell r="B35">
            <v>15.412500000000001</v>
          </cell>
          <cell r="C35">
            <v>27.7</v>
          </cell>
          <cell r="D35">
            <v>5.5</v>
          </cell>
          <cell r="E35">
            <v>71</v>
          </cell>
          <cell r="F35">
            <v>96</v>
          </cell>
          <cell r="G35">
            <v>35</v>
          </cell>
          <cell r="H35">
            <v>11.16</v>
          </cell>
          <cell r="J35">
            <v>18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  <row r="35">
          <cell r="B35" t="str">
            <v>*</v>
          </cell>
          <cell r="C35" t="str">
            <v>*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H35" t="str">
            <v>*</v>
          </cell>
          <cell r="J35" t="str">
            <v>*</v>
          </cell>
          <cell r="K35" t="str">
            <v>*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>
            <v>27.674999999999997</v>
          </cell>
          <cell r="C15">
            <v>27.9</v>
          </cell>
          <cell r="D15">
            <v>25.8</v>
          </cell>
          <cell r="E15">
            <v>65.75</v>
          </cell>
          <cell r="F15">
            <v>74</v>
          </cell>
          <cell r="G15">
            <v>64</v>
          </cell>
          <cell r="H15">
            <v>12.24</v>
          </cell>
          <cell r="J15">
            <v>0</v>
          </cell>
          <cell r="K15">
            <v>0</v>
          </cell>
        </row>
        <row r="16">
          <cell r="B16">
            <v>26.825000000000003</v>
          </cell>
          <cell r="C16">
            <v>28.7</v>
          </cell>
          <cell r="D16">
            <v>24.4</v>
          </cell>
          <cell r="E16">
            <v>69.75</v>
          </cell>
          <cell r="F16">
            <v>80</v>
          </cell>
          <cell r="G16">
            <v>59</v>
          </cell>
          <cell r="H16">
            <v>13.32</v>
          </cell>
          <cell r="J16">
            <v>24.12</v>
          </cell>
          <cell r="K16">
            <v>0</v>
          </cell>
        </row>
        <row r="17">
          <cell r="B17">
            <v>24.955555555555556</v>
          </cell>
          <cell r="C17">
            <v>30.5</v>
          </cell>
          <cell r="D17">
            <v>20.2</v>
          </cell>
          <cell r="E17">
            <v>71.888888888888886</v>
          </cell>
          <cell r="F17">
            <v>95</v>
          </cell>
          <cell r="G17">
            <v>50</v>
          </cell>
          <cell r="H17">
            <v>18.36</v>
          </cell>
          <cell r="J17">
            <v>32.04</v>
          </cell>
          <cell r="K17">
            <v>0</v>
          </cell>
        </row>
        <row r="18">
          <cell r="B18">
            <v>22.420833333333334</v>
          </cell>
          <cell r="C18">
            <v>28.5</v>
          </cell>
          <cell r="D18">
            <v>18.3</v>
          </cell>
          <cell r="E18">
            <v>77.545454545454547</v>
          </cell>
          <cell r="F18">
            <v>100</v>
          </cell>
          <cell r="G18">
            <v>51</v>
          </cell>
          <cell r="H18">
            <v>25.2</v>
          </cell>
          <cell r="J18">
            <v>41.04</v>
          </cell>
          <cell r="K18">
            <v>43.6</v>
          </cell>
        </row>
        <row r="19">
          <cell r="B19">
            <v>21.583333333333332</v>
          </cell>
          <cell r="C19">
            <v>28</v>
          </cell>
          <cell r="D19">
            <v>16.399999999999999</v>
          </cell>
          <cell r="E19">
            <v>74</v>
          </cell>
          <cell r="F19">
            <v>94</v>
          </cell>
          <cell r="G19">
            <v>46</v>
          </cell>
          <cell r="H19">
            <v>21.6</v>
          </cell>
          <cell r="J19">
            <v>36.36</v>
          </cell>
          <cell r="K19">
            <v>0</v>
          </cell>
        </row>
        <row r="20">
          <cell r="B20">
            <v>21.875000000000004</v>
          </cell>
          <cell r="C20">
            <v>28.9</v>
          </cell>
          <cell r="D20">
            <v>16.2</v>
          </cell>
          <cell r="E20">
            <v>70.791666666666671</v>
          </cell>
          <cell r="F20">
            <v>92</v>
          </cell>
          <cell r="G20">
            <v>43</v>
          </cell>
          <cell r="H20">
            <v>21.240000000000002</v>
          </cell>
          <cell r="J20">
            <v>36</v>
          </cell>
          <cell r="K20">
            <v>0</v>
          </cell>
        </row>
        <row r="21">
          <cell r="B21">
            <v>22.099999999999998</v>
          </cell>
          <cell r="C21">
            <v>29.1</v>
          </cell>
          <cell r="D21">
            <v>16.5</v>
          </cell>
          <cell r="E21">
            <v>71.833333333333329</v>
          </cell>
          <cell r="F21">
            <v>93</v>
          </cell>
          <cell r="G21">
            <v>42</v>
          </cell>
          <cell r="H21">
            <v>25.56</v>
          </cell>
          <cell r="J21">
            <v>41.4</v>
          </cell>
          <cell r="K21">
            <v>0</v>
          </cell>
        </row>
        <row r="22">
          <cell r="B22">
            <v>22.470833333333331</v>
          </cell>
          <cell r="C22">
            <v>29.7</v>
          </cell>
          <cell r="D22">
            <v>17.2</v>
          </cell>
          <cell r="E22">
            <v>72.916666666666671</v>
          </cell>
          <cell r="F22">
            <v>93</v>
          </cell>
          <cell r="G22">
            <v>44</v>
          </cell>
          <cell r="H22">
            <v>21.6</v>
          </cell>
          <cell r="J22">
            <v>36.72</v>
          </cell>
          <cell r="K22">
            <v>0</v>
          </cell>
        </row>
        <row r="23">
          <cell r="B23">
            <v>22.574999999999999</v>
          </cell>
          <cell r="C23">
            <v>30.3</v>
          </cell>
          <cell r="D23">
            <v>16.899999999999999</v>
          </cell>
          <cell r="E23">
            <v>73.458333333333329</v>
          </cell>
          <cell r="F23">
            <v>95</v>
          </cell>
          <cell r="G23">
            <v>38</v>
          </cell>
          <cell r="H23">
            <v>18.36</v>
          </cell>
          <cell r="J23">
            <v>37.800000000000004</v>
          </cell>
          <cell r="K23">
            <v>0</v>
          </cell>
        </row>
        <row r="24">
          <cell r="B24">
            <v>22.337500000000006</v>
          </cell>
          <cell r="C24">
            <v>28.5</v>
          </cell>
          <cell r="D24">
            <v>16.5</v>
          </cell>
          <cell r="E24">
            <v>66.666666666666671</v>
          </cell>
          <cell r="F24">
            <v>90</v>
          </cell>
          <cell r="G24">
            <v>33</v>
          </cell>
          <cell r="H24">
            <v>19.079999999999998</v>
          </cell>
          <cell r="J24">
            <v>29.880000000000003</v>
          </cell>
          <cell r="K24">
            <v>0</v>
          </cell>
        </row>
        <row r="25">
          <cell r="B25">
            <v>21.104166666666668</v>
          </cell>
          <cell r="C25">
            <v>28.2</v>
          </cell>
          <cell r="D25">
            <v>15.5</v>
          </cell>
          <cell r="E25">
            <v>65.416666666666671</v>
          </cell>
          <cell r="F25">
            <v>86</v>
          </cell>
          <cell r="G25">
            <v>37</v>
          </cell>
          <cell r="H25">
            <v>17.64</v>
          </cell>
          <cell r="J25">
            <v>33.480000000000004</v>
          </cell>
          <cell r="K25">
            <v>0</v>
          </cell>
        </row>
        <row r="26">
          <cell r="B26">
            <v>21.008333333333333</v>
          </cell>
          <cell r="C26">
            <v>29.2</v>
          </cell>
          <cell r="D26">
            <v>13.5</v>
          </cell>
          <cell r="E26">
            <v>62.208333333333336</v>
          </cell>
          <cell r="F26">
            <v>89</v>
          </cell>
          <cell r="G26">
            <v>29</v>
          </cell>
          <cell r="H26">
            <v>13.68</v>
          </cell>
          <cell r="J26">
            <v>24.840000000000003</v>
          </cell>
          <cell r="K26">
            <v>0</v>
          </cell>
        </row>
        <row r="27">
          <cell r="B27">
            <v>21.470833333333335</v>
          </cell>
          <cell r="C27">
            <v>28.7</v>
          </cell>
          <cell r="D27">
            <v>15.7</v>
          </cell>
          <cell r="E27">
            <v>59.333333333333336</v>
          </cell>
          <cell r="F27">
            <v>83</v>
          </cell>
          <cell r="G27">
            <v>33</v>
          </cell>
          <cell r="H27">
            <v>14.4</v>
          </cell>
          <cell r="J27">
            <v>27</v>
          </cell>
          <cell r="K27">
            <v>0</v>
          </cell>
        </row>
        <row r="28">
          <cell r="B28">
            <v>21.358333333333334</v>
          </cell>
          <cell r="C28">
            <v>30.5</v>
          </cell>
          <cell r="D28">
            <v>14.6</v>
          </cell>
          <cell r="E28">
            <v>62.458333333333336</v>
          </cell>
          <cell r="F28">
            <v>83</v>
          </cell>
          <cell r="G28">
            <v>32</v>
          </cell>
          <cell r="H28">
            <v>15.840000000000002</v>
          </cell>
          <cell r="J28">
            <v>31.680000000000003</v>
          </cell>
          <cell r="K28">
            <v>0</v>
          </cell>
        </row>
        <row r="29">
          <cell r="B29">
            <v>23.037499999999998</v>
          </cell>
          <cell r="C29">
            <v>30.9</v>
          </cell>
          <cell r="D29">
            <v>16.3</v>
          </cell>
          <cell r="E29">
            <v>59.666666666666664</v>
          </cell>
          <cell r="F29">
            <v>86</v>
          </cell>
          <cell r="G29">
            <v>32</v>
          </cell>
          <cell r="H29">
            <v>18.720000000000002</v>
          </cell>
          <cell r="J29">
            <v>27</v>
          </cell>
          <cell r="K29">
            <v>0</v>
          </cell>
        </row>
        <row r="30">
          <cell r="B30">
            <v>22.420833333333334</v>
          </cell>
          <cell r="C30">
            <v>30.4</v>
          </cell>
          <cell r="D30">
            <v>15.9</v>
          </cell>
          <cell r="E30">
            <v>61.25</v>
          </cell>
          <cell r="F30">
            <v>86</v>
          </cell>
          <cell r="G30">
            <v>31</v>
          </cell>
          <cell r="H30">
            <v>19.079999999999998</v>
          </cell>
          <cell r="J30">
            <v>30.240000000000002</v>
          </cell>
          <cell r="K30">
            <v>0</v>
          </cell>
        </row>
        <row r="31">
          <cell r="B31">
            <v>21.341666666666669</v>
          </cell>
          <cell r="C31">
            <v>27.7</v>
          </cell>
          <cell r="D31">
            <v>15.9</v>
          </cell>
          <cell r="E31">
            <v>64.916666666666671</v>
          </cell>
          <cell r="F31">
            <v>82</v>
          </cell>
          <cell r="G31">
            <v>41</v>
          </cell>
          <cell r="H31">
            <v>21.240000000000002</v>
          </cell>
          <cell r="J31">
            <v>36</v>
          </cell>
          <cell r="K31">
            <v>0</v>
          </cell>
        </row>
        <row r="32">
          <cell r="B32">
            <v>18.895833333333332</v>
          </cell>
          <cell r="C32">
            <v>21.5</v>
          </cell>
          <cell r="D32">
            <v>15.4</v>
          </cell>
          <cell r="E32">
            <v>85.454545454545453</v>
          </cell>
          <cell r="F32">
            <v>100</v>
          </cell>
          <cell r="G32">
            <v>70</v>
          </cell>
          <cell r="H32">
            <v>18.720000000000002</v>
          </cell>
          <cell r="J32">
            <v>50.04</v>
          </cell>
          <cell r="K32">
            <v>19.399999999999995</v>
          </cell>
        </row>
        <row r="33">
          <cell r="B33">
            <v>12.074999999999998</v>
          </cell>
          <cell r="C33">
            <v>16.600000000000001</v>
          </cell>
          <cell r="D33">
            <v>8.9</v>
          </cell>
          <cell r="E33">
            <v>88.727272727272734</v>
          </cell>
          <cell r="F33">
            <v>100</v>
          </cell>
          <cell r="G33">
            <v>65</v>
          </cell>
          <cell r="H33">
            <v>16.920000000000002</v>
          </cell>
          <cell r="J33">
            <v>32.4</v>
          </cell>
          <cell r="K33">
            <v>1.5999999999999999</v>
          </cell>
        </row>
        <row r="34">
          <cell r="B34">
            <v>13.658333333333333</v>
          </cell>
          <cell r="C34">
            <v>24.9</v>
          </cell>
          <cell r="D34">
            <v>7</v>
          </cell>
          <cell r="E34">
            <v>80.333333333333329</v>
          </cell>
          <cell r="F34">
            <v>100</v>
          </cell>
          <cell r="G34">
            <v>37</v>
          </cell>
          <cell r="H34">
            <v>15.48</v>
          </cell>
          <cell r="J34">
            <v>28.8</v>
          </cell>
          <cell r="K34">
            <v>0</v>
          </cell>
        </row>
        <row r="35">
          <cell r="B35">
            <v>16.708333333333336</v>
          </cell>
          <cell r="C35">
            <v>27.6</v>
          </cell>
          <cell r="D35">
            <v>8</v>
          </cell>
          <cell r="E35">
            <v>75.75</v>
          </cell>
          <cell r="F35">
            <v>100</v>
          </cell>
          <cell r="G35">
            <v>39</v>
          </cell>
          <cell r="H35">
            <v>12.96</v>
          </cell>
          <cell r="J35">
            <v>21.6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21.591666666666672</v>
          </cell>
          <cell r="C5">
            <v>31.1</v>
          </cell>
          <cell r="D5">
            <v>15.4</v>
          </cell>
          <cell r="E5">
            <v>78.708333333333329</v>
          </cell>
          <cell r="F5">
            <v>99</v>
          </cell>
          <cell r="G5">
            <v>40</v>
          </cell>
          <cell r="H5">
            <v>6.48</v>
          </cell>
          <cell r="J5">
            <v>17.64</v>
          </cell>
          <cell r="K5">
            <v>0</v>
          </cell>
        </row>
        <row r="6">
          <cell r="B6">
            <v>23.074999999999999</v>
          </cell>
          <cell r="C6">
            <v>31.9</v>
          </cell>
          <cell r="D6">
            <v>16.7</v>
          </cell>
          <cell r="E6">
            <v>76.583333333333329</v>
          </cell>
          <cell r="F6">
            <v>98</v>
          </cell>
          <cell r="G6">
            <v>37</v>
          </cell>
          <cell r="H6">
            <v>7.5600000000000005</v>
          </cell>
          <cell r="J6">
            <v>16.920000000000002</v>
          </cell>
          <cell r="K6">
            <v>0</v>
          </cell>
        </row>
        <row r="7">
          <cell r="B7">
            <v>24.300000000000004</v>
          </cell>
          <cell r="C7">
            <v>31.2</v>
          </cell>
          <cell r="D7">
            <v>18.5</v>
          </cell>
          <cell r="E7">
            <v>78.782608695652172</v>
          </cell>
          <cell r="F7">
            <v>98</v>
          </cell>
          <cell r="G7">
            <v>56</v>
          </cell>
          <cell r="H7">
            <v>7.2</v>
          </cell>
          <cell r="J7">
            <v>19.440000000000001</v>
          </cell>
          <cell r="K7">
            <v>0</v>
          </cell>
        </row>
        <row r="8">
          <cell r="B8">
            <v>25.716666666666669</v>
          </cell>
          <cell r="C8">
            <v>33</v>
          </cell>
          <cell r="D8">
            <v>20.6</v>
          </cell>
          <cell r="E8">
            <v>80.458333333333329</v>
          </cell>
          <cell r="F8">
            <v>99</v>
          </cell>
          <cell r="G8">
            <v>44</v>
          </cell>
          <cell r="H8">
            <v>10.44</v>
          </cell>
          <cell r="J8">
            <v>22.32</v>
          </cell>
          <cell r="K8">
            <v>0</v>
          </cell>
        </row>
        <row r="9">
          <cell r="B9">
            <v>24.750000000000004</v>
          </cell>
          <cell r="C9">
            <v>32</v>
          </cell>
          <cell r="D9">
            <v>19.100000000000001</v>
          </cell>
          <cell r="E9">
            <v>77.416666666666671</v>
          </cell>
          <cell r="F9">
            <v>98</v>
          </cell>
          <cell r="G9">
            <v>40</v>
          </cell>
          <cell r="H9">
            <v>8.2799999999999994</v>
          </cell>
          <cell r="J9">
            <v>16.559999999999999</v>
          </cell>
          <cell r="K9">
            <v>0</v>
          </cell>
        </row>
        <row r="10">
          <cell r="B10">
            <v>24.587499999999995</v>
          </cell>
          <cell r="C10">
            <v>31.5</v>
          </cell>
          <cell r="D10">
            <v>19.2</v>
          </cell>
          <cell r="E10">
            <v>75.166666666666671</v>
          </cell>
          <cell r="F10">
            <v>96</v>
          </cell>
          <cell r="G10">
            <v>38</v>
          </cell>
          <cell r="H10">
            <v>7.2</v>
          </cell>
          <cell r="J10">
            <v>18.36</v>
          </cell>
          <cell r="K10">
            <v>0</v>
          </cell>
        </row>
        <row r="11">
          <cell r="B11">
            <v>23.816666666666666</v>
          </cell>
          <cell r="C11">
            <v>33.1</v>
          </cell>
          <cell r="D11">
            <v>17.899999999999999</v>
          </cell>
          <cell r="E11">
            <v>79.791666666666671</v>
          </cell>
          <cell r="F11">
            <v>99</v>
          </cell>
          <cell r="G11">
            <v>42</v>
          </cell>
          <cell r="H11">
            <v>9.7200000000000006</v>
          </cell>
          <cell r="J11">
            <v>19.8</v>
          </cell>
          <cell r="K11">
            <v>0</v>
          </cell>
        </row>
        <row r="12">
          <cell r="B12">
            <v>24.879166666666666</v>
          </cell>
          <cell r="C12">
            <v>34.299999999999997</v>
          </cell>
          <cell r="D12">
            <v>19.3</v>
          </cell>
          <cell r="E12">
            <v>80.333333333333329</v>
          </cell>
          <cell r="F12">
            <v>99</v>
          </cell>
          <cell r="G12">
            <v>41</v>
          </cell>
          <cell r="H12">
            <v>9.7200000000000006</v>
          </cell>
          <cell r="J12">
            <v>25.92</v>
          </cell>
          <cell r="K12">
            <v>0</v>
          </cell>
        </row>
        <row r="13">
          <cell r="B13">
            <v>25.517391304347829</v>
          </cell>
          <cell r="C13">
            <v>33.9</v>
          </cell>
          <cell r="D13">
            <v>20</v>
          </cell>
          <cell r="E13">
            <v>80.913043478260875</v>
          </cell>
          <cell r="F13">
            <v>99</v>
          </cell>
          <cell r="G13">
            <v>43</v>
          </cell>
          <cell r="H13">
            <v>12.6</v>
          </cell>
          <cell r="J13">
            <v>29.16</v>
          </cell>
          <cell r="K13">
            <v>0</v>
          </cell>
        </row>
        <row r="14">
          <cell r="B14">
            <v>23.641666666666666</v>
          </cell>
          <cell r="C14">
            <v>27.3</v>
          </cell>
          <cell r="D14">
            <v>21.5</v>
          </cell>
          <cell r="E14">
            <v>92.541666666666671</v>
          </cell>
          <cell r="F14">
            <v>99</v>
          </cell>
          <cell r="G14">
            <v>75</v>
          </cell>
          <cell r="H14">
            <v>11.879999999999999</v>
          </cell>
          <cell r="J14">
            <v>25.92</v>
          </cell>
          <cell r="K14">
            <v>21</v>
          </cell>
        </row>
        <row r="15">
          <cell r="B15">
            <v>23.299999999999997</v>
          </cell>
          <cell r="C15">
            <v>27</v>
          </cell>
          <cell r="D15">
            <v>20.6</v>
          </cell>
          <cell r="E15">
            <v>83.041666666666671</v>
          </cell>
          <cell r="F15">
            <v>97</v>
          </cell>
          <cell r="G15">
            <v>65</v>
          </cell>
          <cell r="H15">
            <v>8.2799999999999994</v>
          </cell>
          <cell r="J15">
            <v>21.96</v>
          </cell>
          <cell r="K15">
            <v>0</v>
          </cell>
        </row>
        <row r="16">
          <cell r="B16">
            <v>24.525000000000002</v>
          </cell>
          <cell r="C16">
            <v>30.5</v>
          </cell>
          <cell r="D16">
            <v>20.8</v>
          </cell>
          <cell r="E16">
            <v>81.458333333333329</v>
          </cell>
          <cell r="F16">
            <v>98</v>
          </cell>
          <cell r="G16">
            <v>56</v>
          </cell>
          <cell r="H16">
            <v>10.8</v>
          </cell>
          <cell r="J16">
            <v>24.12</v>
          </cell>
          <cell r="K16">
            <v>0</v>
          </cell>
        </row>
        <row r="17">
          <cell r="B17">
            <v>25.270833333333332</v>
          </cell>
          <cell r="C17">
            <v>32.5</v>
          </cell>
          <cell r="D17">
            <v>20.5</v>
          </cell>
          <cell r="E17">
            <v>79.208333333333329</v>
          </cell>
          <cell r="F17">
            <v>97</v>
          </cell>
          <cell r="G17">
            <v>45</v>
          </cell>
          <cell r="H17">
            <v>7.2</v>
          </cell>
          <cell r="J17">
            <v>15.840000000000002</v>
          </cell>
          <cell r="K17">
            <v>0</v>
          </cell>
        </row>
        <row r="18">
          <cell r="B18">
            <v>24.44583333333334</v>
          </cell>
          <cell r="C18">
            <v>31.7</v>
          </cell>
          <cell r="D18">
            <v>18.8</v>
          </cell>
          <cell r="E18">
            <v>76.916666666666671</v>
          </cell>
          <cell r="F18">
            <v>99</v>
          </cell>
          <cell r="G18">
            <v>43</v>
          </cell>
          <cell r="H18">
            <v>9</v>
          </cell>
          <cell r="J18">
            <v>22.32</v>
          </cell>
          <cell r="K18">
            <v>0</v>
          </cell>
        </row>
        <row r="19">
          <cell r="B19">
            <v>23.691666666666666</v>
          </cell>
          <cell r="C19">
            <v>30.7</v>
          </cell>
          <cell r="D19">
            <v>18.100000000000001</v>
          </cell>
          <cell r="E19">
            <v>76.583333333333329</v>
          </cell>
          <cell r="F19">
            <v>97</v>
          </cell>
          <cell r="G19">
            <v>43</v>
          </cell>
          <cell r="H19">
            <v>10.44</v>
          </cell>
          <cell r="J19">
            <v>23.400000000000002</v>
          </cell>
          <cell r="K19">
            <v>0</v>
          </cell>
        </row>
        <row r="20">
          <cell r="B20">
            <v>23.808333333333337</v>
          </cell>
          <cell r="C20">
            <v>31.5</v>
          </cell>
          <cell r="D20">
            <v>18.600000000000001</v>
          </cell>
          <cell r="E20">
            <v>75.708333333333329</v>
          </cell>
          <cell r="F20">
            <v>97</v>
          </cell>
          <cell r="G20">
            <v>40</v>
          </cell>
          <cell r="H20">
            <v>8.2799999999999994</v>
          </cell>
          <cell r="J20">
            <v>23.400000000000002</v>
          </cell>
          <cell r="K20">
            <v>0</v>
          </cell>
        </row>
        <row r="21">
          <cell r="B21">
            <v>24.373913043478268</v>
          </cell>
          <cell r="C21">
            <v>31.4</v>
          </cell>
          <cell r="D21">
            <v>18.7</v>
          </cell>
          <cell r="E21">
            <v>73.565217391304344</v>
          </cell>
          <cell r="F21">
            <v>98</v>
          </cell>
          <cell r="G21">
            <v>43</v>
          </cell>
          <cell r="H21">
            <v>9.3600000000000012</v>
          </cell>
          <cell r="J21">
            <v>28.08</v>
          </cell>
          <cell r="K21">
            <v>0</v>
          </cell>
        </row>
        <row r="22">
          <cell r="B22">
            <v>22.787499999999998</v>
          </cell>
          <cell r="C22">
            <v>31.2</v>
          </cell>
          <cell r="D22">
            <v>18.5</v>
          </cell>
          <cell r="E22">
            <v>85.625</v>
          </cell>
          <cell r="F22">
            <v>99</v>
          </cell>
          <cell r="G22">
            <v>46</v>
          </cell>
          <cell r="H22">
            <v>9.3600000000000012</v>
          </cell>
          <cell r="J22">
            <v>39.96</v>
          </cell>
          <cell r="K22">
            <v>8.8000000000000007</v>
          </cell>
        </row>
        <row r="23">
          <cell r="B23">
            <v>23.612499999999997</v>
          </cell>
          <cell r="C23">
            <v>32</v>
          </cell>
          <cell r="D23">
            <v>19</v>
          </cell>
          <cell r="E23">
            <v>83.5</v>
          </cell>
          <cell r="F23">
            <v>99</v>
          </cell>
          <cell r="G23">
            <v>46</v>
          </cell>
          <cell r="H23">
            <v>6.48</v>
          </cell>
          <cell r="J23">
            <v>23.040000000000003</v>
          </cell>
          <cell r="K23">
            <v>0</v>
          </cell>
        </row>
        <row r="24">
          <cell r="B24">
            <v>24.129166666666674</v>
          </cell>
          <cell r="C24">
            <v>31.3</v>
          </cell>
          <cell r="D24">
            <v>19.600000000000001</v>
          </cell>
          <cell r="E24">
            <v>81.041666666666671</v>
          </cell>
          <cell r="F24">
            <v>99</v>
          </cell>
          <cell r="G24">
            <v>45</v>
          </cell>
          <cell r="H24">
            <v>5.4</v>
          </cell>
          <cell r="J24">
            <v>15.48</v>
          </cell>
          <cell r="K24">
            <v>0</v>
          </cell>
        </row>
        <row r="25">
          <cell r="B25">
            <v>22.804166666666671</v>
          </cell>
          <cell r="C25">
            <v>30.7</v>
          </cell>
          <cell r="D25">
            <v>17.7</v>
          </cell>
          <cell r="E25">
            <v>79.458333333333329</v>
          </cell>
          <cell r="F25">
            <v>99</v>
          </cell>
          <cell r="G25">
            <v>35</v>
          </cell>
          <cell r="H25">
            <v>8.64</v>
          </cell>
          <cell r="J25">
            <v>23.400000000000002</v>
          </cell>
          <cell r="K25">
            <v>0</v>
          </cell>
        </row>
        <row r="26">
          <cell r="B26">
            <v>21.487500000000001</v>
          </cell>
          <cell r="C26">
            <v>31.1</v>
          </cell>
          <cell r="D26">
            <v>15.1</v>
          </cell>
          <cell r="E26">
            <v>78.541666666666671</v>
          </cell>
          <cell r="F26">
            <v>99</v>
          </cell>
          <cell r="G26">
            <v>33</v>
          </cell>
          <cell r="H26">
            <v>6.48</v>
          </cell>
          <cell r="J26">
            <v>15.840000000000002</v>
          </cell>
          <cell r="K26">
            <v>0</v>
          </cell>
        </row>
        <row r="27">
          <cell r="B27">
            <v>20.8</v>
          </cell>
          <cell r="C27">
            <v>30.5</v>
          </cell>
          <cell r="D27">
            <v>14.4</v>
          </cell>
          <cell r="E27">
            <v>79.708333333333329</v>
          </cell>
          <cell r="F27">
            <v>100</v>
          </cell>
          <cell r="G27">
            <v>36</v>
          </cell>
          <cell r="H27">
            <v>6.84</v>
          </cell>
          <cell r="J27">
            <v>16.920000000000002</v>
          </cell>
          <cell r="K27">
            <v>0</v>
          </cell>
        </row>
        <row r="28">
          <cell r="B28">
            <v>21.57083333333334</v>
          </cell>
          <cell r="C28">
            <v>31.9</v>
          </cell>
          <cell r="D28">
            <v>14.5</v>
          </cell>
          <cell r="E28">
            <v>77.958333333333329</v>
          </cell>
          <cell r="F28">
            <v>99</v>
          </cell>
          <cell r="G28">
            <v>37</v>
          </cell>
          <cell r="H28">
            <v>6.12</v>
          </cell>
          <cell r="J28">
            <v>15.840000000000002</v>
          </cell>
          <cell r="K28">
            <v>0.2</v>
          </cell>
        </row>
        <row r="29">
          <cell r="B29">
            <v>23.095833333333335</v>
          </cell>
          <cell r="C29">
            <v>32.200000000000003</v>
          </cell>
          <cell r="D29">
            <v>17.3</v>
          </cell>
          <cell r="E29">
            <v>77</v>
          </cell>
          <cell r="F29">
            <v>99</v>
          </cell>
          <cell r="G29">
            <v>34</v>
          </cell>
          <cell r="H29">
            <v>5.7600000000000007</v>
          </cell>
          <cell r="J29">
            <v>14.76</v>
          </cell>
          <cell r="K29">
            <v>0</v>
          </cell>
        </row>
        <row r="30">
          <cell r="B30">
            <v>23.150000000000002</v>
          </cell>
          <cell r="C30">
            <v>31.9</v>
          </cell>
          <cell r="D30">
            <v>17.399999999999999</v>
          </cell>
          <cell r="E30">
            <v>76.791666666666671</v>
          </cell>
          <cell r="F30">
            <v>99</v>
          </cell>
          <cell r="G30">
            <v>38</v>
          </cell>
          <cell r="H30">
            <v>8.64</v>
          </cell>
          <cell r="J30">
            <v>19.079999999999998</v>
          </cell>
          <cell r="K30">
            <v>0</v>
          </cell>
        </row>
        <row r="31">
          <cell r="B31">
            <v>22.962499999999995</v>
          </cell>
          <cell r="C31">
            <v>30.3</v>
          </cell>
          <cell r="D31">
            <v>17.5</v>
          </cell>
          <cell r="E31">
            <v>76.208333333333329</v>
          </cell>
          <cell r="F31">
            <v>98</v>
          </cell>
          <cell r="G31">
            <v>42</v>
          </cell>
          <cell r="H31">
            <v>8.64</v>
          </cell>
          <cell r="J31">
            <v>30.6</v>
          </cell>
          <cell r="K31">
            <v>0</v>
          </cell>
        </row>
        <row r="32">
          <cell r="B32">
            <v>19.566666666666666</v>
          </cell>
          <cell r="C32">
            <v>23.2</v>
          </cell>
          <cell r="D32">
            <v>16.2</v>
          </cell>
          <cell r="E32">
            <v>87.75</v>
          </cell>
          <cell r="F32">
            <v>99</v>
          </cell>
          <cell r="G32">
            <v>75</v>
          </cell>
          <cell r="H32">
            <v>14.4</v>
          </cell>
          <cell r="J32">
            <v>30.96</v>
          </cell>
          <cell r="K32">
            <v>37.799999999999997</v>
          </cell>
        </row>
        <row r="33">
          <cell r="B33">
            <v>14.687500000000002</v>
          </cell>
          <cell r="C33">
            <v>19.5</v>
          </cell>
          <cell r="D33">
            <v>11.4</v>
          </cell>
          <cell r="E33">
            <v>71.666666666666671</v>
          </cell>
          <cell r="F33">
            <v>91</v>
          </cell>
          <cell r="G33">
            <v>47</v>
          </cell>
          <cell r="H33">
            <v>11.520000000000001</v>
          </cell>
          <cell r="J33">
            <v>26.64</v>
          </cell>
          <cell r="K33">
            <v>0</v>
          </cell>
        </row>
        <row r="34">
          <cell r="B34">
            <v>13.420833333333334</v>
          </cell>
          <cell r="C34">
            <v>22.9</v>
          </cell>
          <cell r="D34">
            <v>7.5</v>
          </cell>
          <cell r="E34">
            <v>79.708333333333329</v>
          </cell>
          <cell r="F34">
            <v>99</v>
          </cell>
          <cell r="G34">
            <v>35</v>
          </cell>
          <cell r="H34">
            <v>9</v>
          </cell>
          <cell r="J34">
            <v>20.88</v>
          </cell>
          <cell r="K34">
            <v>0</v>
          </cell>
        </row>
        <row r="35">
          <cell r="B35">
            <v>16.541666666666668</v>
          </cell>
          <cell r="C35">
            <v>27.3</v>
          </cell>
          <cell r="D35">
            <v>9.3000000000000007</v>
          </cell>
          <cell r="E35">
            <v>78.458333333333329</v>
          </cell>
          <cell r="F35">
            <v>99</v>
          </cell>
          <cell r="G35">
            <v>33</v>
          </cell>
          <cell r="H35">
            <v>6.12</v>
          </cell>
          <cell r="J35">
            <v>12.24</v>
          </cell>
          <cell r="K35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20.970833333333335</v>
          </cell>
          <cell r="C5">
            <v>25.9</v>
          </cell>
          <cell r="D5">
            <v>16.100000000000001</v>
          </cell>
          <cell r="E5">
            <v>70.208333333333329</v>
          </cell>
          <cell r="F5">
            <v>91</v>
          </cell>
          <cell r="G5">
            <v>54</v>
          </cell>
          <cell r="H5">
            <v>12.24</v>
          </cell>
          <cell r="J5">
            <v>29.880000000000003</v>
          </cell>
          <cell r="K5">
            <v>0</v>
          </cell>
        </row>
        <row r="6">
          <cell r="B6">
            <v>21.537499999999998</v>
          </cell>
          <cell r="C6">
            <v>27.7</v>
          </cell>
          <cell r="D6">
            <v>14.9</v>
          </cell>
          <cell r="E6">
            <v>66.083333333333329</v>
          </cell>
          <cell r="F6">
            <v>88</v>
          </cell>
          <cell r="G6">
            <v>46</v>
          </cell>
          <cell r="H6">
            <v>14.04</v>
          </cell>
          <cell r="J6">
            <v>26.64</v>
          </cell>
          <cell r="K6">
            <v>0</v>
          </cell>
        </row>
        <row r="7">
          <cell r="B7">
            <v>22.4375</v>
          </cell>
          <cell r="C7">
            <v>27.8</v>
          </cell>
          <cell r="D7">
            <v>17.3</v>
          </cell>
          <cell r="E7">
            <v>76.75</v>
          </cell>
          <cell r="F7">
            <v>95</v>
          </cell>
          <cell r="G7">
            <v>61</v>
          </cell>
          <cell r="H7">
            <v>11.520000000000001</v>
          </cell>
          <cell r="J7">
            <v>24.48</v>
          </cell>
          <cell r="K7">
            <v>0</v>
          </cell>
        </row>
        <row r="8">
          <cell r="B8">
            <v>23.5</v>
          </cell>
          <cell r="C8">
            <v>28.7</v>
          </cell>
          <cell r="D8">
            <v>20.2</v>
          </cell>
          <cell r="E8">
            <v>73.5</v>
          </cell>
          <cell r="F8">
            <v>90</v>
          </cell>
          <cell r="G8">
            <v>56</v>
          </cell>
          <cell r="H8">
            <v>14.4</v>
          </cell>
          <cell r="J8">
            <v>31.680000000000003</v>
          </cell>
          <cell r="K8">
            <v>0</v>
          </cell>
        </row>
        <row r="9">
          <cell r="B9">
            <v>23.904166666666665</v>
          </cell>
          <cell r="C9">
            <v>27.4</v>
          </cell>
          <cell r="D9">
            <v>20.7</v>
          </cell>
          <cell r="E9">
            <v>69.125</v>
          </cell>
          <cell r="F9">
            <v>78</v>
          </cell>
          <cell r="G9">
            <v>58</v>
          </cell>
          <cell r="H9">
            <v>12.6</v>
          </cell>
          <cell r="J9">
            <v>28.08</v>
          </cell>
          <cell r="K9">
            <v>0.2</v>
          </cell>
        </row>
        <row r="10">
          <cell r="B10">
            <v>23.099999999999998</v>
          </cell>
          <cell r="C10">
            <v>28</v>
          </cell>
          <cell r="D10">
            <v>18.600000000000001</v>
          </cell>
          <cell r="E10">
            <v>69.5</v>
          </cell>
          <cell r="F10">
            <v>86</v>
          </cell>
          <cell r="G10">
            <v>51</v>
          </cell>
          <cell r="H10">
            <v>13.32</v>
          </cell>
          <cell r="J10">
            <v>26.64</v>
          </cell>
          <cell r="K10">
            <v>0</v>
          </cell>
        </row>
        <row r="11">
          <cell r="B11">
            <v>22.587500000000002</v>
          </cell>
          <cell r="C11">
            <v>27.7</v>
          </cell>
          <cell r="D11">
            <v>17.600000000000001</v>
          </cell>
          <cell r="E11">
            <v>73.166666666666671</v>
          </cell>
          <cell r="F11">
            <v>88</v>
          </cell>
          <cell r="G11">
            <v>62</v>
          </cell>
          <cell r="H11">
            <v>10.8</v>
          </cell>
          <cell r="J11">
            <v>32.4</v>
          </cell>
          <cell r="K11">
            <v>0</v>
          </cell>
        </row>
        <row r="12">
          <cell r="B12">
            <v>24.354166666666668</v>
          </cell>
          <cell r="C12">
            <v>31.1</v>
          </cell>
          <cell r="D12">
            <v>19.600000000000001</v>
          </cell>
          <cell r="E12">
            <v>75.791666666666671</v>
          </cell>
          <cell r="F12">
            <v>92</v>
          </cell>
          <cell r="G12">
            <v>49</v>
          </cell>
          <cell r="H12">
            <v>15.48</v>
          </cell>
          <cell r="J12">
            <v>31.680000000000003</v>
          </cell>
          <cell r="K12">
            <v>0</v>
          </cell>
        </row>
        <row r="13">
          <cell r="B13">
            <v>24.408333333333331</v>
          </cell>
          <cell r="C13">
            <v>30.9</v>
          </cell>
          <cell r="D13">
            <v>19.100000000000001</v>
          </cell>
          <cell r="E13">
            <v>82.083333333333329</v>
          </cell>
          <cell r="F13">
            <v>100</v>
          </cell>
          <cell r="G13">
            <v>55</v>
          </cell>
          <cell r="H13">
            <v>15.840000000000002</v>
          </cell>
          <cell r="J13">
            <v>67.319999999999993</v>
          </cell>
          <cell r="K13">
            <v>12.4</v>
          </cell>
        </row>
        <row r="14">
          <cell r="B14">
            <v>19.812500000000004</v>
          </cell>
          <cell r="C14">
            <v>22.7</v>
          </cell>
          <cell r="D14">
            <v>17.899999999999999</v>
          </cell>
          <cell r="E14">
            <v>92.095238095238102</v>
          </cell>
          <cell r="F14">
            <v>100</v>
          </cell>
          <cell r="G14">
            <v>78</v>
          </cell>
          <cell r="H14">
            <v>20.88</v>
          </cell>
          <cell r="J14">
            <v>51.84</v>
          </cell>
          <cell r="K14">
            <v>4.2</v>
          </cell>
        </row>
        <row r="15">
          <cell r="B15">
            <v>18.599999999999998</v>
          </cell>
          <cell r="C15">
            <v>24.3</v>
          </cell>
          <cell r="D15">
            <v>13.6</v>
          </cell>
          <cell r="E15">
            <v>83.625</v>
          </cell>
          <cell r="F15">
            <v>98</v>
          </cell>
          <cell r="G15">
            <v>60</v>
          </cell>
          <cell r="H15">
            <v>13.32</v>
          </cell>
          <cell r="J15">
            <v>23.759999999999998</v>
          </cell>
          <cell r="K15">
            <v>0</v>
          </cell>
        </row>
        <row r="16">
          <cell r="B16">
            <v>20.241666666666664</v>
          </cell>
          <cell r="C16">
            <v>25.6</v>
          </cell>
          <cell r="D16">
            <v>16.5</v>
          </cell>
          <cell r="E16">
            <v>80.291666666666671</v>
          </cell>
          <cell r="F16">
            <v>94</v>
          </cell>
          <cell r="G16">
            <v>63</v>
          </cell>
          <cell r="H16">
            <v>16.2</v>
          </cell>
          <cell r="J16">
            <v>34.92</v>
          </cell>
          <cell r="K16">
            <v>0.2</v>
          </cell>
        </row>
        <row r="17">
          <cell r="B17">
            <v>22.270833333333329</v>
          </cell>
          <cell r="C17">
            <v>27.1</v>
          </cell>
          <cell r="D17">
            <v>18.100000000000001</v>
          </cell>
          <cell r="E17">
            <v>78.625</v>
          </cell>
          <cell r="F17">
            <v>92</v>
          </cell>
          <cell r="G17">
            <v>63</v>
          </cell>
          <cell r="H17">
            <v>15.840000000000002</v>
          </cell>
          <cell r="J17">
            <v>32.04</v>
          </cell>
          <cell r="K17">
            <v>0</v>
          </cell>
        </row>
        <row r="18">
          <cell r="B18">
            <v>22.666666666666668</v>
          </cell>
          <cell r="C18">
            <v>27.3</v>
          </cell>
          <cell r="D18">
            <v>18.2</v>
          </cell>
          <cell r="E18">
            <v>75.25</v>
          </cell>
          <cell r="F18">
            <v>91</v>
          </cell>
          <cell r="G18">
            <v>57</v>
          </cell>
          <cell r="H18">
            <v>17.28</v>
          </cell>
          <cell r="J18">
            <v>35.28</v>
          </cell>
          <cell r="K18">
            <v>0</v>
          </cell>
        </row>
        <row r="19">
          <cell r="B19">
            <v>22.145833333333332</v>
          </cell>
          <cell r="C19">
            <v>26.8</v>
          </cell>
          <cell r="D19">
            <v>17.600000000000001</v>
          </cell>
          <cell r="E19">
            <v>67.208333333333329</v>
          </cell>
          <cell r="F19">
            <v>82</v>
          </cell>
          <cell r="G19">
            <v>52</v>
          </cell>
          <cell r="H19">
            <v>19.440000000000001</v>
          </cell>
          <cell r="J19">
            <v>33.840000000000003</v>
          </cell>
          <cell r="K19">
            <v>0</v>
          </cell>
        </row>
        <row r="20">
          <cell r="B20">
            <v>22.395833333333339</v>
          </cell>
          <cell r="C20">
            <v>28</v>
          </cell>
          <cell r="D20">
            <v>17.7</v>
          </cell>
          <cell r="E20">
            <v>68.75</v>
          </cell>
          <cell r="F20">
            <v>85</v>
          </cell>
          <cell r="G20">
            <v>51</v>
          </cell>
          <cell r="H20">
            <v>14.04</v>
          </cell>
          <cell r="J20">
            <v>27</v>
          </cell>
          <cell r="K20">
            <v>0</v>
          </cell>
        </row>
        <row r="21">
          <cell r="B21">
            <v>23.287500000000005</v>
          </cell>
          <cell r="C21">
            <v>29.6</v>
          </cell>
          <cell r="D21">
            <v>18.7</v>
          </cell>
          <cell r="E21">
            <v>71.541666666666671</v>
          </cell>
          <cell r="F21">
            <v>87</v>
          </cell>
          <cell r="G21">
            <v>49</v>
          </cell>
          <cell r="H21">
            <v>15.120000000000001</v>
          </cell>
          <cell r="J21">
            <v>31.680000000000003</v>
          </cell>
          <cell r="K21">
            <v>2</v>
          </cell>
        </row>
        <row r="22">
          <cell r="B22">
            <v>23.666666666666661</v>
          </cell>
          <cell r="C22">
            <v>29.7</v>
          </cell>
          <cell r="D22">
            <v>19.3</v>
          </cell>
          <cell r="E22">
            <v>72.666666666666671</v>
          </cell>
          <cell r="F22">
            <v>89</v>
          </cell>
          <cell r="G22">
            <v>49</v>
          </cell>
          <cell r="H22">
            <v>14.76</v>
          </cell>
          <cell r="J22">
            <v>38.159999999999997</v>
          </cell>
          <cell r="K22">
            <v>0</v>
          </cell>
        </row>
        <row r="23">
          <cell r="B23">
            <v>21.825000000000003</v>
          </cell>
          <cell r="C23">
            <v>29</v>
          </cell>
          <cell r="D23">
            <v>15.9</v>
          </cell>
          <cell r="E23">
            <v>72.666666666666671</v>
          </cell>
          <cell r="F23">
            <v>86</v>
          </cell>
          <cell r="G23">
            <v>54</v>
          </cell>
          <cell r="H23">
            <v>18.720000000000002</v>
          </cell>
          <cell r="J23">
            <v>38.519999999999996</v>
          </cell>
          <cell r="K23">
            <v>0</v>
          </cell>
        </row>
        <row r="24">
          <cell r="B24">
            <v>23.816666666666666</v>
          </cell>
          <cell r="C24">
            <v>28</v>
          </cell>
          <cell r="D24">
            <v>18.100000000000001</v>
          </cell>
          <cell r="E24">
            <v>76.416666666666671</v>
          </cell>
          <cell r="F24">
            <v>98</v>
          </cell>
          <cell r="G24">
            <v>60</v>
          </cell>
          <cell r="H24">
            <v>11.520000000000001</v>
          </cell>
          <cell r="J24">
            <v>24.48</v>
          </cell>
          <cell r="K24">
            <v>0.4</v>
          </cell>
        </row>
        <row r="25">
          <cell r="B25">
            <v>23.845833333333331</v>
          </cell>
          <cell r="C25">
            <v>29.4</v>
          </cell>
          <cell r="D25">
            <v>17.7</v>
          </cell>
          <cell r="E25">
            <v>74.583333333333329</v>
          </cell>
          <cell r="F25">
            <v>100</v>
          </cell>
          <cell r="G25">
            <v>47</v>
          </cell>
          <cell r="H25">
            <v>9.3600000000000012</v>
          </cell>
          <cell r="J25">
            <v>20.88</v>
          </cell>
          <cell r="K25">
            <v>0.2</v>
          </cell>
        </row>
        <row r="26">
          <cell r="B26">
            <v>23.537499999999994</v>
          </cell>
          <cell r="C26">
            <v>28.9</v>
          </cell>
          <cell r="D26">
            <v>18</v>
          </cell>
          <cell r="E26">
            <v>66.666666666666671</v>
          </cell>
          <cell r="F26">
            <v>94</v>
          </cell>
          <cell r="G26">
            <v>40</v>
          </cell>
          <cell r="H26">
            <v>13.68</v>
          </cell>
          <cell r="J26">
            <v>27.36</v>
          </cell>
          <cell r="K26">
            <v>0.2</v>
          </cell>
        </row>
        <row r="27">
          <cell r="B27">
            <v>21.479166666666668</v>
          </cell>
          <cell r="C27">
            <v>27.6</v>
          </cell>
          <cell r="D27">
            <v>15.7</v>
          </cell>
          <cell r="E27">
            <v>78.291666666666671</v>
          </cell>
          <cell r="F27">
            <v>100</v>
          </cell>
          <cell r="G27">
            <v>52</v>
          </cell>
          <cell r="H27">
            <v>12.6</v>
          </cell>
          <cell r="J27">
            <v>28.8</v>
          </cell>
          <cell r="K27">
            <v>0</v>
          </cell>
        </row>
        <row r="28">
          <cell r="B28">
            <v>22.516666666666662</v>
          </cell>
          <cell r="C28">
            <v>28.3</v>
          </cell>
          <cell r="D28">
            <v>17.399999999999999</v>
          </cell>
          <cell r="E28">
            <v>70</v>
          </cell>
          <cell r="F28">
            <v>95</v>
          </cell>
          <cell r="G28">
            <v>47</v>
          </cell>
          <cell r="H28">
            <v>14.76</v>
          </cell>
          <cell r="J28">
            <v>33.840000000000003</v>
          </cell>
          <cell r="K28">
            <v>0</v>
          </cell>
        </row>
        <row r="29">
          <cell r="B29">
            <v>22.804166666666671</v>
          </cell>
          <cell r="C29">
            <v>28.9</v>
          </cell>
          <cell r="D29">
            <v>17.2</v>
          </cell>
          <cell r="E29">
            <v>66.416666666666671</v>
          </cell>
          <cell r="F29">
            <v>89</v>
          </cell>
          <cell r="G29">
            <v>43</v>
          </cell>
          <cell r="H29">
            <v>12.24</v>
          </cell>
          <cell r="J29">
            <v>26.64</v>
          </cell>
          <cell r="K29">
            <v>0.2</v>
          </cell>
        </row>
        <row r="30">
          <cell r="B30">
            <v>23.466666666666665</v>
          </cell>
          <cell r="C30">
            <v>29.9</v>
          </cell>
          <cell r="D30">
            <v>17.5</v>
          </cell>
          <cell r="E30">
            <v>64.875</v>
          </cell>
          <cell r="F30">
            <v>87</v>
          </cell>
          <cell r="G30">
            <v>43</v>
          </cell>
          <cell r="H30">
            <v>10.8</v>
          </cell>
          <cell r="J30">
            <v>30.240000000000002</v>
          </cell>
          <cell r="K30">
            <v>0</v>
          </cell>
        </row>
        <row r="31">
          <cell r="B31">
            <v>23.616666666666674</v>
          </cell>
          <cell r="C31">
            <v>30.1</v>
          </cell>
          <cell r="D31">
            <v>17.600000000000001</v>
          </cell>
          <cell r="E31">
            <v>63.458333333333336</v>
          </cell>
          <cell r="F31">
            <v>81</v>
          </cell>
          <cell r="G31">
            <v>43</v>
          </cell>
          <cell r="H31">
            <v>19.8</v>
          </cell>
          <cell r="J31">
            <v>44.28</v>
          </cell>
          <cell r="K31">
            <v>0</v>
          </cell>
        </row>
        <row r="32">
          <cell r="B32">
            <v>15.924999999999999</v>
          </cell>
          <cell r="C32">
            <v>24.7</v>
          </cell>
          <cell r="D32">
            <v>9.6</v>
          </cell>
          <cell r="E32">
            <v>79.791666666666671</v>
          </cell>
          <cell r="F32">
            <v>100</v>
          </cell>
          <cell r="G32">
            <v>54</v>
          </cell>
          <cell r="H32">
            <v>14.04</v>
          </cell>
          <cell r="J32">
            <v>42.480000000000004</v>
          </cell>
          <cell r="K32">
            <v>25.200000000000003</v>
          </cell>
        </row>
        <row r="33">
          <cell r="B33">
            <v>8.8416666666666668</v>
          </cell>
          <cell r="C33">
            <v>14</v>
          </cell>
          <cell r="D33">
            <v>4.7</v>
          </cell>
          <cell r="E33">
            <v>78.708333333333329</v>
          </cell>
          <cell r="F33">
            <v>98</v>
          </cell>
          <cell r="G33">
            <v>49</v>
          </cell>
          <cell r="H33">
            <v>10.44</v>
          </cell>
          <cell r="J33">
            <v>22.68</v>
          </cell>
          <cell r="K33">
            <v>0</v>
          </cell>
        </row>
        <row r="34">
          <cell r="B34">
            <v>10.270833333333334</v>
          </cell>
          <cell r="C34">
            <v>18.100000000000001</v>
          </cell>
          <cell r="D34">
            <v>3.3</v>
          </cell>
          <cell r="E34">
            <v>72.416666666666671</v>
          </cell>
          <cell r="F34">
            <v>99</v>
          </cell>
          <cell r="G34">
            <v>44</v>
          </cell>
          <cell r="H34">
            <v>9.7200000000000006</v>
          </cell>
          <cell r="J34">
            <v>18.720000000000002</v>
          </cell>
          <cell r="K34">
            <v>0</v>
          </cell>
        </row>
        <row r="35">
          <cell r="B35">
            <v>15.025</v>
          </cell>
          <cell r="C35">
            <v>20.7</v>
          </cell>
          <cell r="D35">
            <v>10.3</v>
          </cell>
          <cell r="E35">
            <v>65.708333333333329</v>
          </cell>
          <cell r="F35">
            <v>89</v>
          </cell>
          <cell r="G35">
            <v>47</v>
          </cell>
          <cell r="H35">
            <v>10.44</v>
          </cell>
          <cell r="J35">
            <v>21.240000000000002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17.833333333333336</v>
          </cell>
          <cell r="C5">
            <v>27.1</v>
          </cell>
          <cell r="D5">
            <v>10.199999999999999</v>
          </cell>
          <cell r="E5">
            <v>77.478260869565219</v>
          </cell>
          <cell r="F5">
            <v>100</v>
          </cell>
          <cell r="G5">
            <v>46</v>
          </cell>
          <cell r="H5">
            <v>13.68</v>
          </cell>
          <cell r="J5">
            <v>28.08</v>
          </cell>
          <cell r="K5">
            <v>0.2</v>
          </cell>
        </row>
        <row r="6">
          <cell r="B6">
            <v>18.5625</v>
          </cell>
          <cell r="C6">
            <v>28.1</v>
          </cell>
          <cell r="D6">
            <v>10.6</v>
          </cell>
          <cell r="E6">
            <v>75.478260869565219</v>
          </cell>
          <cell r="F6">
            <v>100</v>
          </cell>
          <cell r="G6">
            <v>41</v>
          </cell>
          <cell r="H6">
            <v>10.44</v>
          </cell>
          <cell r="J6">
            <v>20.16</v>
          </cell>
          <cell r="K6">
            <v>0.2</v>
          </cell>
        </row>
        <row r="7">
          <cell r="B7">
            <v>19.649999999999999</v>
          </cell>
          <cell r="C7">
            <v>27.3</v>
          </cell>
          <cell r="D7">
            <v>13.8</v>
          </cell>
          <cell r="E7">
            <v>82.041666666666671</v>
          </cell>
          <cell r="F7">
            <v>97</v>
          </cell>
          <cell r="G7">
            <v>61</v>
          </cell>
          <cell r="H7">
            <v>12.24</v>
          </cell>
          <cell r="J7">
            <v>25.56</v>
          </cell>
          <cell r="K7">
            <v>0</v>
          </cell>
        </row>
        <row r="8">
          <cell r="B8">
            <v>21.387499999999999</v>
          </cell>
          <cell r="C8">
            <v>28.6</v>
          </cell>
          <cell r="D8">
            <v>16.600000000000001</v>
          </cell>
          <cell r="E8">
            <v>80.714285714285708</v>
          </cell>
          <cell r="F8">
            <v>100</v>
          </cell>
          <cell r="G8">
            <v>53</v>
          </cell>
          <cell r="H8">
            <v>15.840000000000002</v>
          </cell>
          <cell r="J8">
            <v>34.200000000000003</v>
          </cell>
          <cell r="K8">
            <v>0</v>
          </cell>
        </row>
        <row r="9">
          <cell r="B9">
            <v>22.262500000000003</v>
          </cell>
          <cell r="C9">
            <v>28.8</v>
          </cell>
          <cell r="D9">
            <v>17.3</v>
          </cell>
          <cell r="E9">
            <v>77.291666666666671</v>
          </cell>
          <cell r="F9">
            <v>93</v>
          </cell>
          <cell r="G9">
            <v>52</v>
          </cell>
          <cell r="H9">
            <v>14.4</v>
          </cell>
          <cell r="J9">
            <v>28.08</v>
          </cell>
          <cell r="K9">
            <v>0</v>
          </cell>
        </row>
        <row r="10">
          <cell r="B10">
            <v>21.516666666666666</v>
          </cell>
          <cell r="C10">
            <v>28.3</v>
          </cell>
          <cell r="D10">
            <v>16.600000000000001</v>
          </cell>
          <cell r="E10">
            <v>77.545454545454547</v>
          </cell>
          <cell r="F10">
            <v>100</v>
          </cell>
          <cell r="G10">
            <v>49</v>
          </cell>
          <cell r="H10">
            <v>14.04</v>
          </cell>
          <cell r="J10">
            <v>32.76</v>
          </cell>
          <cell r="K10">
            <v>0</v>
          </cell>
        </row>
        <row r="11">
          <cell r="B11">
            <v>21.066666666666666</v>
          </cell>
          <cell r="C11">
            <v>26.8</v>
          </cell>
          <cell r="D11">
            <v>17.7</v>
          </cell>
          <cell r="E11">
            <v>81.083333333333329</v>
          </cell>
          <cell r="F11">
            <v>91</v>
          </cell>
          <cell r="G11">
            <v>60</v>
          </cell>
          <cell r="H11">
            <v>14.76</v>
          </cell>
          <cell r="J11">
            <v>24.12</v>
          </cell>
          <cell r="K11">
            <v>0</v>
          </cell>
        </row>
        <row r="12">
          <cell r="B12">
            <v>23.004166666666666</v>
          </cell>
          <cell r="C12">
            <v>31.1</v>
          </cell>
          <cell r="D12">
            <v>16.8</v>
          </cell>
          <cell r="E12">
            <v>76.772727272727266</v>
          </cell>
          <cell r="F12">
            <v>100</v>
          </cell>
          <cell r="G12">
            <v>46</v>
          </cell>
          <cell r="H12">
            <v>14.4</v>
          </cell>
          <cell r="J12">
            <v>35.28</v>
          </cell>
          <cell r="K12">
            <v>0.2</v>
          </cell>
        </row>
        <row r="13">
          <cell r="B13">
            <v>24.195833333333336</v>
          </cell>
          <cell r="C13">
            <v>32</v>
          </cell>
          <cell r="D13">
            <v>20.8</v>
          </cell>
          <cell r="E13">
            <v>81.583333333333329</v>
          </cell>
          <cell r="F13">
            <v>97</v>
          </cell>
          <cell r="G13">
            <v>50</v>
          </cell>
          <cell r="H13">
            <v>16.2</v>
          </cell>
          <cell r="J13">
            <v>48.96</v>
          </cell>
          <cell r="K13">
            <v>14.399999999999999</v>
          </cell>
        </row>
        <row r="14">
          <cell r="B14">
            <v>19.833333333333336</v>
          </cell>
          <cell r="C14">
            <v>24.8</v>
          </cell>
          <cell r="D14">
            <v>17</v>
          </cell>
          <cell r="E14">
            <v>83.84210526315789</v>
          </cell>
          <cell r="F14">
            <v>100</v>
          </cell>
          <cell r="G14">
            <v>60</v>
          </cell>
          <cell r="H14">
            <v>6.12</v>
          </cell>
          <cell r="J14">
            <v>19.079999999999998</v>
          </cell>
          <cell r="K14">
            <v>4.8000000000000007</v>
          </cell>
        </row>
        <row r="15">
          <cell r="B15">
            <v>18.450000000000006</v>
          </cell>
          <cell r="C15">
            <v>26.8</v>
          </cell>
          <cell r="D15">
            <v>13.1</v>
          </cell>
          <cell r="E15">
            <v>78.291666666666671</v>
          </cell>
          <cell r="F15">
            <v>99</v>
          </cell>
          <cell r="G15">
            <v>47</v>
          </cell>
          <cell r="H15">
            <v>12.6</v>
          </cell>
          <cell r="J15">
            <v>25.2</v>
          </cell>
          <cell r="K15">
            <v>0.2</v>
          </cell>
        </row>
        <row r="16">
          <cell r="B16">
            <v>17.862500000000001</v>
          </cell>
          <cell r="C16">
            <v>25.5</v>
          </cell>
          <cell r="D16">
            <v>12.3</v>
          </cell>
          <cell r="E16">
            <v>82.434782608695656</v>
          </cell>
          <cell r="F16">
            <v>100</v>
          </cell>
          <cell r="G16">
            <v>61</v>
          </cell>
          <cell r="H16">
            <v>15.840000000000002</v>
          </cell>
          <cell r="J16">
            <v>25.56</v>
          </cell>
          <cell r="K16">
            <v>0</v>
          </cell>
        </row>
        <row r="17">
          <cell r="B17">
            <v>20.116666666666664</v>
          </cell>
          <cell r="C17">
            <v>27.9</v>
          </cell>
          <cell r="D17">
            <v>14.4</v>
          </cell>
          <cell r="E17">
            <v>81.526315789473685</v>
          </cell>
          <cell r="F17">
            <v>100</v>
          </cell>
          <cell r="G17">
            <v>61</v>
          </cell>
          <cell r="H17">
            <v>16.920000000000002</v>
          </cell>
          <cell r="J17">
            <v>31.319999999999997</v>
          </cell>
          <cell r="K17">
            <v>0.2</v>
          </cell>
        </row>
        <row r="18">
          <cell r="B18">
            <v>21.304166666666664</v>
          </cell>
          <cell r="C18">
            <v>27.9</v>
          </cell>
          <cell r="D18">
            <v>16.3</v>
          </cell>
          <cell r="E18">
            <v>77.89473684210526</v>
          </cell>
          <cell r="F18">
            <v>100</v>
          </cell>
          <cell r="G18">
            <v>55</v>
          </cell>
          <cell r="H18">
            <v>16.2</v>
          </cell>
          <cell r="J18">
            <v>34.56</v>
          </cell>
          <cell r="K18">
            <v>0</v>
          </cell>
        </row>
        <row r="19">
          <cell r="B19">
            <v>19.750000000000004</v>
          </cell>
          <cell r="C19">
            <v>27</v>
          </cell>
          <cell r="D19">
            <v>14.3</v>
          </cell>
          <cell r="E19">
            <v>77.043478260869563</v>
          </cell>
          <cell r="F19">
            <v>100</v>
          </cell>
          <cell r="G19">
            <v>45</v>
          </cell>
          <cell r="H19">
            <v>18.720000000000002</v>
          </cell>
          <cell r="J19">
            <v>31.680000000000003</v>
          </cell>
          <cell r="K19">
            <v>0.2</v>
          </cell>
        </row>
        <row r="20">
          <cell r="B20">
            <v>19.116666666666664</v>
          </cell>
          <cell r="C20">
            <v>28.2</v>
          </cell>
          <cell r="D20">
            <v>12</v>
          </cell>
          <cell r="E20">
            <v>77.521739130434781</v>
          </cell>
          <cell r="F20">
            <v>100</v>
          </cell>
          <cell r="G20">
            <v>49</v>
          </cell>
          <cell r="H20">
            <v>10.8</v>
          </cell>
          <cell r="J20">
            <v>27.720000000000002</v>
          </cell>
          <cell r="K20">
            <v>0</v>
          </cell>
        </row>
        <row r="21">
          <cell r="B21">
            <v>20.995833333333334</v>
          </cell>
          <cell r="C21">
            <v>28.6</v>
          </cell>
          <cell r="D21">
            <v>15.6</v>
          </cell>
          <cell r="E21">
            <v>79.125</v>
          </cell>
          <cell r="F21">
            <v>100</v>
          </cell>
          <cell r="G21">
            <v>50</v>
          </cell>
          <cell r="H21">
            <v>13.32</v>
          </cell>
          <cell r="J21">
            <v>38.519999999999996</v>
          </cell>
          <cell r="K21">
            <v>0</v>
          </cell>
        </row>
        <row r="22">
          <cell r="B22">
            <v>21.575000000000003</v>
          </cell>
          <cell r="C22">
            <v>29.8</v>
          </cell>
          <cell r="D22">
            <v>16.100000000000001</v>
          </cell>
          <cell r="E22">
            <v>79.090909090909093</v>
          </cell>
          <cell r="F22">
            <v>100</v>
          </cell>
          <cell r="G22">
            <v>51</v>
          </cell>
          <cell r="H22">
            <v>12.24</v>
          </cell>
          <cell r="J22">
            <v>33.480000000000004</v>
          </cell>
          <cell r="K22">
            <v>0</v>
          </cell>
        </row>
        <row r="23">
          <cell r="B23">
            <v>20.754166666666666</v>
          </cell>
          <cell r="C23">
            <v>29.2</v>
          </cell>
          <cell r="D23">
            <v>13.4</v>
          </cell>
          <cell r="E23">
            <v>74.958333333333329</v>
          </cell>
          <cell r="F23">
            <v>92</v>
          </cell>
          <cell r="G23">
            <v>49</v>
          </cell>
          <cell r="H23">
            <v>12.6</v>
          </cell>
          <cell r="J23">
            <v>37.080000000000005</v>
          </cell>
          <cell r="K23">
            <v>0</v>
          </cell>
        </row>
        <row r="24">
          <cell r="B24">
            <v>21.545833333333331</v>
          </cell>
          <cell r="C24">
            <v>28.8</v>
          </cell>
          <cell r="D24">
            <v>15.7</v>
          </cell>
          <cell r="E24">
            <v>80.45</v>
          </cell>
          <cell r="F24">
            <v>100</v>
          </cell>
          <cell r="G24">
            <v>57</v>
          </cell>
          <cell r="H24">
            <v>8.64</v>
          </cell>
          <cell r="J24">
            <v>22.32</v>
          </cell>
          <cell r="K24">
            <v>0</v>
          </cell>
        </row>
        <row r="25">
          <cell r="B25">
            <v>22.070833333333329</v>
          </cell>
          <cell r="C25">
            <v>30</v>
          </cell>
          <cell r="D25">
            <v>15.6</v>
          </cell>
          <cell r="E25">
            <v>71.8125</v>
          </cell>
          <cell r="F25">
            <v>100</v>
          </cell>
          <cell r="G25">
            <v>45</v>
          </cell>
          <cell r="H25">
            <v>6.84</v>
          </cell>
          <cell r="J25">
            <v>16.2</v>
          </cell>
          <cell r="K25">
            <v>0.2</v>
          </cell>
        </row>
        <row r="26">
          <cell r="B26">
            <v>20.762499999999999</v>
          </cell>
          <cell r="C26">
            <v>31.6</v>
          </cell>
          <cell r="D26">
            <v>14.8</v>
          </cell>
          <cell r="E26">
            <v>79.391304347826093</v>
          </cell>
          <cell r="F26">
            <v>100</v>
          </cell>
          <cell r="G26">
            <v>35</v>
          </cell>
          <cell r="H26">
            <v>9.7200000000000006</v>
          </cell>
          <cell r="J26">
            <v>28.44</v>
          </cell>
          <cell r="K26">
            <v>0</v>
          </cell>
        </row>
        <row r="27">
          <cell r="B27">
            <v>20.045833333333334</v>
          </cell>
          <cell r="C27">
            <v>28</v>
          </cell>
          <cell r="D27">
            <v>14</v>
          </cell>
          <cell r="E27">
            <v>76.4375</v>
          </cell>
          <cell r="F27">
            <v>100</v>
          </cell>
          <cell r="G27">
            <v>48</v>
          </cell>
          <cell r="H27">
            <v>10.44</v>
          </cell>
          <cell r="J27">
            <v>21.240000000000002</v>
          </cell>
          <cell r="K27">
            <v>2.4000000000000004</v>
          </cell>
        </row>
        <row r="28">
          <cell r="B28">
            <v>20.137499999999999</v>
          </cell>
          <cell r="C28">
            <v>28</v>
          </cell>
          <cell r="D28">
            <v>14.3</v>
          </cell>
          <cell r="E28">
            <v>76.25</v>
          </cell>
          <cell r="F28">
            <v>100</v>
          </cell>
          <cell r="G28">
            <v>44</v>
          </cell>
          <cell r="H28">
            <v>13.32</v>
          </cell>
          <cell r="J28">
            <v>27</v>
          </cell>
          <cell r="K28">
            <v>0</v>
          </cell>
        </row>
        <row r="29">
          <cell r="B29">
            <v>20.108333333333331</v>
          </cell>
          <cell r="C29">
            <v>29.1</v>
          </cell>
          <cell r="D29">
            <v>13.2</v>
          </cell>
          <cell r="E29">
            <v>75.36363636363636</v>
          </cell>
          <cell r="F29">
            <v>100</v>
          </cell>
          <cell r="G29">
            <v>41</v>
          </cell>
          <cell r="H29">
            <v>10.44</v>
          </cell>
          <cell r="J29">
            <v>32.04</v>
          </cell>
          <cell r="K29">
            <v>0</v>
          </cell>
        </row>
        <row r="30">
          <cell r="B30">
            <v>20.150000000000002</v>
          </cell>
          <cell r="C30">
            <v>29.9</v>
          </cell>
          <cell r="D30">
            <v>14.3</v>
          </cell>
          <cell r="E30">
            <v>78.583333333333329</v>
          </cell>
          <cell r="F30">
            <v>100</v>
          </cell>
          <cell r="G30">
            <v>42</v>
          </cell>
          <cell r="H30">
            <v>11.520000000000001</v>
          </cell>
          <cell r="J30">
            <v>27.36</v>
          </cell>
          <cell r="K30">
            <v>0</v>
          </cell>
        </row>
        <row r="31">
          <cell r="B31">
            <v>22.129166666666666</v>
          </cell>
          <cell r="C31">
            <v>28.8</v>
          </cell>
          <cell r="D31">
            <v>16.100000000000001</v>
          </cell>
          <cell r="E31">
            <v>70.333333333333329</v>
          </cell>
          <cell r="F31">
            <v>88</v>
          </cell>
          <cell r="G31">
            <v>45</v>
          </cell>
          <cell r="H31">
            <v>14.4</v>
          </cell>
          <cell r="J31">
            <v>38.159999999999997</v>
          </cell>
          <cell r="K31">
            <v>0</v>
          </cell>
        </row>
        <row r="32">
          <cell r="B32">
            <v>14.804166666666667</v>
          </cell>
          <cell r="C32">
            <v>24.7</v>
          </cell>
          <cell r="D32">
            <v>9.1</v>
          </cell>
          <cell r="E32">
            <v>81.208333333333329</v>
          </cell>
          <cell r="F32">
            <v>100</v>
          </cell>
          <cell r="G32">
            <v>59</v>
          </cell>
          <cell r="H32">
            <v>15.840000000000002</v>
          </cell>
          <cell r="J32">
            <v>60.839999999999996</v>
          </cell>
          <cell r="K32">
            <v>26.4</v>
          </cell>
        </row>
        <row r="33">
          <cell r="B33">
            <v>8.6541666666666668</v>
          </cell>
          <cell r="C33">
            <v>15.8</v>
          </cell>
          <cell r="D33">
            <v>4.0999999999999996</v>
          </cell>
          <cell r="E33">
            <v>77.375</v>
          </cell>
          <cell r="F33">
            <v>97</v>
          </cell>
          <cell r="G33">
            <v>40</v>
          </cell>
          <cell r="H33">
            <v>6.12</v>
          </cell>
          <cell r="J33">
            <v>18.36</v>
          </cell>
          <cell r="K33">
            <v>0.2</v>
          </cell>
        </row>
        <row r="34">
          <cell r="B34">
            <v>8.625</v>
          </cell>
          <cell r="C34">
            <v>18.100000000000001</v>
          </cell>
          <cell r="D34">
            <v>1.8</v>
          </cell>
          <cell r="E34">
            <v>77.041666666666671</v>
          </cell>
          <cell r="F34">
            <v>96</v>
          </cell>
          <cell r="G34">
            <v>38</v>
          </cell>
          <cell r="H34">
            <v>7.5600000000000005</v>
          </cell>
          <cell r="J34">
            <v>18.720000000000002</v>
          </cell>
          <cell r="K34">
            <v>0</v>
          </cell>
        </row>
        <row r="35">
          <cell r="B35">
            <v>13.524999999999999</v>
          </cell>
          <cell r="C35">
            <v>23.1</v>
          </cell>
          <cell r="D35">
            <v>6.1</v>
          </cell>
          <cell r="E35">
            <v>73.291666666666671</v>
          </cell>
          <cell r="F35">
            <v>93</v>
          </cell>
          <cell r="G35">
            <v>28</v>
          </cell>
          <cell r="H35">
            <v>7.5600000000000005</v>
          </cell>
          <cell r="J35">
            <v>19.079999999999998</v>
          </cell>
          <cell r="K35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21.204166666666666</v>
          </cell>
          <cell r="C5">
            <v>27.6</v>
          </cell>
          <cell r="D5">
            <v>16.8</v>
          </cell>
          <cell r="E5">
            <v>70.791666666666671</v>
          </cell>
          <cell r="F5">
            <v>89</v>
          </cell>
          <cell r="G5">
            <v>44</v>
          </cell>
          <cell r="H5">
            <v>15.840000000000002</v>
          </cell>
          <cell r="J5">
            <v>28.08</v>
          </cell>
          <cell r="K5">
            <v>0</v>
          </cell>
        </row>
        <row r="6">
          <cell r="B6">
            <v>21.295833333333338</v>
          </cell>
          <cell r="C6">
            <v>29.2</v>
          </cell>
          <cell r="D6">
            <v>14.3</v>
          </cell>
          <cell r="E6">
            <v>69.583333333333329</v>
          </cell>
          <cell r="F6">
            <v>91</v>
          </cell>
          <cell r="G6">
            <v>37</v>
          </cell>
          <cell r="H6">
            <v>14.76</v>
          </cell>
          <cell r="J6">
            <v>21.6</v>
          </cell>
          <cell r="K6">
            <v>0</v>
          </cell>
        </row>
        <row r="7">
          <cell r="B7">
            <v>22.479166666666668</v>
          </cell>
          <cell r="C7">
            <v>29.4</v>
          </cell>
          <cell r="D7">
            <v>17.100000000000001</v>
          </cell>
          <cell r="E7">
            <v>78.166666666666671</v>
          </cell>
          <cell r="F7">
            <v>94</v>
          </cell>
          <cell r="G7">
            <v>56</v>
          </cell>
          <cell r="H7">
            <v>13.68</v>
          </cell>
          <cell r="J7">
            <v>25.92</v>
          </cell>
          <cell r="K7">
            <v>0</v>
          </cell>
        </row>
        <row r="8">
          <cell r="B8">
            <v>23.616666666666671</v>
          </cell>
          <cell r="C8">
            <v>30</v>
          </cell>
          <cell r="D8">
            <v>19.5</v>
          </cell>
          <cell r="E8">
            <v>73.666666666666671</v>
          </cell>
          <cell r="F8">
            <v>89</v>
          </cell>
          <cell r="G8">
            <v>50</v>
          </cell>
          <cell r="H8">
            <v>20.88</v>
          </cell>
          <cell r="J8">
            <v>32.4</v>
          </cell>
          <cell r="K8">
            <v>0</v>
          </cell>
        </row>
        <row r="9">
          <cell r="B9">
            <v>24.295833333333334</v>
          </cell>
          <cell r="C9">
            <v>29.1</v>
          </cell>
          <cell r="D9">
            <v>20.9</v>
          </cell>
          <cell r="E9">
            <v>68.125</v>
          </cell>
          <cell r="F9">
            <v>80</v>
          </cell>
          <cell r="G9">
            <v>50</v>
          </cell>
          <cell r="H9">
            <v>18.720000000000002</v>
          </cell>
          <cell r="J9">
            <v>29.52</v>
          </cell>
          <cell r="K9">
            <v>0</v>
          </cell>
        </row>
        <row r="10">
          <cell r="B10">
            <v>22.733333333333334</v>
          </cell>
          <cell r="C10">
            <v>29.2</v>
          </cell>
          <cell r="D10">
            <v>17.3</v>
          </cell>
          <cell r="E10">
            <v>71.125</v>
          </cell>
          <cell r="F10">
            <v>91</v>
          </cell>
          <cell r="G10">
            <v>48</v>
          </cell>
          <cell r="H10">
            <v>16.559999999999999</v>
          </cell>
          <cell r="J10">
            <v>30.240000000000002</v>
          </cell>
          <cell r="K10">
            <v>0</v>
          </cell>
        </row>
        <row r="11">
          <cell r="B11">
            <v>22.220833333333335</v>
          </cell>
          <cell r="C11">
            <v>28.9</v>
          </cell>
          <cell r="D11">
            <v>16.5</v>
          </cell>
          <cell r="E11">
            <v>74.458333333333329</v>
          </cell>
          <cell r="F11">
            <v>92</v>
          </cell>
          <cell r="G11">
            <v>55</v>
          </cell>
          <cell r="H11">
            <v>12.6</v>
          </cell>
          <cell r="J11">
            <v>23.040000000000003</v>
          </cell>
          <cell r="K11">
            <v>0</v>
          </cell>
        </row>
        <row r="12">
          <cell r="B12">
            <v>24.262499999999999</v>
          </cell>
          <cell r="C12">
            <v>32</v>
          </cell>
          <cell r="D12">
            <v>18.3</v>
          </cell>
          <cell r="E12">
            <v>75.541666666666671</v>
          </cell>
          <cell r="F12">
            <v>93</v>
          </cell>
          <cell r="G12">
            <v>47</v>
          </cell>
          <cell r="H12">
            <v>19.8</v>
          </cell>
          <cell r="J12">
            <v>31.680000000000003</v>
          </cell>
          <cell r="K12">
            <v>0</v>
          </cell>
        </row>
        <row r="13">
          <cell r="B13">
            <v>24.620833333333334</v>
          </cell>
          <cell r="C13">
            <v>32.4</v>
          </cell>
          <cell r="D13">
            <v>19.100000000000001</v>
          </cell>
          <cell r="E13">
            <v>77.25</v>
          </cell>
          <cell r="F13">
            <v>93</v>
          </cell>
          <cell r="G13">
            <v>50</v>
          </cell>
          <cell r="H13">
            <v>29.16</v>
          </cell>
          <cell r="J13">
            <v>46.800000000000004</v>
          </cell>
          <cell r="K13">
            <v>0</v>
          </cell>
        </row>
        <row r="14">
          <cell r="B14">
            <v>21.304166666666671</v>
          </cell>
          <cell r="C14">
            <v>24</v>
          </cell>
          <cell r="D14">
            <v>18.899999999999999</v>
          </cell>
          <cell r="E14">
            <v>85.083333333333329</v>
          </cell>
          <cell r="F14">
            <v>95</v>
          </cell>
          <cell r="G14">
            <v>68</v>
          </cell>
          <cell r="H14">
            <v>11.16</v>
          </cell>
          <cell r="J14">
            <v>29.880000000000003</v>
          </cell>
          <cell r="K14">
            <v>8.8000000000000007</v>
          </cell>
        </row>
        <row r="15">
          <cell r="B15">
            <v>19.7</v>
          </cell>
          <cell r="C15">
            <v>26</v>
          </cell>
          <cell r="D15">
            <v>15.1</v>
          </cell>
          <cell r="E15">
            <v>79.458333333333329</v>
          </cell>
          <cell r="F15">
            <v>89</v>
          </cell>
          <cell r="G15">
            <v>61</v>
          </cell>
          <cell r="H15">
            <v>16.2</v>
          </cell>
          <cell r="J15">
            <v>29.52</v>
          </cell>
          <cell r="K15">
            <v>0</v>
          </cell>
        </row>
        <row r="16">
          <cell r="B16">
            <v>21.054166666666671</v>
          </cell>
          <cell r="C16">
            <v>27.6</v>
          </cell>
          <cell r="D16">
            <v>16.7</v>
          </cell>
          <cell r="E16">
            <v>77.583333333333329</v>
          </cell>
          <cell r="F16">
            <v>93</v>
          </cell>
          <cell r="G16">
            <v>56</v>
          </cell>
          <cell r="H16">
            <v>17.64</v>
          </cell>
          <cell r="J16">
            <v>30.96</v>
          </cell>
          <cell r="K16">
            <v>0</v>
          </cell>
        </row>
        <row r="17">
          <cell r="B17">
            <v>23.154166666666665</v>
          </cell>
          <cell r="C17">
            <v>29.3</v>
          </cell>
          <cell r="D17">
            <v>18.3</v>
          </cell>
          <cell r="E17">
            <v>74.083333333333329</v>
          </cell>
          <cell r="F17">
            <v>90</v>
          </cell>
          <cell r="G17">
            <v>57</v>
          </cell>
          <cell r="H17">
            <v>16.559999999999999</v>
          </cell>
          <cell r="J17">
            <v>27.720000000000002</v>
          </cell>
          <cell r="K17">
            <v>0</v>
          </cell>
        </row>
        <row r="18">
          <cell r="B18">
            <v>23.095652173913045</v>
          </cell>
          <cell r="C18">
            <v>28.9</v>
          </cell>
          <cell r="D18">
            <v>18.899999999999999</v>
          </cell>
          <cell r="E18">
            <v>72.521739130434781</v>
          </cell>
          <cell r="F18">
            <v>87</v>
          </cell>
          <cell r="G18">
            <v>52</v>
          </cell>
          <cell r="H18">
            <v>16.2</v>
          </cell>
          <cell r="J18">
            <v>31.319999999999997</v>
          </cell>
          <cell r="K18">
            <v>0</v>
          </cell>
        </row>
        <row r="19">
          <cell r="B19">
            <v>22.145833333333332</v>
          </cell>
          <cell r="C19">
            <v>28.8</v>
          </cell>
          <cell r="D19">
            <v>16.100000000000001</v>
          </cell>
          <cell r="E19">
            <v>68</v>
          </cell>
          <cell r="F19">
            <v>88</v>
          </cell>
          <cell r="G19">
            <v>39</v>
          </cell>
          <cell r="H19">
            <v>16.559999999999999</v>
          </cell>
          <cell r="J19">
            <v>30.240000000000002</v>
          </cell>
          <cell r="K19">
            <v>0</v>
          </cell>
        </row>
        <row r="20">
          <cell r="B20">
            <v>22.366666666666671</v>
          </cell>
          <cell r="C20">
            <v>29.5</v>
          </cell>
          <cell r="D20">
            <v>16.5</v>
          </cell>
          <cell r="E20">
            <v>70.083333333333329</v>
          </cell>
          <cell r="F20">
            <v>88</v>
          </cell>
          <cell r="G20">
            <v>48</v>
          </cell>
          <cell r="H20">
            <v>15.48</v>
          </cell>
          <cell r="J20">
            <v>30.6</v>
          </cell>
          <cell r="K20">
            <v>0</v>
          </cell>
        </row>
        <row r="21">
          <cell r="B21">
            <v>22.954166666666669</v>
          </cell>
          <cell r="C21">
            <v>30.3</v>
          </cell>
          <cell r="D21">
            <v>17.100000000000001</v>
          </cell>
          <cell r="E21">
            <v>72.291666666666671</v>
          </cell>
          <cell r="F21">
            <v>92</v>
          </cell>
          <cell r="G21">
            <v>49</v>
          </cell>
          <cell r="H21">
            <v>19.440000000000001</v>
          </cell>
          <cell r="J21">
            <v>32.76</v>
          </cell>
          <cell r="K21">
            <v>0</v>
          </cell>
        </row>
        <row r="22">
          <cell r="B22">
            <v>23.675000000000001</v>
          </cell>
          <cell r="C22">
            <v>31.5</v>
          </cell>
          <cell r="D22">
            <v>18.2</v>
          </cell>
          <cell r="E22">
            <v>73.416666666666671</v>
          </cell>
          <cell r="F22">
            <v>90</v>
          </cell>
          <cell r="G22">
            <v>48</v>
          </cell>
          <cell r="H22">
            <v>20.88</v>
          </cell>
          <cell r="J22">
            <v>34.200000000000003</v>
          </cell>
          <cell r="K22">
            <v>0</v>
          </cell>
        </row>
        <row r="23">
          <cell r="B23">
            <v>22.383333333333329</v>
          </cell>
          <cell r="C23">
            <v>30.5</v>
          </cell>
          <cell r="D23">
            <v>15.6</v>
          </cell>
          <cell r="E23">
            <v>74.416666666666671</v>
          </cell>
          <cell r="F23">
            <v>92</v>
          </cell>
          <cell r="G23">
            <v>53</v>
          </cell>
          <cell r="H23">
            <v>16.920000000000002</v>
          </cell>
          <cell r="J23">
            <v>46.440000000000005</v>
          </cell>
          <cell r="K23">
            <v>0</v>
          </cell>
        </row>
        <row r="24">
          <cell r="B24">
            <v>23.162500000000005</v>
          </cell>
          <cell r="C24">
            <v>29.9</v>
          </cell>
          <cell r="D24">
            <v>17.899999999999999</v>
          </cell>
          <cell r="E24">
            <v>78.666666666666671</v>
          </cell>
          <cell r="F24">
            <v>93</v>
          </cell>
          <cell r="G24">
            <v>54</v>
          </cell>
          <cell r="H24">
            <v>12.24</v>
          </cell>
          <cell r="J24">
            <v>20.88</v>
          </cell>
          <cell r="K24">
            <v>0</v>
          </cell>
        </row>
        <row r="25">
          <cell r="B25">
            <v>23.387500000000006</v>
          </cell>
          <cell r="C25">
            <v>31</v>
          </cell>
          <cell r="D25">
            <v>18.2</v>
          </cell>
          <cell r="E25">
            <v>76.166666666666671</v>
          </cell>
          <cell r="F25">
            <v>94</v>
          </cell>
          <cell r="G25">
            <v>45</v>
          </cell>
          <cell r="H25">
            <v>10.08</v>
          </cell>
          <cell r="J25">
            <v>20.52</v>
          </cell>
          <cell r="K25">
            <v>0</v>
          </cell>
        </row>
        <row r="26">
          <cell r="B26">
            <v>22.191666666666666</v>
          </cell>
          <cell r="C26">
            <v>30.6</v>
          </cell>
          <cell r="D26">
            <v>15.1</v>
          </cell>
          <cell r="E26">
            <v>72.583333333333329</v>
          </cell>
          <cell r="F26">
            <v>93</v>
          </cell>
          <cell r="G26">
            <v>42</v>
          </cell>
          <cell r="J26">
            <v>33.840000000000003</v>
          </cell>
          <cell r="K26">
            <v>0</v>
          </cell>
        </row>
        <row r="27">
          <cell r="B27">
            <v>22.433333333333334</v>
          </cell>
          <cell r="C27">
            <v>29.8</v>
          </cell>
          <cell r="D27">
            <v>15.4</v>
          </cell>
          <cell r="E27">
            <v>70.958333333333329</v>
          </cell>
          <cell r="F27">
            <v>94</v>
          </cell>
          <cell r="G27">
            <v>44</v>
          </cell>
          <cell r="H27">
            <v>15.48</v>
          </cell>
          <cell r="J27">
            <v>29.880000000000003</v>
          </cell>
          <cell r="K27">
            <v>0</v>
          </cell>
        </row>
        <row r="28">
          <cell r="B28">
            <v>22.775000000000002</v>
          </cell>
          <cell r="C28">
            <v>29.5</v>
          </cell>
          <cell r="D28">
            <v>17.2</v>
          </cell>
          <cell r="E28">
            <v>70.666666666666671</v>
          </cell>
          <cell r="F28">
            <v>91</v>
          </cell>
          <cell r="G28">
            <v>45</v>
          </cell>
          <cell r="H28">
            <v>19.440000000000001</v>
          </cell>
          <cell r="J28">
            <v>33.119999999999997</v>
          </cell>
          <cell r="K28">
            <v>0</v>
          </cell>
        </row>
        <row r="29">
          <cell r="B29">
            <v>22.183333333333334</v>
          </cell>
          <cell r="C29">
            <v>30.1</v>
          </cell>
          <cell r="D29">
            <v>15.1</v>
          </cell>
          <cell r="E29">
            <v>71.583333333333329</v>
          </cell>
          <cell r="F29">
            <v>94</v>
          </cell>
          <cell r="G29">
            <v>44</v>
          </cell>
          <cell r="H29">
            <v>13.32</v>
          </cell>
          <cell r="J29">
            <v>24.12</v>
          </cell>
          <cell r="K29">
            <v>0</v>
          </cell>
        </row>
        <row r="30">
          <cell r="B30">
            <v>22.791666666666661</v>
          </cell>
          <cell r="C30">
            <v>31.4</v>
          </cell>
          <cell r="D30">
            <v>16.600000000000001</v>
          </cell>
          <cell r="E30">
            <v>66.541666666666671</v>
          </cell>
          <cell r="F30">
            <v>87</v>
          </cell>
          <cell r="G30">
            <v>38</v>
          </cell>
          <cell r="H30">
            <v>15.48</v>
          </cell>
          <cell r="J30">
            <v>29.16</v>
          </cell>
          <cell r="K30">
            <v>0</v>
          </cell>
        </row>
        <row r="31">
          <cell r="B31">
            <v>23.158333333333342</v>
          </cell>
          <cell r="C31">
            <v>30.9</v>
          </cell>
          <cell r="D31">
            <v>16.8</v>
          </cell>
          <cell r="E31">
            <v>65.583333333333329</v>
          </cell>
          <cell r="F31">
            <v>85</v>
          </cell>
          <cell r="G31">
            <v>44</v>
          </cell>
          <cell r="H31">
            <v>19.440000000000001</v>
          </cell>
          <cell r="J31">
            <v>34.200000000000003</v>
          </cell>
          <cell r="K31">
            <v>0</v>
          </cell>
        </row>
        <row r="32">
          <cell r="B32">
            <v>17.029166666666669</v>
          </cell>
          <cell r="C32">
            <v>26.2</v>
          </cell>
          <cell r="D32">
            <v>11.2</v>
          </cell>
          <cell r="E32">
            <v>77.375</v>
          </cell>
          <cell r="F32">
            <v>95</v>
          </cell>
          <cell r="G32">
            <v>50</v>
          </cell>
          <cell r="H32">
            <v>18</v>
          </cell>
          <cell r="J32">
            <v>46.080000000000005</v>
          </cell>
          <cell r="K32">
            <v>34.6</v>
          </cell>
        </row>
        <row r="33">
          <cell r="B33">
            <v>9.8458333333333332</v>
          </cell>
          <cell r="C33">
            <v>14.8</v>
          </cell>
          <cell r="D33">
            <v>5.5</v>
          </cell>
          <cell r="E33">
            <v>78.291666666666671</v>
          </cell>
          <cell r="F33">
            <v>95</v>
          </cell>
          <cell r="G33">
            <v>48</v>
          </cell>
          <cell r="H33">
            <v>10.8</v>
          </cell>
          <cell r="J33">
            <v>21.96</v>
          </cell>
          <cell r="K33">
            <v>0.2</v>
          </cell>
        </row>
        <row r="34">
          <cell r="B34">
            <v>10.066666666666668</v>
          </cell>
          <cell r="C34">
            <v>19.600000000000001</v>
          </cell>
          <cell r="D34">
            <v>3.5</v>
          </cell>
          <cell r="E34">
            <v>75.583333333333329</v>
          </cell>
          <cell r="F34">
            <v>94</v>
          </cell>
          <cell r="G34">
            <v>37</v>
          </cell>
          <cell r="H34">
            <v>7.5600000000000005</v>
          </cell>
          <cell r="J34">
            <v>19.440000000000001</v>
          </cell>
          <cell r="K34">
            <v>0.2</v>
          </cell>
        </row>
        <row r="35">
          <cell r="B35">
            <v>13.808333333333335</v>
          </cell>
          <cell r="C35">
            <v>21.6</v>
          </cell>
          <cell r="D35">
            <v>8.4</v>
          </cell>
          <cell r="E35">
            <v>75.708333333333329</v>
          </cell>
          <cell r="F35">
            <v>92</v>
          </cell>
          <cell r="G35">
            <v>45</v>
          </cell>
          <cell r="H35">
            <v>10.08</v>
          </cell>
          <cell r="J35">
            <v>20.16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19.041666666666668</v>
          </cell>
          <cell r="C5">
            <v>27.5</v>
          </cell>
          <cell r="D5">
            <v>12.1</v>
          </cell>
          <cell r="E5">
            <v>72.333333333333329</v>
          </cell>
          <cell r="F5">
            <v>97</v>
          </cell>
          <cell r="G5">
            <v>41</v>
          </cell>
          <cell r="H5">
            <v>16.559999999999999</v>
          </cell>
          <cell r="J5">
            <v>32.4</v>
          </cell>
          <cell r="K5">
            <v>0.2</v>
          </cell>
        </row>
        <row r="6">
          <cell r="B6">
            <v>19.916666666666664</v>
          </cell>
          <cell r="C6">
            <v>29.1</v>
          </cell>
          <cell r="D6">
            <v>11.3</v>
          </cell>
          <cell r="E6">
            <v>72.041666666666671</v>
          </cell>
          <cell r="F6">
            <v>96</v>
          </cell>
          <cell r="G6">
            <v>41</v>
          </cell>
          <cell r="H6">
            <v>19.079999999999998</v>
          </cell>
          <cell r="J6">
            <v>34.200000000000003</v>
          </cell>
          <cell r="K6">
            <v>0</v>
          </cell>
        </row>
        <row r="7">
          <cell r="B7">
            <v>21.237499999999994</v>
          </cell>
          <cell r="C7">
            <v>29</v>
          </cell>
          <cell r="D7">
            <v>14.7</v>
          </cell>
          <cell r="E7">
            <v>77.541666666666671</v>
          </cell>
          <cell r="F7">
            <v>97</v>
          </cell>
          <cell r="G7">
            <v>51</v>
          </cell>
          <cell r="H7">
            <v>16.2</v>
          </cell>
          <cell r="J7">
            <v>30.240000000000002</v>
          </cell>
          <cell r="K7">
            <v>0</v>
          </cell>
        </row>
        <row r="8">
          <cell r="B8">
            <v>23.379166666666663</v>
          </cell>
          <cell r="C8">
            <v>29.6</v>
          </cell>
          <cell r="D8">
            <v>17.5</v>
          </cell>
          <cell r="E8">
            <v>73.083333333333329</v>
          </cell>
          <cell r="F8">
            <v>95</v>
          </cell>
          <cell r="G8">
            <v>51</v>
          </cell>
          <cell r="H8">
            <v>21.6</v>
          </cell>
          <cell r="J8">
            <v>33.840000000000003</v>
          </cell>
          <cell r="K8">
            <v>0</v>
          </cell>
        </row>
        <row r="9">
          <cell r="B9">
            <v>23.987499999999997</v>
          </cell>
          <cell r="C9">
            <v>29.9</v>
          </cell>
          <cell r="D9">
            <v>19.600000000000001</v>
          </cell>
          <cell r="E9">
            <v>69.375</v>
          </cell>
          <cell r="F9">
            <v>88</v>
          </cell>
          <cell r="G9">
            <v>49</v>
          </cell>
          <cell r="H9">
            <v>23.759999999999998</v>
          </cell>
          <cell r="J9">
            <v>37.800000000000004</v>
          </cell>
          <cell r="K9">
            <v>0</v>
          </cell>
        </row>
        <row r="10">
          <cell r="B10">
            <v>22.229166666666671</v>
          </cell>
          <cell r="C10">
            <v>29.3</v>
          </cell>
          <cell r="D10">
            <v>15.4</v>
          </cell>
          <cell r="E10">
            <v>71.5</v>
          </cell>
          <cell r="F10">
            <v>96</v>
          </cell>
          <cell r="G10">
            <v>44</v>
          </cell>
          <cell r="H10">
            <v>24.48</v>
          </cell>
          <cell r="J10">
            <v>38.880000000000003</v>
          </cell>
          <cell r="K10">
            <v>0</v>
          </cell>
        </row>
        <row r="11">
          <cell r="B11">
            <v>22.661904761904765</v>
          </cell>
          <cell r="C11">
            <v>27.3</v>
          </cell>
          <cell r="D11">
            <v>17.7</v>
          </cell>
          <cell r="E11">
            <v>72.904761904761898</v>
          </cell>
          <cell r="F11">
            <v>89</v>
          </cell>
          <cell r="G11">
            <v>60</v>
          </cell>
          <cell r="H11">
            <v>23.040000000000003</v>
          </cell>
          <cell r="J11">
            <v>33.480000000000004</v>
          </cell>
          <cell r="K11">
            <v>0</v>
          </cell>
        </row>
        <row r="12">
          <cell r="B12">
            <v>24.466666666666665</v>
          </cell>
          <cell r="C12">
            <v>32.799999999999997</v>
          </cell>
          <cell r="D12">
            <v>18.3</v>
          </cell>
          <cell r="E12">
            <v>71.333333333333329</v>
          </cell>
          <cell r="F12">
            <v>92</v>
          </cell>
          <cell r="G12">
            <v>42</v>
          </cell>
          <cell r="H12">
            <v>28.8</v>
          </cell>
          <cell r="J12">
            <v>46.080000000000005</v>
          </cell>
          <cell r="K12">
            <v>0</v>
          </cell>
        </row>
        <row r="13">
          <cell r="B13">
            <v>24.283333333333331</v>
          </cell>
          <cell r="C13">
            <v>33.4</v>
          </cell>
          <cell r="D13">
            <v>19.3</v>
          </cell>
          <cell r="E13">
            <v>79.625</v>
          </cell>
          <cell r="F13">
            <v>93</v>
          </cell>
          <cell r="G13">
            <v>48</v>
          </cell>
          <cell r="H13">
            <v>30.240000000000002</v>
          </cell>
          <cell r="J13">
            <v>65.88000000000001</v>
          </cell>
          <cell r="K13">
            <v>5.1999999999999993</v>
          </cell>
        </row>
        <row r="14">
          <cell r="B14">
            <v>20.537500000000005</v>
          </cell>
          <cell r="C14">
            <v>25.3</v>
          </cell>
          <cell r="D14">
            <v>18.100000000000001</v>
          </cell>
          <cell r="E14">
            <v>83.166666666666671</v>
          </cell>
          <cell r="F14">
            <v>96</v>
          </cell>
          <cell r="G14">
            <v>61</v>
          </cell>
          <cell r="H14">
            <v>18</v>
          </cell>
          <cell r="J14">
            <v>31.680000000000003</v>
          </cell>
          <cell r="K14">
            <v>7.0000000000000009</v>
          </cell>
        </row>
        <row r="15">
          <cell r="B15">
            <v>19.308695652173913</v>
          </cell>
          <cell r="C15">
            <v>26</v>
          </cell>
          <cell r="D15">
            <v>14.6</v>
          </cell>
          <cell r="E15">
            <v>73.913043478260875</v>
          </cell>
          <cell r="F15">
            <v>95</v>
          </cell>
          <cell r="G15">
            <v>50</v>
          </cell>
          <cell r="H15">
            <v>17.64</v>
          </cell>
          <cell r="J15">
            <v>30.6</v>
          </cell>
          <cell r="K15">
            <v>0.2</v>
          </cell>
        </row>
        <row r="16">
          <cell r="B16">
            <v>19.383333333333329</v>
          </cell>
          <cell r="C16">
            <v>25.9</v>
          </cell>
          <cell r="D16">
            <v>13.5</v>
          </cell>
          <cell r="E16">
            <v>75.625</v>
          </cell>
          <cell r="F16">
            <v>96</v>
          </cell>
          <cell r="G16">
            <v>56</v>
          </cell>
          <cell r="H16">
            <v>22.68</v>
          </cell>
          <cell r="J16">
            <v>42.84</v>
          </cell>
          <cell r="K16">
            <v>0</v>
          </cell>
        </row>
        <row r="17">
          <cell r="B17">
            <v>21.739130434782606</v>
          </cell>
          <cell r="C17">
            <v>28</v>
          </cell>
          <cell r="D17">
            <v>16.8</v>
          </cell>
          <cell r="E17">
            <v>78</v>
          </cell>
          <cell r="F17">
            <v>95</v>
          </cell>
          <cell r="G17">
            <v>59</v>
          </cell>
          <cell r="H17">
            <v>18.720000000000002</v>
          </cell>
          <cell r="J17">
            <v>35.28</v>
          </cell>
          <cell r="K17">
            <v>0</v>
          </cell>
        </row>
        <row r="18">
          <cell r="B18">
            <v>22.717391304347824</v>
          </cell>
          <cell r="C18">
            <v>28.2</v>
          </cell>
          <cell r="D18">
            <v>18.8</v>
          </cell>
          <cell r="E18">
            <v>73.217391304347828</v>
          </cell>
          <cell r="F18">
            <v>88</v>
          </cell>
          <cell r="G18">
            <v>52</v>
          </cell>
          <cell r="H18">
            <v>23.400000000000002</v>
          </cell>
          <cell r="J18">
            <v>39.96</v>
          </cell>
          <cell r="K18">
            <v>0</v>
          </cell>
        </row>
        <row r="19">
          <cell r="B19">
            <v>21.2</v>
          </cell>
          <cell r="C19">
            <v>27.3</v>
          </cell>
          <cell r="D19">
            <v>14.7</v>
          </cell>
          <cell r="E19">
            <v>68.5</v>
          </cell>
          <cell r="F19">
            <v>92</v>
          </cell>
          <cell r="G19">
            <v>43</v>
          </cell>
          <cell r="H19">
            <v>22.68</v>
          </cell>
          <cell r="J19">
            <v>39.24</v>
          </cell>
          <cell r="K19">
            <v>0</v>
          </cell>
        </row>
        <row r="20">
          <cell r="B20">
            <v>21.433333333333334</v>
          </cell>
          <cell r="C20">
            <v>29.3</v>
          </cell>
          <cell r="D20">
            <v>14.1</v>
          </cell>
          <cell r="E20">
            <v>68.125</v>
          </cell>
          <cell r="F20">
            <v>92</v>
          </cell>
          <cell r="G20">
            <v>48</v>
          </cell>
          <cell r="H20">
            <v>23.759999999999998</v>
          </cell>
          <cell r="J20">
            <v>37.800000000000004</v>
          </cell>
          <cell r="K20">
            <v>0</v>
          </cell>
        </row>
        <row r="21">
          <cell r="B21">
            <v>22.387500000000003</v>
          </cell>
          <cell r="C21">
            <v>29.7</v>
          </cell>
          <cell r="D21">
            <v>15.9</v>
          </cell>
          <cell r="F21">
            <v>95</v>
          </cell>
          <cell r="G21">
            <v>47</v>
          </cell>
          <cell r="H21">
            <v>25.56</v>
          </cell>
          <cell r="J21">
            <v>39.6</v>
          </cell>
          <cell r="K21">
            <v>0</v>
          </cell>
        </row>
        <row r="22">
          <cell r="B22">
            <v>23.462500000000002</v>
          </cell>
          <cell r="C22">
            <v>32.1</v>
          </cell>
          <cell r="D22">
            <v>17</v>
          </cell>
          <cell r="E22">
            <v>72.5</v>
          </cell>
          <cell r="F22">
            <v>94</v>
          </cell>
          <cell r="G22">
            <v>45</v>
          </cell>
          <cell r="H22">
            <v>36</v>
          </cell>
          <cell r="J22">
            <v>63</v>
          </cell>
          <cell r="K22">
            <v>0.6</v>
          </cell>
        </row>
        <row r="23">
          <cell r="B23">
            <v>21.662500000000005</v>
          </cell>
          <cell r="C23">
            <v>30.8</v>
          </cell>
          <cell r="D23">
            <v>15.5</v>
          </cell>
          <cell r="E23">
            <v>75.666666666666671</v>
          </cell>
          <cell r="F23">
            <v>94</v>
          </cell>
          <cell r="G23">
            <v>47</v>
          </cell>
          <cell r="H23">
            <v>20.52</v>
          </cell>
          <cell r="J23">
            <v>48.6</v>
          </cell>
          <cell r="K23">
            <v>0</v>
          </cell>
        </row>
        <row r="24">
          <cell r="B24">
            <v>22.734782608695649</v>
          </cell>
          <cell r="C24">
            <v>30.3</v>
          </cell>
          <cell r="D24">
            <v>16.3</v>
          </cell>
          <cell r="E24">
            <v>82.130434782608702</v>
          </cell>
          <cell r="F24">
            <v>98</v>
          </cell>
          <cell r="G24">
            <v>52</v>
          </cell>
          <cell r="H24">
            <v>16.2</v>
          </cell>
          <cell r="J24">
            <v>28.08</v>
          </cell>
          <cell r="K24">
            <v>0.2</v>
          </cell>
        </row>
        <row r="25">
          <cell r="B25">
            <v>22.754166666666666</v>
          </cell>
          <cell r="C25">
            <v>31.1</v>
          </cell>
          <cell r="D25">
            <v>15.7</v>
          </cell>
          <cell r="E25">
            <v>80.5</v>
          </cell>
          <cell r="F25">
            <v>99</v>
          </cell>
          <cell r="G25">
            <v>44</v>
          </cell>
          <cell r="H25">
            <v>12.24</v>
          </cell>
          <cell r="J25">
            <v>23.400000000000002</v>
          </cell>
          <cell r="K25">
            <v>0.2</v>
          </cell>
        </row>
        <row r="26">
          <cell r="B26">
            <v>20.945833333333333</v>
          </cell>
          <cell r="C26">
            <v>28.6</v>
          </cell>
          <cell r="D26">
            <v>15.5</v>
          </cell>
          <cell r="E26">
            <v>82.833333333333329</v>
          </cell>
          <cell r="F26">
            <v>99</v>
          </cell>
          <cell r="G26">
            <v>51</v>
          </cell>
          <cell r="H26">
            <v>24.12</v>
          </cell>
          <cell r="J26">
            <v>50.04</v>
          </cell>
          <cell r="K26">
            <v>0</v>
          </cell>
        </row>
        <row r="27">
          <cell r="B27">
            <v>22.020833333333332</v>
          </cell>
          <cell r="C27">
            <v>29.2</v>
          </cell>
          <cell r="D27">
            <v>16.8</v>
          </cell>
          <cell r="E27">
            <v>79.416666666666671</v>
          </cell>
          <cell r="F27">
            <v>99</v>
          </cell>
          <cell r="G27">
            <v>50</v>
          </cell>
          <cell r="H27">
            <v>16.2</v>
          </cell>
          <cell r="J27">
            <v>29.16</v>
          </cell>
          <cell r="K27">
            <v>0.2</v>
          </cell>
        </row>
        <row r="28">
          <cell r="B28">
            <v>22.591666666666669</v>
          </cell>
          <cell r="C28">
            <v>28.5</v>
          </cell>
          <cell r="D28">
            <v>18.100000000000001</v>
          </cell>
          <cell r="E28">
            <v>74.083333333333329</v>
          </cell>
          <cell r="F28">
            <v>89</v>
          </cell>
          <cell r="G28">
            <v>50</v>
          </cell>
          <cell r="H28">
            <v>23.400000000000002</v>
          </cell>
          <cell r="J28">
            <v>36.36</v>
          </cell>
          <cell r="K28">
            <v>0</v>
          </cell>
        </row>
        <row r="29">
          <cell r="B29">
            <v>22.008333333333336</v>
          </cell>
          <cell r="C29">
            <v>30.3</v>
          </cell>
          <cell r="D29">
            <v>14.3</v>
          </cell>
          <cell r="E29">
            <v>72.083333333333329</v>
          </cell>
          <cell r="F29">
            <v>97</v>
          </cell>
          <cell r="G29">
            <v>39</v>
          </cell>
          <cell r="H29">
            <v>28.44</v>
          </cell>
          <cell r="J29">
            <v>39.96</v>
          </cell>
          <cell r="K29">
            <v>0</v>
          </cell>
        </row>
        <row r="30">
          <cell r="B30">
            <v>22.170833333333334</v>
          </cell>
          <cell r="C30">
            <v>30.5</v>
          </cell>
          <cell r="D30">
            <v>15.7</v>
          </cell>
          <cell r="E30">
            <v>71.833333333333329</v>
          </cell>
          <cell r="F30">
            <v>92</v>
          </cell>
          <cell r="G30">
            <v>41</v>
          </cell>
          <cell r="H30">
            <v>18.36</v>
          </cell>
          <cell r="J30">
            <v>30.240000000000002</v>
          </cell>
          <cell r="K30">
            <v>0</v>
          </cell>
        </row>
        <row r="31">
          <cell r="B31">
            <v>23.900000000000002</v>
          </cell>
          <cell r="C31">
            <v>32.299999999999997</v>
          </cell>
          <cell r="D31">
            <v>17.5</v>
          </cell>
          <cell r="E31">
            <v>62.913043478260867</v>
          </cell>
          <cell r="F31">
            <v>84</v>
          </cell>
          <cell r="G31">
            <v>37</v>
          </cell>
          <cell r="H31">
            <v>38.519999999999996</v>
          </cell>
          <cell r="J31">
            <v>56.88</v>
          </cell>
          <cell r="K31">
            <v>0.60000000000000009</v>
          </cell>
        </row>
        <row r="32">
          <cell r="B32">
            <v>15.758333333333333</v>
          </cell>
          <cell r="C32">
            <v>25.3</v>
          </cell>
          <cell r="D32">
            <v>10</v>
          </cell>
          <cell r="E32">
            <v>81.375</v>
          </cell>
          <cell r="F32">
            <v>96</v>
          </cell>
          <cell r="G32">
            <v>57</v>
          </cell>
          <cell r="H32">
            <v>42.84</v>
          </cell>
          <cell r="J32">
            <v>109.08</v>
          </cell>
          <cell r="K32">
            <v>20.399999999999999</v>
          </cell>
        </row>
        <row r="33">
          <cell r="B33">
            <v>9.3291666666666639</v>
          </cell>
          <cell r="C33">
            <v>15.2</v>
          </cell>
          <cell r="D33">
            <v>3.7</v>
          </cell>
          <cell r="E33">
            <v>79.875</v>
          </cell>
          <cell r="F33">
            <v>98</v>
          </cell>
          <cell r="G33">
            <v>49</v>
          </cell>
          <cell r="H33">
            <v>15.48</v>
          </cell>
          <cell r="J33">
            <v>34.92</v>
          </cell>
          <cell r="K33">
            <v>0.2</v>
          </cell>
        </row>
        <row r="34">
          <cell r="B34">
            <v>9.2217391304347842</v>
          </cell>
          <cell r="C34">
            <v>18.399999999999999</v>
          </cell>
          <cell r="D34">
            <v>1.9</v>
          </cell>
          <cell r="E34">
            <v>81.217391304347828</v>
          </cell>
          <cell r="F34">
            <v>99</v>
          </cell>
          <cell r="G34">
            <v>44</v>
          </cell>
          <cell r="H34">
            <v>9.7200000000000006</v>
          </cell>
          <cell r="J34">
            <v>17.28</v>
          </cell>
          <cell r="K34">
            <v>0.2</v>
          </cell>
        </row>
        <row r="35">
          <cell r="B35">
            <v>13.149999999999999</v>
          </cell>
          <cell r="C35">
            <v>21.9</v>
          </cell>
          <cell r="D35">
            <v>7.1</v>
          </cell>
          <cell r="E35">
            <v>78.25</v>
          </cell>
          <cell r="F35">
            <v>96</v>
          </cell>
          <cell r="G35">
            <v>42</v>
          </cell>
          <cell r="H35">
            <v>9</v>
          </cell>
          <cell r="J35">
            <v>22.32</v>
          </cell>
          <cell r="K35">
            <v>0.4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20.700000000000003</v>
          </cell>
          <cell r="C5">
            <v>27.1</v>
          </cell>
          <cell r="D5">
            <v>15.2</v>
          </cell>
          <cell r="E5">
            <v>78.708333333333329</v>
          </cell>
          <cell r="F5">
            <v>100</v>
          </cell>
          <cell r="G5">
            <v>55</v>
          </cell>
          <cell r="H5">
            <v>10.8</v>
          </cell>
          <cell r="J5">
            <v>27.36</v>
          </cell>
          <cell r="K5">
            <v>0</v>
          </cell>
        </row>
        <row r="6">
          <cell r="B6">
            <v>21.25416666666667</v>
          </cell>
          <cell r="C6">
            <v>28.9</v>
          </cell>
          <cell r="D6">
            <v>14</v>
          </cell>
          <cell r="E6">
            <v>73.791666666666671</v>
          </cell>
          <cell r="F6">
            <v>100</v>
          </cell>
          <cell r="G6">
            <v>50</v>
          </cell>
          <cell r="H6">
            <v>10.08</v>
          </cell>
          <cell r="J6">
            <v>22.32</v>
          </cell>
          <cell r="K6">
            <v>0</v>
          </cell>
        </row>
        <row r="7">
          <cell r="B7">
            <v>22.645833333333332</v>
          </cell>
          <cell r="C7">
            <v>28</v>
          </cell>
          <cell r="D7">
            <v>17</v>
          </cell>
          <cell r="E7">
            <v>84.666666666666671</v>
          </cell>
          <cell r="F7">
            <v>100</v>
          </cell>
          <cell r="G7">
            <v>61</v>
          </cell>
          <cell r="H7">
            <v>12.24</v>
          </cell>
          <cell r="J7">
            <v>25.56</v>
          </cell>
          <cell r="K7">
            <v>0</v>
          </cell>
        </row>
        <row r="8">
          <cell r="B8">
            <v>23.708333333333329</v>
          </cell>
          <cell r="C8">
            <v>29.9</v>
          </cell>
          <cell r="D8">
            <v>19.5</v>
          </cell>
          <cell r="E8">
            <v>82.708333333333329</v>
          </cell>
          <cell r="F8">
            <v>100</v>
          </cell>
          <cell r="G8">
            <v>55</v>
          </cell>
          <cell r="H8">
            <v>11.879999999999999</v>
          </cell>
          <cell r="J8">
            <v>25.2</v>
          </cell>
          <cell r="K8">
            <v>0</v>
          </cell>
        </row>
        <row r="9">
          <cell r="B9">
            <v>23.791666666666668</v>
          </cell>
          <cell r="C9">
            <v>29.1</v>
          </cell>
          <cell r="D9">
            <v>20.3</v>
          </cell>
          <cell r="E9">
            <v>78.875</v>
          </cell>
          <cell r="F9">
            <v>96</v>
          </cell>
          <cell r="G9">
            <v>57</v>
          </cell>
          <cell r="H9">
            <v>10.8</v>
          </cell>
          <cell r="J9">
            <v>24.48</v>
          </cell>
          <cell r="K9">
            <v>0</v>
          </cell>
        </row>
        <row r="10">
          <cell r="B10">
            <v>22.954166666666666</v>
          </cell>
          <cell r="C10">
            <v>29.2</v>
          </cell>
          <cell r="D10">
            <v>18.3</v>
          </cell>
          <cell r="E10">
            <v>79.166666666666671</v>
          </cell>
          <cell r="F10">
            <v>100</v>
          </cell>
          <cell r="G10">
            <v>50</v>
          </cell>
          <cell r="H10">
            <v>12.96</v>
          </cell>
          <cell r="J10">
            <v>28.08</v>
          </cell>
          <cell r="K10">
            <v>0</v>
          </cell>
        </row>
        <row r="11">
          <cell r="B11">
            <v>22.754166666666674</v>
          </cell>
          <cell r="C11">
            <v>28.6</v>
          </cell>
          <cell r="D11">
            <v>16.899999999999999</v>
          </cell>
          <cell r="E11">
            <v>81.416666666666671</v>
          </cell>
          <cell r="F11">
            <v>100</v>
          </cell>
          <cell r="G11">
            <v>61</v>
          </cell>
          <cell r="H11">
            <v>8.64</v>
          </cell>
          <cell r="J11">
            <v>21.240000000000002</v>
          </cell>
          <cell r="K11">
            <v>0</v>
          </cell>
        </row>
        <row r="12">
          <cell r="B12">
            <v>24.733333333333334</v>
          </cell>
          <cell r="C12">
            <v>32.200000000000003</v>
          </cell>
          <cell r="D12">
            <v>19.100000000000001</v>
          </cell>
          <cell r="E12">
            <v>82.291666666666671</v>
          </cell>
          <cell r="F12">
            <v>100</v>
          </cell>
          <cell r="G12">
            <v>49</v>
          </cell>
          <cell r="H12">
            <v>16.2</v>
          </cell>
          <cell r="J12">
            <v>28.44</v>
          </cell>
          <cell r="K12">
            <v>0</v>
          </cell>
        </row>
        <row r="13">
          <cell r="B13">
            <v>24.870833333333323</v>
          </cell>
          <cell r="C13">
            <v>32.5</v>
          </cell>
          <cell r="D13">
            <v>18.8</v>
          </cell>
          <cell r="E13">
            <v>85.125</v>
          </cell>
          <cell r="F13">
            <v>100</v>
          </cell>
          <cell r="G13">
            <v>53</v>
          </cell>
          <cell r="H13">
            <v>24.48</v>
          </cell>
          <cell r="J13">
            <v>69.84</v>
          </cell>
          <cell r="K13">
            <v>3.2</v>
          </cell>
        </row>
        <row r="14">
          <cell r="B14">
            <v>20.725000000000005</v>
          </cell>
          <cell r="C14">
            <v>22.9</v>
          </cell>
          <cell r="D14">
            <v>19.100000000000001</v>
          </cell>
          <cell r="E14">
            <v>95.833333333333329</v>
          </cell>
          <cell r="F14">
            <v>100</v>
          </cell>
          <cell r="G14">
            <v>79</v>
          </cell>
          <cell r="H14">
            <v>19.440000000000001</v>
          </cell>
          <cell r="J14">
            <v>37.800000000000004</v>
          </cell>
          <cell r="K14">
            <v>7.6000000000000005</v>
          </cell>
        </row>
        <row r="15">
          <cell r="B15">
            <v>20.029166666666669</v>
          </cell>
          <cell r="C15">
            <v>25.8</v>
          </cell>
          <cell r="D15">
            <v>16.100000000000001</v>
          </cell>
          <cell r="E15">
            <v>84.958333333333329</v>
          </cell>
          <cell r="F15">
            <v>100</v>
          </cell>
          <cell r="G15">
            <v>61</v>
          </cell>
          <cell r="H15">
            <v>16.920000000000002</v>
          </cell>
          <cell r="J15">
            <v>32.76</v>
          </cell>
          <cell r="K15">
            <v>0</v>
          </cell>
        </row>
        <row r="16">
          <cell r="B16">
            <v>21.016666666666669</v>
          </cell>
          <cell r="C16">
            <v>27.1</v>
          </cell>
          <cell r="D16">
            <v>16.899999999999999</v>
          </cell>
          <cell r="E16">
            <v>86.125</v>
          </cell>
          <cell r="F16">
            <v>100</v>
          </cell>
          <cell r="G16">
            <v>61</v>
          </cell>
          <cell r="H16">
            <v>12.6</v>
          </cell>
          <cell r="J16">
            <v>28.44</v>
          </cell>
          <cell r="K16">
            <v>0</v>
          </cell>
        </row>
        <row r="17">
          <cell r="B17">
            <v>22.504166666666666</v>
          </cell>
          <cell r="C17">
            <v>28</v>
          </cell>
          <cell r="D17">
            <v>18.100000000000001</v>
          </cell>
          <cell r="E17">
            <v>86.583333333333329</v>
          </cell>
          <cell r="F17">
            <v>100</v>
          </cell>
          <cell r="G17">
            <v>65</v>
          </cell>
          <cell r="H17">
            <v>10.8</v>
          </cell>
          <cell r="J17">
            <v>25.2</v>
          </cell>
          <cell r="K17">
            <v>0</v>
          </cell>
        </row>
        <row r="18">
          <cell r="B18">
            <v>22.704166666666666</v>
          </cell>
          <cell r="C18">
            <v>28.6</v>
          </cell>
          <cell r="D18">
            <v>18.100000000000001</v>
          </cell>
          <cell r="E18">
            <v>84.875</v>
          </cell>
          <cell r="F18">
            <v>100</v>
          </cell>
          <cell r="G18">
            <v>58</v>
          </cell>
          <cell r="H18">
            <v>14.4</v>
          </cell>
          <cell r="J18">
            <v>32.76</v>
          </cell>
          <cell r="K18">
            <v>0</v>
          </cell>
        </row>
        <row r="19">
          <cell r="B19">
            <v>21.933333333333334</v>
          </cell>
          <cell r="C19">
            <v>27.9</v>
          </cell>
          <cell r="D19">
            <v>16.899999999999999</v>
          </cell>
          <cell r="E19">
            <v>78.625</v>
          </cell>
          <cell r="F19">
            <v>100</v>
          </cell>
          <cell r="G19">
            <v>51</v>
          </cell>
          <cell r="H19">
            <v>12.96</v>
          </cell>
          <cell r="J19">
            <v>27.36</v>
          </cell>
          <cell r="K19">
            <v>0</v>
          </cell>
        </row>
        <row r="20">
          <cell r="B20">
            <v>22.170833333333334</v>
          </cell>
          <cell r="C20">
            <v>29.1</v>
          </cell>
          <cell r="D20">
            <v>17</v>
          </cell>
          <cell r="E20">
            <v>77.458333333333329</v>
          </cell>
          <cell r="F20">
            <v>100</v>
          </cell>
          <cell r="G20">
            <v>51</v>
          </cell>
          <cell r="H20">
            <v>11.16</v>
          </cell>
          <cell r="J20">
            <v>23.759999999999998</v>
          </cell>
          <cell r="K20">
            <v>0</v>
          </cell>
        </row>
        <row r="21">
          <cell r="B21">
            <v>23.337499999999995</v>
          </cell>
          <cell r="C21">
            <v>30</v>
          </cell>
          <cell r="D21">
            <v>18.100000000000001</v>
          </cell>
          <cell r="E21">
            <v>79.625</v>
          </cell>
          <cell r="F21">
            <v>100</v>
          </cell>
          <cell r="G21">
            <v>48</v>
          </cell>
          <cell r="H21">
            <v>14.04</v>
          </cell>
          <cell r="J21">
            <v>34.92</v>
          </cell>
          <cell r="K21">
            <v>0.6</v>
          </cell>
        </row>
        <row r="22">
          <cell r="B22">
            <v>23.941666666666663</v>
          </cell>
          <cell r="C22">
            <v>31.2</v>
          </cell>
          <cell r="D22">
            <v>18.600000000000001</v>
          </cell>
          <cell r="E22">
            <v>80.125</v>
          </cell>
          <cell r="F22">
            <v>100</v>
          </cell>
          <cell r="G22">
            <v>47</v>
          </cell>
          <cell r="H22">
            <v>21.96</v>
          </cell>
          <cell r="J22">
            <v>39.96</v>
          </cell>
          <cell r="K22">
            <v>0</v>
          </cell>
        </row>
        <row r="23">
          <cell r="B23">
            <v>22.566666666666663</v>
          </cell>
          <cell r="C23">
            <v>30.4</v>
          </cell>
          <cell r="D23">
            <v>16</v>
          </cell>
          <cell r="E23">
            <v>76.875</v>
          </cell>
          <cell r="F23">
            <v>100</v>
          </cell>
          <cell r="G23">
            <v>54</v>
          </cell>
          <cell r="H23">
            <v>18.720000000000002</v>
          </cell>
          <cell r="J23">
            <v>43.92</v>
          </cell>
          <cell r="K23">
            <v>1.6</v>
          </cell>
        </row>
        <row r="24">
          <cell r="B24">
            <v>23.908333333333331</v>
          </cell>
          <cell r="C24">
            <v>28.9</v>
          </cell>
          <cell r="D24">
            <v>18.399999999999999</v>
          </cell>
          <cell r="E24">
            <v>83.625</v>
          </cell>
          <cell r="F24">
            <v>100</v>
          </cell>
          <cell r="G24">
            <v>59</v>
          </cell>
          <cell r="H24">
            <v>10.08</v>
          </cell>
          <cell r="J24">
            <v>24.12</v>
          </cell>
          <cell r="K24">
            <v>0</v>
          </cell>
        </row>
        <row r="25">
          <cell r="B25">
            <v>24.112500000000001</v>
          </cell>
          <cell r="C25">
            <v>30.5</v>
          </cell>
          <cell r="D25">
            <v>18.2</v>
          </cell>
          <cell r="E25">
            <v>79.041666666666671</v>
          </cell>
          <cell r="F25">
            <v>100</v>
          </cell>
          <cell r="G25">
            <v>47</v>
          </cell>
          <cell r="H25">
            <v>11.16</v>
          </cell>
          <cell r="J25">
            <v>21.6</v>
          </cell>
          <cell r="K25">
            <v>0</v>
          </cell>
        </row>
        <row r="26">
          <cell r="B26">
            <v>22.995833333333334</v>
          </cell>
          <cell r="C26">
            <v>30.1</v>
          </cell>
          <cell r="D26">
            <v>16.3</v>
          </cell>
          <cell r="E26">
            <v>74.833333333333329</v>
          </cell>
          <cell r="F26">
            <v>100</v>
          </cell>
          <cell r="G26">
            <v>42</v>
          </cell>
          <cell r="H26">
            <v>16.920000000000002</v>
          </cell>
          <cell r="J26">
            <v>32.04</v>
          </cell>
          <cell r="K26">
            <v>0</v>
          </cell>
        </row>
        <row r="27">
          <cell r="B27">
            <v>22.3125</v>
          </cell>
          <cell r="C27">
            <v>28.8</v>
          </cell>
          <cell r="D27">
            <v>16.5</v>
          </cell>
          <cell r="E27">
            <v>80.541666666666671</v>
          </cell>
          <cell r="F27">
            <v>100</v>
          </cell>
          <cell r="G27">
            <v>48</v>
          </cell>
          <cell r="H27">
            <v>14.4</v>
          </cell>
          <cell r="J27">
            <v>35.28</v>
          </cell>
          <cell r="K27">
            <v>0</v>
          </cell>
        </row>
        <row r="28">
          <cell r="B28">
            <v>22.691666666666663</v>
          </cell>
          <cell r="C28">
            <v>29.4</v>
          </cell>
          <cell r="D28">
            <v>17.2</v>
          </cell>
          <cell r="E28">
            <v>75.458333333333329</v>
          </cell>
          <cell r="F28">
            <v>100</v>
          </cell>
          <cell r="G28">
            <v>45</v>
          </cell>
          <cell r="H28">
            <v>11.879999999999999</v>
          </cell>
          <cell r="J28">
            <v>27</v>
          </cell>
          <cell r="K28">
            <v>0</v>
          </cell>
        </row>
        <row r="29">
          <cell r="B29">
            <v>22.579166666666666</v>
          </cell>
          <cell r="C29">
            <v>29.9</v>
          </cell>
          <cell r="D29">
            <v>15.8</v>
          </cell>
          <cell r="E29">
            <v>73.666666666666671</v>
          </cell>
          <cell r="F29">
            <v>100</v>
          </cell>
          <cell r="G29">
            <v>43</v>
          </cell>
          <cell r="H29">
            <v>10.44</v>
          </cell>
          <cell r="J29">
            <v>25.92</v>
          </cell>
          <cell r="K29">
            <v>0</v>
          </cell>
        </row>
        <row r="30">
          <cell r="B30">
            <v>23.637499999999992</v>
          </cell>
          <cell r="C30">
            <v>31.6</v>
          </cell>
          <cell r="D30">
            <v>17.2</v>
          </cell>
          <cell r="E30">
            <v>69.583333333333329</v>
          </cell>
          <cell r="F30">
            <v>100</v>
          </cell>
          <cell r="G30">
            <v>40</v>
          </cell>
          <cell r="H30">
            <v>11.520000000000001</v>
          </cell>
          <cell r="J30">
            <v>27.720000000000002</v>
          </cell>
          <cell r="K30">
            <v>0</v>
          </cell>
        </row>
        <row r="31">
          <cell r="B31">
            <v>23.808333333333334</v>
          </cell>
          <cell r="C31">
            <v>30.2</v>
          </cell>
          <cell r="D31">
            <v>17.7</v>
          </cell>
          <cell r="E31">
            <v>66.083333333333329</v>
          </cell>
          <cell r="F31">
            <v>90</v>
          </cell>
          <cell r="G31">
            <v>45</v>
          </cell>
          <cell r="H31">
            <v>23.759999999999998</v>
          </cell>
          <cell r="J31">
            <v>43.2</v>
          </cell>
          <cell r="K31">
            <v>0</v>
          </cell>
        </row>
        <row r="32">
          <cell r="B32">
            <v>17.258333333333333</v>
          </cell>
          <cell r="C32">
            <v>25.9</v>
          </cell>
          <cell r="D32">
            <v>10.5</v>
          </cell>
          <cell r="E32">
            <v>78.666666666666671</v>
          </cell>
          <cell r="F32">
            <v>100</v>
          </cell>
          <cell r="G32">
            <v>51</v>
          </cell>
          <cell r="H32">
            <v>24.840000000000003</v>
          </cell>
          <cell r="J32">
            <v>60.12</v>
          </cell>
          <cell r="K32">
            <v>22</v>
          </cell>
        </row>
        <row r="33">
          <cell r="B33">
            <v>9.8583333333333325</v>
          </cell>
          <cell r="C33">
            <v>15.7</v>
          </cell>
          <cell r="D33">
            <v>4.3</v>
          </cell>
          <cell r="E33">
            <v>80</v>
          </cell>
          <cell r="F33">
            <v>100</v>
          </cell>
          <cell r="G33">
            <v>43</v>
          </cell>
          <cell r="H33">
            <v>9</v>
          </cell>
          <cell r="J33">
            <v>22.32</v>
          </cell>
          <cell r="K33">
            <v>0</v>
          </cell>
        </row>
        <row r="34">
          <cell r="B34">
            <v>10.695833333333333</v>
          </cell>
          <cell r="C34">
            <v>19.2</v>
          </cell>
          <cell r="D34">
            <v>2.4</v>
          </cell>
          <cell r="E34">
            <v>73.333333333333329</v>
          </cell>
          <cell r="F34">
            <v>100</v>
          </cell>
          <cell r="G34">
            <v>41</v>
          </cell>
          <cell r="H34">
            <v>9.7200000000000006</v>
          </cell>
          <cell r="J34">
            <v>21.6</v>
          </cell>
          <cell r="K34">
            <v>0</v>
          </cell>
        </row>
        <row r="35">
          <cell r="B35">
            <v>14.754166666666668</v>
          </cell>
          <cell r="C35">
            <v>21.6</v>
          </cell>
          <cell r="D35">
            <v>8.6999999999999993</v>
          </cell>
          <cell r="E35">
            <v>70.75</v>
          </cell>
          <cell r="F35">
            <v>100</v>
          </cell>
          <cell r="G35">
            <v>50</v>
          </cell>
          <cell r="H35">
            <v>7.2</v>
          </cell>
          <cell r="J35">
            <v>15.840000000000002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20.070833333333336</v>
          </cell>
          <cell r="C5">
            <v>26.2</v>
          </cell>
          <cell r="D5">
            <v>14.5</v>
          </cell>
          <cell r="E5">
            <v>68.571428571428569</v>
          </cell>
          <cell r="F5">
            <v>100</v>
          </cell>
          <cell r="G5">
            <v>41</v>
          </cell>
          <cell r="H5">
            <v>1.8</v>
          </cell>
          <cell r="J5">
            <v>26.28</v>
          </cell>
          <cell r="K5">
            <v>0</v>
          </cell>
        </row>
        <row r="6">
          <cell r="B6">
            <v>19.866666666666667</v>
          </cell>
          <cell r="C6">
            <v>27.4</v>
          </cell>
          <cell r="D6">
            <v>13.2</v>
          </cell>
          <cell r="E6">
            <v>72.666666666666671</v>
          </cell>
          <cell r="F6">
            <v>100</v>
          </cell>
          <cell r="G6">
            <v>49</v>
          </cell>
          <cell r="H6">
            <v>2.16</v>
          </cell>
          <cell r="J6">
            <v>22.32</v>
          </cell>
          <cell r="K6">
            <v>0</v>
          </cell>
        </row>
        <row r="7">
          <cell r="B7">
            <v>21.945833333333336</v>
          </cell>
          <cell r="C7">
            <v>27.8</v>
          </cell>
          <cell r="D7">
            <v>16.8</v>
          </cell>
          <cell r="E7">
            <v>77.954545454545453</v>
          </cell>
          <cell r="F7">
            <v>100</v>
          </cell>
          <cell r="G7">
            <v>52</v>
          </cell>
          <cell r="H7">
            <v>2.16</v>
          </cell>
          <cell r="J7">
            <v>23.040000000000003</v>
          </cell>
          <cell r="K7">
            <v>0</v>
          </cell>
        </row>
        <row r="8">
          <cell r="B8">
            <v>22.641666666666666</v>
          </cell>
          <cell r="C8">
            <v>28.4</v>
          </cell>
          <cell r="D8">
            <v>18.600000000000001</v>
          </cell>
          <cell r="E8">
            <v>79.416666666666671</v>
          </cell>
          <cell r="F8">
            <v>100</v>
          </cell>
          <cell r="G8">
            <v>52</v>
          </cell>
          <cell r="H8">
            <v>6.84</v>
          </cell>
          <cell r="J8">
            <v>27</v>
          </cell>
          <cell r="K8">
            <v>0</v>
          </cell>
        </row>
        <row r="9">
          <cell r="B9">
            <v>23.058333333333337</v>
          </cell>
          <cell r="C9">
            <v>28.7</v>
          </cell>
          <cell r="D9">
            <v>19.100000000000001</v>
          </cell>
          <cell r="E9">
            <v>73.583333333333329</v>
          </cell>
          <cell r="F9">
            <v>92</v>
          </cell>
          <cell r="G9">
            <v>50</v>
          </cell>
          <cell r="H9">
            <v>9.3600000000000012</v>
          </cell>
          <cell r="J9">
            <v>29.16</v>
          </cell>
          <cell r="K9">
            <v>0</v>
          </cell>
        </row>
        <row r="10">
          <cell r="B10">
            <v>22.020833333333332</v>
          </cell>
          <cell r="C10">
            <v>27.8</v>
          </cell>
          <cell r="D10">
            <v>17.3</v>
          </cell>
          <cell r="E10">
            <v>69.315789473684205</v>
          </cell>
          <cell r="F10">
            <v>100</v>
          </cell>
          <cell r="G10">
            <v>47</v>
          </cell>
          <cell r="H10">
            <v>6.48</v>
          </cell>
          <cell r="J10">
            <v>34.200000000000003</v>
          </cell>
          <cell r="K10">
            <v>0</v>
          </cell>
        </row>
        <row r="11">
          <cell r="B11">
            <v>21.641666666666669</v>
          </cell>
          <cell r="C11">
            <v>26.4</v>
          </cell>
          <cell r="D11">
            <v>17.5</v>
          </cell>
          <cell r="E11">
            <v>78.75</v>
          </cell>
          <cell r="F11">
            <v>98</v>
          </cell>
          <cell r="G11">
            <v>63</v>
          </cell>
          <cell r="H11">
            <v>1.4400000000000002</v>
          </cell>
          <cell r="J11">
            <v>23.040000000000003</v>
          </cell>
          <cell r="K11">
            <v>0</v>
          </cell>
        </row>
        <row r="12">
          <cell r="B12">
            <v>24.024999999999995</v>
          </cell>
          <cell r="C12">
            <v>31.8</v>
          </cell>
          <cell r="D12">
            <v>18</v>
          </cell>
          <cell r="E12">
            <v>73.590909090909093</v>
          </cell>
          <cell r="F12">
            <v>99</v>
          </cell>
          <cell r="G12">
            <v>42</v>
          </cell>
          <cell r="H12">
            <v>10.8</v>
          </cell>
          <cell r="J12">
            <v>35.28</v>
          </cell>
          <cell r="K12">
            <v>0</v>
          </cell>
        </row>
        <row r="13">
          <cell r="B13">
            <v>24.966666666666669</v>
          </cell>
          <cell r="C13">
            <v>32.4</v>
          </cell>
          <cell r="D13">
            <v>20.5</v>
          </cell>
          <cell r="E13">
            <v>74.954545454545453</v>
          </cell>
          <cell r="F13">
            <v>100</v>
          </cell>
          <cell r="G13">
            <v>50</v>
          </cell>
          <cell r="H13">
            <v>21.96</v>
          </cell>
          <cell r="J13">
            <v>50.76</v>
          </cell>
          <cell r="K13">
            <v>4.6000000000000005</v>
          </cell>
        </row>
        <row r="14">
          <cell r="B14">
            <v>20.666666666666664</v>
          </cell>
          <cell r="C14">
            <v>24.8</v>
          </cell>
          <cell r="D14">
            <v>17.899999999999999</v>
          </cell>
          <cell r="E14">
            <v>74.333333333333329</v>
          </cell>
          <cell r="F14">
            <v>100</v>
          </cell>
          <cell r="G14">
            <v>63</v>
          </cell>
          <cell r="H14">
            <v>5.4</v>
          </cell>
          <cell r="J14">
            <v>33.119999999999997</v>
          </cell>
          <cell r="K14">
            <v>14</v>
          </cell>
        </row>
        <row r="15">
          <cell r="B15">
            <v>19.162499999999998</v>
          </cell>
          <cell r="C15">
            <v>25.5</v>
          </cell>
          <cell r="D15">
            <v>13.9</v>
          </cell>
          <cell r="E15">
            <v>77.958333333333329</v>
          </cell>
          <cell r="F15">
            <v>96</v>
          </cell>
          <cell r="G15">
            <v>54</v>
          </cell>
          <cell r="H15">
            <v>8.2799999999999994</v>
          </cell>
          <cell r="J15">
            <v>27.36</v>
          </cell>
          <cell r="K15">
            <v>0</v>
          </cell>
        </row>
        <row r="16">
          <cell r="B16">
            <v>19.354166666666664</v>
          </cell>
          <cell r="C16">
            <v>25.3</v>
          </cell>
          <cell r="D16">
            <v>14.3</v>
          </cell>
          <cell r="E16">
            <v>75.099999999999994</v>
          </cell>
          <cell r="F16">
            <v>100</v>
          </cell>
          <cell r="G16">
            <v>58</v>
          </cell>
          <cell r="H16">
            <v>10.08</v>
          </cell>
          <cell r="J16">
            <v>33.480000000000004</v>
          </cell>
          <cell r="K16">
            <v>0</v>
          </cell>
        </row>
        <row r="17">
          <cell r="B17">
            <v>21.545833333333331</v>
          </cell>
          <cell r="C17">
            <v>27.2</v>
          </cell>
          <cell r="D17">
            <v>16.899999999999999</v>
          </cell>
          <cell r="E17">
            <v>80.5</v>
          </cell>
          <cell r="F17">
            <v>100</v>
          </cell>
          <cell r="G17">
            <v>61</v>
          </cell>
          <cell r="H17">
            <v>9</v>
          </cell>
          <cell r="J17">
            <v>28.8</v>
          </cell>
          <cell r="K17">
            <v>0</v>
          </cell>
        </row>
        <row r="18">
          <cell r="B18">
            <v>21.700000000000003</v>
          </cell>
          <cell r="C18">
            <v>26.9</v>
          </cell>
          <cell r="D18">
            <v>17.2</v>
          </cell>
          <cell r="E18">
            <v>76.473684210526315</v>
          </cell>
          <cell r="F18">
            <v>100</v>
          </cell>
          <cell r="G18">
            <v>53</v>
          </cell>
          <cell r="H18">
            <v>12.24</v>
          </cell>
          <cell r="J18">
            <v>33.119999999999997</v>
          </cell>
          <cell r="K18">
            <v>0</v>
          </cell>
        </row>
        <row r="19">
          <cell r="B19">
            <v>20.7</v>
          </cell>
          <cell r="C19">
            <v>26.2</v>
          </cell>
          <cell r="D19">
            <v>15.1</v>
          </cell>
          <cell r="E19">
            <v>73.5</v>
          </cell>
          <cell r="F19">
            <v>100</v>
          </cell>
          <cell r="G19">
            <v>46</v>
          </cell>
          <cell r="H19">
            <v>5.04</v>
          </cell>
          <cell r="J19">
            <v>30.6</v>
          </cell>
          <cell r="K19">
            <v>0</v>
          </cell>
        </row>
        <row r="20">
          <cell r="B20">
            <v>20.954166666666662</v>
          </cell>
          <cell r="C20">
            <v>27.8</v>
          </cell>
          <cell r="D20">
            <v>15.7</v>
          </cell>
          <cell r="E20">
            <v>72</v>
          </cell>
          <cell r="F20">
            <v>89</v>
          </cell>
          <cell r="G20">
            <v>53</v>
          </cell>
          <cell r="H20">
            <v>7.9200000000000008</v>
          </cell>
          <cell r="J20">
            <v>30.96</v>
          </cell>
          <cell r="K20">
            <v>0</v>
          </cell>
        </row>
        <row r="21">
          <cell r="B21">
            <v>21.700000000000003</v>
          </cell>
          <cell r="C21">
            <v>28.2</v>
          </cell>
          <cell r="D21">
            <v>16.600000000000001</v>
          </cell>
          <cell r="E21">
            <v>77.130434782608702</v>
          </cell>
          <cell r="F21">
            <v>100</v>
          </cell>
          <cell r="G21">
            <v>54</v>
          </cell>
          <cell r="H21">
            <v>3.24</v>
          </cell>
          <cell r="J21">
            <v>27.720000000000002</v>
          </cell>
          <cell r="K21">
            <v>0</v>
          </cell>
        </row>
        <row r="22">
          <cell r="B22">
            <v>23.066666666666666</v>
          </cell>
          <cell r="C22">
            <v>31</v>
          </cell>
          <cell r="D22">
            <v>18.399999999999999</v>
          </cell>
          <cell r="E22">
            <v>75.739130434782609</v>
          </cell>
          <cell r="F22">
            <v>100</v>
          </cell>
          <cell r="G22">
            <v>44</v>
          </cell>
          <cell r="H22">
            <v>11.520000000000001</v>
          </cell>
          <cell r="J22">
            <v>47.16</v>
          </cell>
          <cell r="K22">
            <v>0</v>
          </cell>
        </row>
        <row r="23">
          <cell r="B23">
            <v>21.616666666666671</v>
          </cell>
          <cell r="C23">
            <v>29.5</v>
          </cell>
          <cell r="D23">
            <v>15.3</v>
          </cell>
          <cell r="E23">
            <v>74.84210526315789</v>
          </cell>
          <cell r="F23">
            <v>100</v>
          </cell>
          <cell r="G23">
            <v>54</v>
          </cell>
          <cell r="H23">
            <v>16.920000000000002</v>
          </cell>
          <cell r="J23">
            <v>47.16</v>
          </cell>
          <cell r="K23">
            <v>0</v>
          </cell>
        </row>
        <row r="24">
          <cell r="B24">
            <v>23.420833333333334</v>
          </cell>
          <cell r="C24">
            <v>29.3</v>
          </cell>
          <cell r="D24">
            <v>17.5</v>
          </cell>
          <cell r="E24">
            <v>74.352941176470594</v>
          </cell>
          <cell r="F24">
            <v>100</v>
          </cell>
          <cell r="G24">
            <v>50</v>
          </cell>
          <cell r="H24">
            <v>0</v>
          </cell>
          <cell r="J24">
            <v>10.8</v>
          </cell>
          <cell r="K24">
            <v>0</v>
          </cell>
        </row>
        <row r="25">
          <cell r="B25">
            <v>23.216666666666665</v>
          </cell>
          <cell r="C25">
            <v>30.1</v>
          </cell>
          <cell r="D25">
            <v>16.5</v>
          </cell>
          <cell r="E25">
            <v>65.230769230769226</v>
          </cell>
          <cell r="F25">
            <v>100</v>
          </cell>
          <cell r="G25">
            <v>43</v>
          </cell>
          <cell r="H25">
            <v>1.08</v>
          </cell>
          <cell r="J25">
            <v>23.040000000000003</v>
          </cell>
          <cell r="K25">
            <v>0</v>
          </cell>
        </row>
        <row r="26">
          <cell r="B26">
            <v>21.666666666666668</v>
          </cell>
          <cell r="C26">
            <v>29.7</v>
          </cell>
          <cell r="D26">
            <v>16.2</v>
          </cell>
          <cell r="E26">
            <v>80.470588235294116</v>
          </cell>
          <cell r="F26">
            <v>100</v>
          </cell>
          <cell r="G26">
            <v>48</v>
          </cell>
          <cell r="H26">
            <v>13.68</v>
          </cell>
          <cell r="J26">
            <v>38.159999999999997</v>
          </cell>
          <cell r="K26">
            <v>1.6</v>
          </cell>
        </row>
        <row r="27">
          <cell r="B27">
            <v>21.562499999999996</v>
          </cell>
          <cell r="C27">
            <v>27.9</v>
          </cell>
          <cell r="D27">
            <v>16.399999999999999</v>
          </cell>
          <cell r="E27">
            <v>69</v>
          </cell>
          <cell r="F27">
            <v>100</v>
          </cell>
          <cell r="G27">
            <v>51</v>
          </cell>
          <cell r="H27">
            <v>0</v>
          </cell>
          <cell r="J27">
            <v>27.36</v>
          </cell>
          <cell r="K27">
            <v>0</v>
          </cell>
        </row>
        <row r="28">
          <cell r="B28">
            <v>21.754166666666663</v>
          </cell>
          <cell r="C28">
            <v>27.3</v>
          </cell>
          <cell r="D28">
            <v>17.399999999999999</v>
          </cell>
          <cell r="E28">
            <v>74.058823529411768</v>
          </cell>
          <cell r="F28">
            <v>100</v>
          </cell>
          <cell r="G28">
            <v>54</v>
          </cell>
          <cell r="H28">
            <v>5.4</v>
          </cell>
          <cell r="J28">
            <v>29.52</v>
          </cell>
          <cell r="K28">
            <v>0</v>
          </cell>
        </row>
        <row r="29">
          <cell r="B29">
            <v>21.908333333333331</v>
          </cell>
          <cell r="C29">
            <v>29.3</v>
          </cell>
          <cell r="D29">
            <v>15.7</v>
          </cell>
          <cell r="E29">
            <v>72.75</v>
          </cell>
          <cell r="F29">
            <v>100</v>
          </cell>
          <cell r="G29">
            <v>40</v>
          </cell>
          <cell r="H29">
            <v>0.72000000000000008</v>
          </cell>
          <cell r="J29">
            <v>24.48</v>
          </cell>
          <cell r="K29">
            <v>0</v>
          </cell>
        </row>
        <row r="30">
          <cell r="B30">
            <v>21.845833333333331</v>
          </cell>
          <cell r="C30">
            <v>28.4</v>
          </cell>
          <cell r="D30">
            <v>17.3</v>
          </cell>
          <cell r="E30">
            <v>76.166666666666671</v>
          </cell>
          <cell r="F30">
            <v>100</v>
          </cell>
          <cell r="G30">
            <v>48</v>
          </cell>
          <cell r="H30">
            <v>1.08</v>
          </cell>
          <cell r="J30">
            <v>26.64</v>
          </cell>
          <cell r="K30">
            <v>0</v>
          </cell>
        </row>
        <row r="31">
          <cell r="B31">
            <v>23.120833333333341</v>
          </cell>
          <cell r="C31">
            <v>31.1</v>
          </cell>
          <cell r="D31">
            <v>17.7</v>
          </cell>
          <cell r="E31">
            <v>68.875</v>
          </cell>
          <cell r="F31">
            <v>100</v>
          </cell>
          <cell r="G31">
            <v>37</v>
          </cell>
          <cell r="H31">
            <v>18</v>
          </cell>
          <cell r="J31">
            <v>46.800000000000004</v>
          </cell>
          <cell r="K31">
            <v>0.4</v>
          </cell>
        </row>
        <row r="32">
          <cell r="B32">
            <v>15.883333333333333</v>
          </cell>
          <cell r="C32">
            <v>23.7</v>
          </cell>
          <cell r="D32">
            <v>10.9</v>
          </cell>
          <cell r="E32">
            <v>75.714285714285708</v>
          </cell>
          <cell r="F32">
            <v>100</v>
          </cell>
          <cell r="G32">
            <v>59</v>
          </cell>
          <cell r="H32">
            <v>18</v>
          </cell>
          <cell r="J32">
            <v>87.84</v>
          </cell>
          <cell r="K32">
            <v>26.799999999999997</v>
          </cell>
        </row>
        <row r="33">
          <cell r="B33">
            <v>10.4</v>
          </cell>
          <cell r="C33">
            <v>14.2</v>
          </cell>
          <cell r="D33">
            <v>6.8</v>
          </cell>
          <cell r="E33">
            <v>74.25</v>
          </cell>
          <cell r="F33">
            <v>98</v>
          </cell>
          <cell r="G33">
            <v>54</v>
          </cell>
          <cell r="H33">
            <v>4.32</v>
          </cell>
          <cell r="J33">
            <v>29.880000000000003</v>
          </cell>
          <cell r="K33">
            <v>0</v>
          </cell>
        </row>
        <row r="34">
          <cell r="B34">
            <v>12.886666666666667</v>
          </cell>
          <cell r="C34">
            <v>17.8</v>
          </cell>
          <cell r="D34">
            <v>7</v>
          </cell>
          <cell r="E34">
            <v>68.8</v>
          </cell>
          <cell r="F34">
            <v>94</v>
          </cell>
          <cell r="G34">
            <v>44</v>
          </cell>
          <cell r="H34">
            <v>0</v>
          </cell>
          <cell r="J34">
            <v>12.6</v>
          </cell>
          <cell r="K34">
            <v>0</v>
          </cell>
        </row>
        <row r="35">
          <cell r="B35">
            <v>13.391666666666666</v>
          </cell>
          <cell r="C35">
            <v>21.2</v>
          </cell>
          <cell r="D35">
            <v>7.2</v>
          </cell>
          <cell r="E35">
            <v>76</v>
          </cell>
          <cell r="F35">
            <v>100</v>
          </cell>
          <cell r="G35">
            <v>45</v>
          </cell>
          <cell r="H35">
            <v>0</v>
          </cell>
          <cell r="J35">
            <v>9</v>
          </cell>
          <cell r="K35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21.362499999999994</v>
          </cell>
          <cell r="C5">
            <v>27.3</v>
          </cell>
          <cell r="D5">
            <v>16.8</v>
          </cell>
          <cell r="E5">
            <v>69.125</v>
          </cell>
          <cell r="F5">
            <v>90</v>
          </cell>
          <cell r="G5">
            <v>39</v>
          </cell>
          <cell r="H5">
            <v>10.44</v>
          </cell>
          <cell r="J5">
            <v>23.759999999999998</v>
          </cell>
          <cell r="K5">
            <v>0</v>
          </cell>
        </row>
        <row r="6">
          <cell r="B6">
            <v>21.700000000000003</v>
          </cell>
          <cell r="C6">
            <v>29.5</v>
          </cell>
          <cell r="D6">
            <v>15.6</v>
          </cell>
          <cell r="E6">
            <v>68.166666666666671</v>
          </cell>
          <cell r="F6">
            <v>86</v>
          </cell>
          <cell r="G6">
            <v>39</v>
          </cell>
          <cell r="H6">
            <v>10.44</v>
          </cell>
          <cell r="J6">
            <v>21.96</v>
          </cell>
          <cell r="K6">
            <v>0</v>
          </cell>
        </row>
        <row r="7">
          <cell r="B7">
            <v>23.549999999999997</v>
          </cell>
          <cell r="C7">
            <v>29.5</v>
          </cell>
          <cell r="D7">
            <v>18.899999999999999</v>
          </cell>
          <cell r="E7">
            <v>72.333333333333329</v>
          </cell>
          <cell r="F7">
            <v>89</v>
          </cell>
          <cell r="G7">
            <v>51</v>
          </cell>
          <cell r="H7">
            <v>9.7200000000000006</v>
          </cell>
          <cell r="J7">
            <v>24.840000000000003</v>
          </cell>
          <cell r="K7">
            <v>0</v>
          </cell>
        </row>
        <row r="8">
          <cell r="B8">
            <v>24.195833333333329</v>
          </cell>
          <cell r="C8">
            <v>29.8</v>
          </cell>
          <cell r="D8">
            <v>19.899999999999999</v>
          </cell>
          <cell r="E8">
            <v>68.125</v>
          </cell>
          <cell r="F8">
            <v>87</v>
          </cell>
          <cell r="G8">
            <v>46</v>
          </cell>
          <cell r="H8">
            <v>12.6</v>
          </cell>
          <cell r="J8">
            <v>28.08</v>
          </cell>
          <cell r="K8">
            <v>0</v>
          </cell>
        </row>
        <row r="9">
          <cell r="B9">
            <v>24.083333333333332</v>
          </cell>
          <cell r="C9">
            <v>29.2</v>
          </cell>
          <cell r="D9">
            <v>20.399999999999999</v>
          </cell>
          <cell r="E9">
            <v>65.75</v>
          </cell>
          <cell r="F9">
            <v>82</v>
          </cell>
          <cell r="G9">
            <v>43</v>
          </cell>
          <cell r="H9">
            <v>12.6</v>
          </cell>
          <cell r="J9">
            <v>25.92</v>
          </cell>
          <cell r="K9">
            <v>0</v>
          </cell>
        </row>
        <row r="10">
          <cell r="B10">
            <v>23.404166666666669</v>
          </cell>
          <cell r="C10">
            <v>29.5</v>
          </cell>
          <cell r="D10">
            <v>18</v>
          </cell>
          <cell r="E10">
            <v>63.791666666666664</v>
          </cell>
          <cell r="F10">
            <v>83</v>
          </cell>
          <cell r="G10">
            <v>38</v>
          </cell>
          <cell r="H10">
            <v>12.96</v>
          </cell>
          <cell r="J10">
            <v>29.16</v>
          </cell>
          <cell r="K10">
            <v>0</v>
          </cell>
        </row>
        <row r="11">
          <cell r="B11">
            <v>23.495833333333334</v>
          </cell>
          <cell r="C11">
            <v>30.1</v>
          </cell>
          <cell r="D11">
            <v>18.3</v>
          </cell>
          <cell r="E11">
            <v>65.375</v>
          </cell>
          <cell r="F11">
            <v>84</v>
          </cell>
          <cell r="G11">
            <v>45</v>
          </cell>
          <cell r="H11">
            <v>10.08</v>
          </cell>
          <cell r="J11">
            <v>24.48</v>
          </cell>
          <cell r="K11">
            <v>0</v>
          </cell>
        </row>
        <row r="12">
          <cell r="B12">
            <v>25.141666666666669</v>
          </cell>
          <cell r="C12">
            <v>32.4</v>
          </cell>
          <cell r="D12">
            <v>19.7</v>
          </cell>
          <cell r="E12">
            <v>67.416666666666671</v>
          </cell>
          <cell r="F12">
            <v>88</v>
          </cell>
          <cell r="G12">
            <v>38</v>
          </cell>
          <cell r="H12">
            <v>15.120000000000001</v>
          </cell>
          <cell r="J12">
            <v>33.480000000000004</v>
          </cell>
          <cell r="K12">
            <v>0</v>
          </cell>
        </row>
        <row r="13">
          <cell r="B13">
            <v>26.316666666666666</v>
          </cell>
          <cell r="C13">
            <v>33.200000000000003</v>
          </cell>
          <cell r="D13">
            <v>20.5</v>
          </cell>
          <cell r="E13">
            <v>65.166666666666671</v>
          </cell>
          <cell r="F13">
            <v>86</v>
          </cell>
          <cell r="G13">
            <v>41</v>
          </cell>
          <cell r="H13">
            <v>19.8</v>
          </cell>
          <cell r="J13">
            <v>48.24</v>
          </cell>
          <cell r="K13">
            <v>0</v>
          </cell>
        </row>
        <row r="14">
          <cell r="B14">
            <v>22.054166666666671</v>
          </cell>
          <cell r="C14">
            <v>26</v>
          </cell>
          <cell r="D14">
            <v>19.3</v>
          </cell>
          <cell r="E14">
            <v>82.625</v>
          </cell>
          <cell r="F14">
            <v>95</v>
          </cell>
          <cell r="G14">
            <v>61</v>
          </cell>
          <cell r="H14">
            <v>18</v>
          </cell>
          <cell r="J14">
            <v>54.72</v>
          </cell>
          <cell r="K14">
            <v>9.7999999999999989</v>
          </cell>
        </row>
        <row r="15">
          <cell r="B15">
            <v>19.987499999999997</v>
          </cell>
          <cell r="C15">
            <v>24.7</v>
          </cell>
          <cell r="D15">
            <v>16.100000000000001</v>
          </cell>
          <cell r="E15">
            <v>79.083333333333329</v>
          </cell>
          <cell r="F15">
            <v>89</v>
          </cell>
          <cell r="G15">
            <v>63</v>
          </cell>
          <cell r="H15">
            <v>16.920000000000002</v>
          </cell>
          <cell r="J15">
            <v>31.680000000000003</v>
          </cell>
          <cell r="K15">
            <v>0</v>
          </cell>
        </row>
        <row r="16">
          <cell r="B16">
            <v>21.287499999999998</v>
          </cell>
          <cell r="C16">
            <v>27.6</v>
          </cell>
          <cell r="D16">
            <v>16.100000000000001</v>
          </cell>
          <cell r="E16">
            <v>74.125</v>
          </cell>
          <cell r="F16">
            <v>92</v>
          </cell>
          <cell r="G16">
            <v>53</v>
          </cell>
          <cell r="H16">
            <v>13.32</v>
          </cell>
          <cell r="J16">
            <v>31.319999999999997</v>
          </cell>
          <cell r="K16">
            <v>0</v>
          </cell>
        </row>
        <row r="17">
          <cell r="B17">
            <v>22.925000000000001</v>
          </cell>
          <cell r="C17">
            <v>29.2</v>
          </cell>
          <cell r="D17">
            <v>18.3</v>
          </cell>
          <cell r="E17">
            <v>73.125</v>
          </cell>
          <cell r="F17">
            <v>88</v>
          </cell>
          <cell r="G17">
            <v>53</v>
          </cell>
          <cell r="H17">
            <v>15.120000000000001</v>
          </cell>
          <cell r="J17">
            <v>31.680000000000003</v>
          </cell>
          <cell r="K17">
            <v>0</v>
          </cell>
        </row>
        <row r="18">
          <cell r="B18">
            <v>23.087500000000002</v>
          </cell>
          <cell r="C18">
            <v>29.1</v>
          </cell>
          <cell r="D18">
            <v>18.600000000000001</v>
          </cell>
          <cell r="E18">
            <v>70.25</v>
          </cell>
          <cell r="F18">
            <v>86</v>
          </cell>
          <cell r="G18">
            <v>47</v>
          </cell>
          <cell r="H18">
            <v>12.96</v>
          </cell>
          <cell r="J18">
            <v>30.6</v>
          </cell>
          <cell r="K18">
            <v>0</v>
          </cell>
        </row>
        <row r="19">
          <cell r="B19">
            <v>22.224999999999994</v>
          </cell>
          <cell r="C19">
            <v>28.4</v>
          </cell>
          <cell r="D19">
            <v>17.100000000000001</v>
          </cell>
          <cell r="E19">
            <v>67.375</v>
          </cell>
          <cell r="F19">
            <v>85</v>
          </cell>
          <cell r="G19">
            <v>36</v>
          </cell>
          <cell r="H19">
            <v>12.6</v>
          </cell>
          <cell r="J19">
            <v>29.16</v>
          </cell>
          <cell r="K19">
            <v>0</v>
          </cell>
        </row>
        <row r="20">
          <cell r="B20">
            <v>22.779166666666665</v>
          </cell>
          <cell r="C20">
            <v>29.7</v>
          </cell>
          <cell r="D20">
            <v>17.600000000000001</v>
          </cell>
          <cell r="E20">
            <v>65.958333333333329</v>
          </cell>
          <cell r="F20">
            <v>83</v>
          </cell>
          <cell r="G20">
            <v>43</v>
          </cell>
          <cell r="H20">
            <v>13.68</v>
          </cell>
          <cell r="J20">
            <v>28.8</v>
          </cell>
          <cell r="K20">
            <v>0</v>
          </cell>
        </row>
        <row r="21">
          <cell r="B21">
            <v>23.645833333333339</v>
          </cell>
          <cell r="C21">
            <v>30.2</v>
          </cell>
          <cell r="D21">
            <v>18.600000000000001</v>
          </cell>
          <cell r="E21">
            <v>65.583333333333329</v>
          </cell>
          <cell r="F21">
            <v>84</v>
          </cell>
          <cell r="G21">
            <v>41</v>
          </cell>
          <cell r="H21">
            <v>14.04</v>
          </cell>
          <cell r="J21">
            <v>39.96</v>
          </cell>
          <cell r="K21">
            <v>0</v>
          </cell>
        </row>
        <row r="22">
          <cell r="B22">
            <v>24.154166666666665</v>
          </cell>
          <cell r="C22">
            <v>31.3</v>
          </cell>
          <cell r="D22">
            <v>19.2</v>
          </cell>
          <cell r="E22">
            <v>66.208333333333329</v>
          </cell>
          <cell r="F22">
            <v>84</v>
          </cell>
          <cell r="G22">
            <v>40</v>
          </cell>
          <cell r="H22">
            <v>17.64</v>
          </cell>
          <cell r="J22">
            <v>39.24</v>
          </cell>
          <cell r="K22">
            <v>1.7999999999999998</v>
          </cell>
        </row>
        <row r="23">
          <cell r="B23">
            <v>23.170833333333334</v>
          </cell>
          <cell r="C23">
            <v>30</v>
          </cell>
          <cell r="D23">
            <v>17.100000000000001</v>
          </cell>
          <cell r="E23">
            <v>72.75</v>
          </cell>
          <cell r="F23">
            <v>95</v>
          </cell>
          <cell r="G23">
            <v>50</v>
          </cell>
          <cell r="H23">
            <v>20.16</v>
          </cell>
          <cell r="J23">
            <v>38.519999999999996</v>
          </cell>
          <cell r="K23">
            <v>0</v>
          </cell>
        </row>
        <row r="24">
          <cell r="B24">
            <v>24.370833333333337</v>
          </cell>
          <cell r="C24">
            <v>30.1</v>
          </cell>
          <cell r="D24">
            <v>19.7</v>
          </cell>
          <cell r="E24">
            <v>69.208333333333329</v>
          </cell>
          <cell r="F24">
            <v>90</v>
          </cell>
          <cell r="G24">
            <v>44</v>
          </cell>
          <cell r="H24">
            <v>11.520000000000001</v>
          </cell>
          <cell r="J24">
            <v>21.240000000000002</v>
          </cell>
          <cell r="K24">
            <v>0</v>
          </cell>
        </row>
        <row r="25">
          <cell r="B25">
            <v>24.991666666666671</v>
          </cell>
          <cell r="C25">
            <v>30.8</v>
          </cell>
          <cell r="D25">
            <v>19.899999999999999</v>
          </cell>
          <cell r="E25">
            <v>63.541666666666664</v>
          </cell>
          <cell r="F25">
            <v>89</v>
          </cell>
          <cell r="G25">
            <v>36</v>
          </cell>
          <cell r="H25">
            <v>7.5600000000000005</v>
          </cell>
          <cell r="J25">
            <v>19.079999999999998</v>
          </cell>
          <cell r="K25">
            <v>0</v>
          </cell>
        </row>
        <row r="26">
          <cell r="B26">
            <v>24.025000000000002</v>
          </cell>
          <cell r="C26">
            <v>30.3</v>
          </cell>
          <cell r="D26">
            <v>18.399999999999999</v>
          </cell>
          <cell r="E26">
            <v>60.041666666666664</v>
          </cell>
          <cell r="F26">
            <v>85</v>
          </cell>
          <cell r="G26">
            <v>29</v>
          </cell>
          <cell r="H26">
            <v>11.520000000000001</v>
          </cell>
          <cell r="J26">
            <v>23.400000000000002</v>
          </cell>
          <cell r="K26">
            <v>0</v>
          </cell>
        </row>
        <row r="27">
          <cell r="B27">
            <v>23.016666666666666</v>
          </cell>
          <cell r="C27">
            <v>29.5</v>
          </cell>
          <cell r="D27">
            <v>18.2</v>
          </cell>
          <cell r="E27">
            <v>68.125</v>
          </cell>
          <cell r="F27">
            <v>88</v>
          </cell>
          <cell r="G27">
            <v>37</v>
          </cell>
          <cell r="H27">
            <v>16.2</v>
          </cell>
          <cell r="J27">
            <v>36</v>
          </cell>
          <cell r="K27">
            <v>0</v>
          </cell>
        </row>
        <row r="28">
          <cell r="B28">
            <v>23.037499999999998</v>
          </cell>
          <cell r="C28">
            <v>29.4</v>
          </cell>
          <cell r="D28">
            <v>18</v>
          </cell>
          <cell r="E28">
            <v>68</v>
          </cell>
          <cell r="F28">
            <v>89</v>
          </cell>
          <cell r="G28">
            <v>38</v>
          </cell>
          <cell r="H28">
            <v>15.48</v>
          </cell>
          <cell r="J28">
            <v>34.56</v>
          </cell>
          <cell r="K28">
            <v>0</v>
          </cell>
        </row>
        <row r="29">
          <cell r="B29">
            <v>23.525000000000002</v>
          </cell>
          <cell r="C29">
            <v>30.4</v>
          </cell>
          <cell r="D29">
            <v>18.100000000000001</v>
          </cell>
          <cell r="E29">
            <v>64.333333333333329</v>
          </cell>
          <cell r="F29">
            <v>87</v>
          </cell>
          <cell r="G29">
            <v>33</v>
          </cell>
          <cell r="H29">
            <v>12.96</v>
          </cell>
          <cell r="J29">
            <v>29.16</v>
          </cell>
          <cell r="K29">
            <v>0</v>
          </cell>
        </row>
        <row r="30">
          <cell r="B30">
            <v>23.954166666666666</v>
          </cell>
          <cell r="C30">
            <v>31.6</v>
          </cell>
          <cell r="D30">
            <v>17.7</v>
          </cell>
          <cell r="E30">
            <v>58.541666666666664</v>
          </cell>
          <cell r="F30">
            <v>83</v>
          </cell>
          <cell r="G30">
            <v>29</v>
          </cell>
          <cell r="H30">
            <v>14.76</v>
          </cell>
          <cell r="J30">
            <v>31.680000000000003</v>
          </cell>
          <cell r="K30">
            <v>0</v>
          </cell>
        </row>
        <row r="31">
          <cell r="B31">
            <v>24.125</v>
          </cell>
          <cell r="C31">
            <v>30.3</v>
          </cell>
          <cell r="D31">
            <v>18.3</v>
          </cell>
          <cell r="E31">
            <v>57.25</v>
          </cell>
          <cell r="F31">
            <v>77</v>
          </cell>
          <cell r="G31">
            <v>38</v>
          </cell>
          <cell r="H31">
            <v>17.28</v>
          </cell>
          <cell r="J31">
            <v>34.200000000000003</v>
          </cell>
          <cell r="K31">
            <v>0</v>
          </cell>
        </row>
        <row r="32">
          <cell r="B32">
            <v>17.570833333333329</v>
          </cell>
          <cell r="C32">
            <v>25.5</v>
          </cell>
          <cell r="D32">
            <v>12.6</v>
          </cell>
          <cell r="E32">
            <v>76.375</v>
          </cell>
          <cell r="F32">
            <v>97</v>
          </cell>
          <cell r="G32">
            <v>52</v>
          </cell>
          <cell r="H32">
            <v>18.720000000000002</v>
          </cell>
          <cell r="J32">
            <v>44.64</v>
          </cell>
          <cell r="K32">
            <v>51.6</v>
          </cell>
        </row>
        <row r="33">
          <cell r="B33">
            <v>10.516666666666669</v>
          </cell>
          <cell r="C33">
            <v>14.3</v>
          </cell>
          <cell r="D33">
            <v>7.2</v>
          </cell>
          <cell r="E33">
            <v>72</v>
          </cell>
          <cell r="F33">
            <v>88</v>
          </cell>
          <cell r="G33">
            <v>47</v>
          </cell>
          <cell r="H33">
            <v>11.520000000000001</v>
          </cell>
          <cell r="J33">
            <v>23.040000000000003</v>
          </cell>
          <cell r="K33">
            <v>0</v>
          </cell>
        </row>
        <row r="34">
          <cell r="B34">
            <v>11.299999999999999</v>
          </cell>
          <cell r="C34">
            <v>18.7</v>
          </cell>
          <cell r="D34">
            <v>6.3</v>
          </cell>
          <cell r="E34">
            <v>68.166666666666671</v>
          </cell>
          <cell r="F34">
            <v>87</v>
          </cell>
          <cell r="G34">
            <v>38</v>
          </cell>
          <cell r="H34">
            <v>9</v>
          </cell>
          <cell r="J34">
            <v>16.2</v>
          </cell>
          <cell r="K34">
            <v>0</v>
          </cell>
        </row>
        <row r="35">
          <cell r="B35">
            <v>15.341666666666663</v>
          </cell>
          <cell r="C35">
            <v>21.7</v>
          </cell>
          <cell r="D35">
            <v>10.5</v>
          </cell>
          <cell r="E35">
            <v>59.666666666666664</v>
          </cell>
          <cell r="F35">
            <v>77</v>
          </cell>
          <cell r="G35">
            <v>41</v>
          </cell>
          <cell r="H35">
            <v>6.12</v>
          </cell>
          <cell r="J35">
            <v>17.28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  <row r="35">
          <cell r="B35" t="str">
            <v>*</v>
          </cell>
          <cell r="C35" t="str">
            <v>*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H35" t="str">
            <v>*</v>
          </cell>
          <cell r="J35" t="str">
            <v>*</v>
          </cell>
          <cell r="K35" t="str">
            <v>*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J34" t="str">
            <v>*</v>
          </cell>
          <cell r="K34" t="str">
            <v>*</v>
          </cell>
        </row>
        <row r="35">
          <cell r="B35" t="str">
            <v>*</v>
          </cell>
          <cell r="C35" t="str">
            <v>*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H35" t="str">
            <v>*</v>
          </cell>
          <cell r="J35" t="str">
            <v>*</v>
          </cell>
          <cell r="K35" t="str">
            <v>*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18.945833333333336</v>
          </cell>
          <cell r="C5">
            <v>25.6</v>
          </cell>
          <cell r="D5">
            <v>13.8</v>
          </cell>
          <cell r="E5">
            <v>80.041666666666671</v>
          </cell>
          <cell r="F5">
            <v>99</v>
          </cell>
          <cell r="G5">
            <v>55</v>
          </cell>
          <cell r="H5">
            <v>16.559999999999999</v>
          </cell>
          <cell r="J5">
            <v>31.680000000000003</v>
          </cell>
          <cell r="K5">
            <v>0</v>
          </cell>
        </row>
        <row r="6">
          <cell r="B6">
            <v>19.362500000000001</v>
          </cell>
          <cell r="C6">
            <v>27.8</v>
          </cell>
          <cell r="D6">
            <v>12.5</v>
          </cell>
          <cell r="E6">
            <v>76.75</v>
          </cell>
          <cell r="F6">
            <v>97</v>
          </cell>
          <cell r="G6">
            <v>48</v>
          </cell>
          <cell r="H6">
            <v>15.840000000000002</v>
          </cell>
          <cell r="J6">
            <v>24.48</v>
          </cell>
          <cell r="K6">
            <v>0</v>
          </cell>
        </row>
        <row r="7">
          <cell r="B7">
            <v>21.099999999999998</v>
          </cell>
          <cell r="C7">
            <v>27.5</v>
          </cell>
          <cell r="D7">
            <v>16.600000000000001</v>
          </cell>
          <cell r="E7">
            <v>82.708333333333329</v>
          </cell>
          <cell r="F7">
            <v>95</v>
          </cell>
          <cell r="G7">
            <v>62</v>
          </cell>
          <cell r="H7">
            <v>13.68</v>
          </cell>
          <cell r="J7">
            <v>25.92</v>
          </cell>
          <cell r="K7">
            <v>0</v>
          </cell>
        </row>
        <row r="8">
          <cell r="B8">
            <v>22.012500000000003</v>
          </cell>
          <cell r="C8">
            <v>27.7</v>
          </cell>
          <cell r="D8">
            <v>18.3</v>
          </cell>
          <cell r="E8">
            <v>82.5</v>
          </cell>
          <cell r="F8">
            <v>96</v>
          </cell>
          <cell r="G8">
            <v>62</v>
          </cell>
          <cell r="H8">
            <v>19.440000000000001</v>
          </cell>
          <cell r="J8">
            <v>30.6</v>
          </cell>
          <cell r="K8">
            <v>0</v>
          </cell>
        </row>
        <row r="9">
          <cell r="B9">
            <v>22.466666666666665</v>
          </cell>
          <cell r="C9">
            <v>27.4</v>
          </cell>
          <cell r="D9">
            <v>18.600000000000001</v>
          </cell>
          <cell r="E9">
            <v>78.833333333333329</v>
          </cell>
          <cell r="F9">
            <v>92</v>
          </cell>
          <cell r="G9">
            <v>58</v>
          </cell>
          <cell r="H9">
            <v>15.48</v>
          </cell>
          <cell r="J9">
            <v>30.240000000000002</v>
          </cell>
          <cell r="K9">
            <v>0</v>
          </cell>
        </row>
        <row r="10">
          <cell r="B10">
            <v>21.508333333333329</v>
          </cell>
          <cell r="C10">
            <v>27.2</v>
          </cell>
          <cell r="D10">
            <v>16.5</v>
          </cell>
          <cell r="E10">
            <v>80.333333333333329</v>
          </cell>
          <cell r="F10">
            <v>98</v>
          </cell>
          <cell r="G10">
            <v>56</v>
          </cell>
          <cell r="H10">
            <v>16.920000000000002</v>
          </cell>
          <cell r="J10">
            <v>32.04</v>
          </cell>
          <cell r="K10">
            <v>0</v>
          </cell>
        </row>
        <row r="11">
          <cell r="B11">
            <v>20.875</v>
          </cell>
          <cell r="C11">
            <v>26.5</v>
          </cell>
          <cell r="D11">
            <v>16</v>
          </cell>
          <cell r="E11">
            <v>82.416666666666671</v>
          </cell>
          <cell r="F11">
            <v>97</v>
          </cell>
          <cell r="G11">
            <v>66</v>
          </cell>
          <cell r="H11">
            <v>16.2</v>
          </cell>
          <cell r="J11">
            <v>29.16</v>
          </cell>
          <cell r="K11">
            <v>0</v>
          </cell>
        </row>
        <row r="12">
          <cell r="B12">
            <v>23.170833333333331</v>
          </cell>
          <cell r="C12">
            <v>29.8</v>
          </cell>
          <cell r="D12">
            <v>18.100000000000001</v>
          </cell>
          <cell r="E12">
            <v>82.166666666666671</v>
          </cell>
          <cell r="F12">
            <v>99</v>
          </cell>
          <cell r="G12">
            <v>54</v>
          </cell>
          <cell r="H12">
            <v>20.52</v>
          </cell>
          <cell r="J12">
            <v>36</v>
          </cell>
          <cell r="K12">
            <v>0.2</v>
          </cell>
        </row>
        <row r="13">
          <cell r="B13">
            <v>23.741666666666671</v>
          </cell>
          <cell r="C13">
            <v>31.1</v>
          </cell>
          <cell r="D13">
            <v>19.5</v>
          </cell>
          <cell r="E13">
            <v>85.625</v>
          </cell>
          <cell r="F13">
            <v>100</v>
          </cell>
          <cell r="G13">
            <v>54</v>
          </cell>
          <cell r="H13">
            <v>26.28</v>
          </cell>
          <cell r="J13">
            <v>69.12</v>
          </cell>
          <cell r="K13">
            <v>4.8</v>
          </cell>
        </row>
        <row r="14">
          <cell r="B14">
            <v>19.854166666666668</v>
          </cell>
          <cell r="C14">
            <v>23.4</v>
          </cell>
          <cell r="D14">
            <v>17.399999999999999</v>
          </cell>
          <cell r="E14">
            <v>91.416666666666671</v>
          </cell>
          <cell r="F14">
            <v>100</v>
          </cell>
          <cell r="G14">
            <v>68</v>
          </cell>
          <cell r="H14">
            <v>15.120000000000001</v>
          </cell>
          <cell r="J14">
            <v>37.080000000000005</v>
          </cell>
          <cell r="K14">
            <v>23.999999999999996</v>
          </cell>
        </row>
        <row r="15">
          <cell r="B15">
            <v>18.079166666666669</v>
          </cell>
          <cell r="C15">
            <v>24.3</v>
          </cell>
          <cell r="D15">
            <v>13.7</v>
          </cell>
          <cell r="E15">
            <v>85.333333333333329</v>
          </cell>
          <cell r="F15">
            <v>99</v>
          </cell>
          <cell r="G15">
            <v>60</v>
          </cell>
          <cell r="H15">
            <v>15.840000000000002</v>
          </cell>
          <cell r="J15">
            <v>29.52</v>
          </cell>
          <cell r="K15">
            <v>0.4</v>
          </cell>
        </row>
        <row r="16">
          <cell r="B16">
            <v>19.074999999999999</v>
          </cell>
          <cell r="C16">
            <v>25</v>
          </cell>
          <cell r="D16">
            <v>14.5</v>
          </cell>
          <cell r="E16">
            <v>86.208333333333329</v>
          </cell>
          <cell r="F16">
            <v>99</v>
          </cell>
          <cell r="G16">
            <v>66</v>
          </cell>
          <cell r="H16">
            <v>19.079999999999998</v>
          </cell>
          <cell r="J16">
            <v>33.840000000000003</v>
          </cell>
          <cell r="K16">
            <v>0</v>
          </cell>
        </row>
        <row r="17">
          <cell r="B17">
            <v>20.9</v>
          </cell>
          <cell r="C17">
            <v>26.8</v>
          </cell>
          <cell r="D17">
            <v>17.100000000000001</v>
          </cell>
          <cell r="E17">
            <v>86.791666666666671</v>
          </cell>
          <cell r="F17">
            <v>99</v>
          </cell>
          <cell r="G17">
            <v>68</v>
          </cell>
          <cell r="H17">
            <v>14.04</v>
          </cell>
          <cell r="J17">
            <v>24.840000000000003</v>
          </cell>
          <cell r="K17">
            <v>0</v>
          </cell>
        </row>
        <row r="18">
          <cell r="B18">
            <v>21.412499999999998</v>
          </cell>
          <cell r="C18">
            <v>26.5</v>
          </cell>
          <cell r="D18">
            <v>17.3</v>
          </cell>
          <cell r="E18">
            <v>83.25</v>
          </cell>
          <cell r="F18">
            <v>97</v>
          </cell>
          <cell r="G18">
            <v>62</v>
          </cell>
          <cell r="H18">
            <v>20.52</v>
          </cell>
          <cell r="J18">
            <v>40.32</v>
          </cell>
          <cell r="K18">
            <v>0</v>
          </cell>
        </row>
        <row r="19">
          <cell r="B19">
            <v>20.375000000000004</v>
          </cell>
          <cell r="C19">
            <v>26</v>
          </cell>
          <cell r="D19">
            <v>16.3</v>
          </cell>
          <cell r="E19">
            <v>77.583333333333329</v>
          </cell>
          <cell r="F19">
            <v>92</v>
          </cell>
          <cell r="G19">
            <v>53</v>
          </cell>
          <cell r="H19">
            <v>17.64</v>
          </cell>
          <cell r="J19">
            <v>34.56</v>
          </cell>
          <cell r="K19">
            <v>0</v>
          </cell>
        </row>
        <row r="20">
          <cell r="B20">
            <v>20.166666666666668</v>
          </cell>
          <cell r="C20">
            <v>27.1</v>
          </cell>
          <cell r="D20">
            <v>15.8</v>
          </cell>
          <cell r="E20">
            <v>79.875</v>
          </cell>
          <cell r="F20">
            <v>95</v>
          </cell>
          <cell r="G20">
            <v>57</v>
          </cell>
          <cell r="H20">
            <v>16.559999999999999</v>
          </cell>
          <cell r="J20">
            <v>33.480000000000004</v>
          </cell>
          <cell r="K20">
            <v>0</v>
          </cell>
        </row>
        <row r="21">
          <cell r="B21">
            <v>21.154166666666665</v>
          </cell>
          <cell r="C21">
            <v>27.9</v>
          </cell>
          <cell r="D21">
            <v>16.3</v>
          </cell>
          <cell r="E21">
            <v>82.375</v>
          </cell>
          <cell r="F21">
            <v>99</v>
          </cell>
          <cell r="G21">
            <v>55</v>
          </cell>
          <cell r="H21">
            <v>19.079999999999998</v>
          </cell>
          <cell r="J21">
            <v>39.24</v>
          </cell>
          <cell r="K21">
            <v>0</v>
          </cell>
        </row>
        <row r="22">
          <cell r="B22">
            <v>21.904166666666669</v>
          </cell>
          <cell r="C22">
            <v>28.9</v>
          </cell>
          <cell r="D22">
            <v>16.5</v>
          </cell>
          <cell r="E22">
            <v>82.333333333333329</v>
          </cell>
          <cell r="F22">
            <v>99</v>
          </cell>
          <cell r="G22">
            <v>56</v>
          </cell>
          <cell r="H22">
            <v>23.400000000000002</v>
          </cell>
          <cell r="J22">
            <v>44.64</v>
          </cell>
          <cell r="K22">
            <v>0</v>
          </cell>
        </row>
        <row r="23">
          <cell r="B23">
            <v>20.579166666666666</v>
          </cell>
          <cell r="C23">
            <v>28.2</v>
          </cell>
          <cell r="D23">
            <v>14.7</v>
          </cell>
          <cell r="E23">
            <v>77.875</v>
          </cell>
          <cell r="F23">
            <v>98</v>
          </cell>
          <cell r="G23">
            <v>57</v>
          </cell>
          <cell r="H23">
            <v>18.720000000000002</v>
          </cell>
          <cell r="J23">
            <v>41.76</v>
          </cell>
          <cell r="K23">
            <v>0</v>
          </cell>
        </row>
        <row r="24">
          <cell r="B24">
            <v>21.854166666666668</v>
          </cell>
          <cell r="C24">
            <v>28.1</v>
          </cell>
          <cell r="D24">
            <v>17</v>
          </cell>
          <cell r="E24">
            <v>85.541666666666671</v>
          </cell>
          <cell r="F24">
            <v>99</v>
          </cell>
          <cell r="G24">
            <v>64</v>
          </cell>
          <cell r="H24">
            <v>16.559999999999999</v>
          </cell>
          <cell r="J24">
            <v>25.92</v>
          </cell>
          <cell r="K24">
            <v>0</v>
          </cell>
        </row>
        <row r="25">
          <cell r="B25">
            <v>22.583333333333329</v>
          </cell>
          <cell r="C25">
            <v>29.3</v>
          </cell>
          <cell r="D25">
            <v>18.2</v>
          </cell>
          <cell r="E25">
            <v>83.458333333333329</v>
          </cell>
          <cell r="F25">
            <v>100</v>
          </cell>
          <cell r="G25">
            <v>50</v>
          </cell>
          <cell r="H25">
            <v>11.879999999999999</v>
          </cell>
          <cell r="J25">
            <v>21.96</v>
          </cell>
          <cell r="K25">
            <v>0</v>
          </cell>
        </row>
        <row r="26">
          <cell r="B26">
            <v>21.004166666666666</v>
          </cell>
          <cell r="C26">
            <v>29.5</v>
          </cell>
          <cell r="D26">
            <v>15.5</v>
          </cell>
          <cell r="E26">
            <v>81.458333333333329</v>
          </cell>
          <cell r="F26">
            <v>99</v>
          </cell>
          <cell r="G26">
            <v>45</v>
          </cell>
          <cell r="H26">
            <v>15.48</v>
          </cell>
          <cell r="J26">
            <v>39.6</v>
          </cell>
          <cell r="K26">
            <v>0</v>
          </cell>
        </row>
        <row r="27">
          <cell r="B27">
            <v>20.333333333333332</v>
          </cell>
          <cell r="C27">
            <v>27.3</v>
          </cell>
          <cell r="D27">
            <v>14.6</v>
          </cell>
          <cell r="E27">
            <v>83.791666666666671</v>
          </cell>
          <cell r="F27">
            <v>99</v>
          </cell>
          <cell r="G27">
            <v>55</v>
          </cell>
          <cell r="H27">
            <v>14.04</v>
          </cell>
          <cell r="J27">
            <v>31.680000000000003</v>
          </cell>
          <cell r="K27">
            <v>0</v>
          </cell>
        </row>
        <row r="28">
          <cell r="B28">
            <v>20.641666666666662</v>
          </cell>
          <cell r="C28">
            <v>27.4</v>
          </cell>
          <cell r="D28">
            <v>16.5</v>
          </cell>
          <cell r="E28">
            <v>80.666666666666671</v>
          </cell>
          <cell r="F28">
            <v>99</v>
          </cell>
          <cell r="G28">
            <v>50</v>
          </cell>
          <cell r="H28">
            <v>19.440000000000001</v>
          </cell>
          <cell r="J28">
            <v>33.840000000000003</v>
          </cell>
          <cell r="K28">
            <v>0</v>
          </cell>
        </row>
        <row r="29">
          <cell r="B29">
            <v>20.674999999999994</v>
          </cell>
          <cell r="C29">
            <v>28.3</v>
          </cell>
          <cell r="D29">
            <v>14.2</v>
          </cell>
          <cell r="E29">
            <v>77.708333333333329</v>
          </cell>
          <cell r="F29">
            <v>99</v>
          </cell>
          <cell r="G29">
            <v>48</v>
          </cell>
          <cell r="H29">
            <v>18.36</v>
          </cell>
          <cell r="J29">
            <v>32.76</v>
          </cell>
          <cell r="K29">
            <v>0</v>
          </cell>
        </row>
        <row r="30">
          <cell r="B30">
            <v>21.041666666666668</v>
          </cell>
          <cell r="C30">
            <v>28.7</v>
          </cell>
          <cell r="D30">
            <v>14.9</v>
          </cell>
          <cell r="E30">
            <v>77.25</v>
          </cell>
          <cell r="F30">
            <v>98</v>
          </cell>
          <cell r="G30">
            <v>49</v>
          </cell>
          <cell r="H30">
            <v>18.36</v>
          </cell>
          <cell r="J30">
            <v>30.6</v>
          </cell>
          <cell r="K30">
            <v>0</v>
          </cell>
        </row>
        <row r="31">
          <cell r="B31">
            <v>22.270833333333332</v>
          </cell>
          <cell r="C31">
            <v>29.1</v>
          </cell>
          <cell r="D31">
            <v>16.7</v>
          </cell>
          <cell r="E31">
            <v>71.458333333333329</v>
          </cell>
          <cell r="F31">
            <v>91</v>
          </cell>
          <cell r="G31">
            <v>50</v>
          </cell>
          <cell r="H31">
            <v>30.6</v>
          </cell>
          <cell r="J31">
            <v>51.12</v>
          </cell>
          <cell r="K31">
            <v>0</v>
          </cell>
        </row>
        <row r="32">
          <cell r="B32">
            <v>15.204166666666666</v>
          </cell>
          <cell r="C32">
            <v>24.7</v>
          </cell>
          <cell r="D32">
            <v>10.199999999999999</v>
          </cell>
          <cell r="E32">
            <v>81.083333333333329</v>
          </cell>
          <cell r="F32">
            <v>99</v>
          </cell>
          <cell r="G32">
            <v>56</v>
          </cell>
          <cell r="H32">
            <v>32.4</v>
          </cell>
          <cell r="J32">
            <v>66.239999999999995</v>
          </cell>
          <cell r="K32">
            <v>27.200000000000003</v>
          </cell>
        </row>
        <row r="33">
          <cell r="B33">
            <v>8.8416666666666668</v>
          </cell>
          <cell r="C33">
            <v>14.6</v>
          </cell>
          <cell r="D33">
            <v>4.7</v>
          </cell>
          <cell r="E33">
            <v>80.041666666666671</v>
          </cell>
          <cell r="F33">
            <v>98</v>
          </cell>
          <cell r="G33">
            <v>47</v>
          </cell>
          <cell r="H33">
            <v>15.48</v>
          </cell>
          <cell r="J33">
            <v>33.480000000000004</v>
          </cell>
          <cell r="K33">
            <v>0</v>
          </cell>
        </row>
        <row r="34">
          <cell r="B34">
            <v>9.0541666666666689</v>
          </cell>
          <cell r="C34">
            <v>17.899999999999999</v>
          </cell>
          <cell r="D34">
            <v>2.6</v>
          </cell>
          <cell r="E34">
            <v>79.375</v>
          </cell>
          <cell r="F34">
            <v>99</v>
          </cell>
          <cell r="G34">
            <v>43</v>
          </cell>
          <cell r="H34">
            <v>11.16</v>
          </cell>
          <cell r="J34">
            <v>19.8</v>
          </cell>
          <cell r="K34">
            <v>0.2</v>
          </cell>
        </row>
        <row r="35">
          <cell r="B35">
            <v>14.325000000000001</v>
          </cell>
          <cell r="C35">
            <v>22.3</v>
          </cell>
          <cell r="D35">
            <v>8.6</v>
          </cell>
          <cell r="E35">
            <v>73.208333333333329</v>
          </cell>
          <cell r="F35">
            <v>95</v>
          </cell>
          <cell r="G35">
            <v>41</v>
          </cell>
          <cell r="H35">
            <v>11.16</v>
          </cell>
          <cell r="J35">
            <v>22.32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18.991666666666664</v>
          </cell>
          <cell r="C5">
            <v>28.1</v>
          </cell>
          <cell r="D5">
            <v>12.2</v>
          </cell>
          <cell r="E5">
            <v>79.041666666666671</v>
          </cell>
          <cell r="F5">
            <v>97</v>
          </cell>
          <cell r="G5">
            <v>47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>
            <v>20.312499999999996</v>
          </cell>
          <cell r="C6">
            <v>30</v>
          </cell>
          <cell r="D6">
            <v>11.9</v>
          </cell>
          <cell r="E6">
            <v>76.583333333333329</v>
          </cell>
          <cell r="F6">
            <v>97</v>
          </cell>
          <cell r="G6">
            <v>42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>
            <v>20.804166666666667</v>
          </cell>
          <cell r="C7">
            <v>30.4</v>
          </cell>
          <cell r="D7">
            <v>13.8</v>
          </cell>
          <cell r="E7">
            <v>82.875</v>
          </cell>
          <cell r="F7">
            <v>97</v>
          </cell>
          <cell r="G7">
            <v>52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>
            <v>23.470833333333335</v>
          </cell>
          <cell r="C8">
            <v>31.4</v>
          </cell>
          <cell r="D8">
            <v>17.8</v>
          </cell>
          <cell r="E8">
            <v>80.333333333333329</v>
          </cell>
          <cell r="F8">
            <v>96</v>
          </cell>
          <cell r="G8">
            <v>52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>
            <v>23.495833333333334</v>
          </cell>
          <cell r="C9">
            <v>29.7</v>
          </cell>
          <cell r="D9">
            <v>18.899999999999999</v>
          </cell>
          <cell r="E9">
            <v>76.541666666666671</v>
          </cell>
          <cell r="F9">
            <v>93</v>
          </cell>
          <cell r="G9">
            <v>50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>
            <v>22.670833333333331</v>
          </cell>
          <cell r="C10">
            <v>30.7</v>
          </cell>
          <cell r="D10">
            <v>16.399999999999999</v>
          </cell>
          <cell r="E10">
            <v>77.291666666666671</v>
          </cell>
          <cell r="F10">
            <v>96</v>
          </cell>
          <cell r="G10">
            <v>45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>
            <v>21.979166666666661</v>
          </cell>
          <cell r="C11">
            <v>30.6</v>
          </cell>
          <cell r="D11">
            <v>15.1</v>
          </cell>
          <cell r="E11">
            <v>80.25</v>
          </cell>
          <cell r="F11">
            <v>97</v>
          </cell>
          <cell r="G11">
            <v>51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>
            <v>23.266666666666666</v>
          </cell>
          <cell r="C12">
            <v>32.6</v>
          </cell>
          <cell r="D12">
            <v>15.5</v>
          </cell>
          <cell r="E12">
            <v>78.958333333333329</v>
          </cell>
          <cell r="F12">
            <v>97</v>
          </cell>
          <cell r="G12">
            <v>46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>
            <v>24.537499999999994</v>
          </cell>
          <cell r="C13">
            <v>32.299999999999997</v>
          </cell>
          <cell r="D13">
            <v>19.2</v>
          </cell>
          <cell r="E13">
            <v>80.75</v>
          </cell>
          <cell r="F13">
            <v>96</v>
          </cell>
          <cell r="G13">
            <v>52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>
            <v>20.545833333333331</v>
          </cell>
          <cell r="C14">
            <v>22.6</v>
          </cell>
          <cell r="D14">
            <v>18.3</v>
          </cell>
          <cell r="E14">
            <v>90.208333333333329</v>
          </cell>
          <cell r="F14">
            <v>96</v>
          </cell>
          <cell r="G14">
            <v>77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>
            <v>18.829166666666666</v>
          </cell>
          <cell r="C15">
            <v>24.6</v>
          </cell>
          <cell r="D15">
            <v>15.5</v>
          </cell>
          <cell r="E15">
            <v>83.708333333333329</v>
          </cell>
          <cell r="F15">
            <v>95</v>
          </cell>
          <cell r="G15">
            <v>63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>
            <v>19.733333333333334</v>
          </cell>
          <cell r="C16">
            <v>26.7</v>
          </cell>
          <cell r="D16">
            <v>14.3</v>
          </cell>
          <cell r="E16">
            <v>84.583333333333329</v>
          </cell>
          <cell r="F16">
            <v>97</v>
          </cell>
          <cell r="G16">
            <v>62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>
            <v>22.079166666666662</v>
          </cell>
          <cell r="C17">
            <v>28.8</v>
          </cell>
          <cell r="D17">
            <v>17.5</v>
          </cell>
          <cell r="E17">
            <v>82.25</v>
          </cell>
          <cell r="F17">
            <v>95</v>
          </cell>
          <cell r="G17">
            <v>61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>
            <v>22.625000000000004</v>
          </cell>
          <cell r="C18">
            <v>29.2</v>
          </cell>
          <cell r="D18">
            <v>18.399999999999999</v>
          </cell>
          <cell r="E18">
            <v>80.125</v>
          </cell>
          <cell r="F18">
            <v>94</v>
          </cell>
          <cell r="G18">
            <v>55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>
            <v>21.741666666666671</v>
          </cell>
          <cell r="C19">
            <v>28.9</v>
          </cell>
          <cell r="D19">
            <v>15.1</v>
          </cell>
          <cell r="E19">
            <v>75.625</v>
          </cell>
          <cell r="F19">
            <v>96</v>
          </cell>
          <cell r="G19">
            <v>43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>
            <v>21.012499999999999</v>
          </cell>
          <cell r="C20">
            <v>31</v>
          </cell>
          <cell r="D20">
            <v>14.3</v>
          </cell>
          <cell r="E20">
            <v>77.166666666666671</v>
          </cell>
          <cell r="F20">
            <v>96</v>
          </cell>
          <cell r="G20">
            <v>45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>
            <v>22.458333333333332</v>
          </cell>
          <cell r="C21">
            <v>31</v>
          </cell>
          <cell r="D21">
            <v>16.100000000000001</v>
          </cell>
          <cell r="E21">
            <v>76.666666666666671</v>
          </cell>
          <cell r="F21">
            <v>96</v>
          </cell>
          <cell r="G21">
            <v>44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>
            <v>22.208333333333329</v>
          </cell>
          <cell r="C22">
            <v>31.6</v>
          </cell>
          <cell r="D22">
            <v>15.2</v>
          </cell>
          <cell r="E22">
            <v>78.125</v>
          </cell>
          <cell r="F22">
            <v>96</v>
          </cell>
          <cell r="G22">
            <v>47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>
            <v>21.883333333333336</v>
          </cell>
          <cell r="C23">
            <v>31.4</v>
          </cell>
          <cell r="D23">
            <v>14.3</v>
          </cell>
          <cell r="E23">
            <v>75.5</v>
          </cell>
          <cell r="F23">
            <v>94</v>
          </cell>
          <cell r="G23">
            <v>42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>
            <v>22.483333333333334</v>
          </cell>
          <cell r="C24">
            <v>30</v>
          </cell>
          <cell r="D24">
            <v>16.600000000000001</v>
          </cell>
          <cell r="E24">
            <v>81.333333333333329</v>
          </cell>
          <cell r="F24">
            <v>96</v>
          </cell>
          <cell r="G24">
            <v>53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>
            <v>22.650000000000002</v>
          </cell>
          <cell r="C25">
            <v>30.5</v>
          </cell>
          <cell r="D25">
            <v>17.2</v>
          </cell>
          <cell r="E25">
            <v>79.083333333333329</v>
          </cell>
          <cell r="F25">
            <v>96</v>
          </cell>
          <cell r="G25">
            <v>42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>
            <v>21.529166666666665</v>
          </cell>
          <cell r="C26">
            <v>30.5</v>
          </cell>
          <cell r="D26">
            <v>14.4</v>
          </cell>
          <cell r="E26">
            <v>76.625</v>
          </cell>
          <cell r="F26">
            <v>96</v>
          </cell>
          <cell r="G26">
            <v>40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>
            <v>21.708333333333329</v>
          </cell>
          <cell r="C27">
            <v>29.2</v>
          </cell>
          <cell r="D27">
            <v>14.8</v>
          </cell>
          <cell r="E27">
            <v>77.083333333333329</v>
          </cell>
          <cell r="F27">
            <v>96</v>
          </cell>
          <cell r="G27">
            <v>46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>
            <v>20.749999999999996</v>
          </cell>
          <cell r="C28">
            <v>30.9</v>
          </cell>
          <cell r="D28">
            <v>13</v>
          </cell>
          <cell r="E28">
            <v>75.75</v>
          </cell>
          <cell r="F28">
            <v>97</v>
          </cell>
          <cell r="G28">
            <v>31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>
            <v>20.366666666666664</v>
          </cell>
          <cell r="C29">
            <v>31.4</v>
          </cell>
          <cell r="D29">
            <v>12.4</v>
          </cell>
          <cell r="E29">
            <v>76.458333333333329</v>
          </cell>
          <cell r="F29">
            <v>96</v>
          </cell>
          <cell r="G29">
            <v>37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>
            <v>21.145833333333332</v>
          </cell>
          <cell r="C30">
            <v>32.799999999999997</v>
          </cell>
          <cell r="D30">
            <v>13.2</v>
          </cell>
          <cell r="E30">
            <v>77</v>
          </cell>
          <cell r="F30">
            <v>96</v>
          </cell>
          <cell r="G30">
            <v>37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>
            <v>23.179166666666671</v>
          </cell>
          <cell r="C31">
            <v>30.6</v>
          </cell>
          <cell r="D31">
            <v>17.8</v>
          </cell>
          <cell r="E31">
            <v>69.458333333333329</v>
          </cell>
          <cell r="F31">
            <v>91</v>
          </cell>
          <cell r="G31">
            <v>44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>
            <v>17.024999999999999</v>
          </cell>
          <cell r="C32">
            <v>24.5</v>
          </cell>
          <cell r="D32">
            <v>9.9</v>
          </cell>
          <cell r="E32">
            <v>77.291666666666671</v>
          </cell>
          <cell r="F32">
            <v>97</v>
          </cell>
          <cell r="G32">
            <v>54</v>
          </cell>
          <cell r="H32" t="str">
            <v>*</v>
          </cell>
          <cell r="J32" t="str">
            <v>*</v>
          </cell>
          <cell r="K32" t="str">
            <v>*</v>
          </cell>
        </row>
        <row r="33">
          <cell r="B33">
            <v>9.2166666666666668</v>
          </cell>
          <cell r="C33">
            <v>15.3</v>
          </cell>
          <cell r="D33">
            <v>4.7</v>
          </cell>
          <cell r="E33">
            <v>78.291666666666671</v>
          </cell>
          <cell r="F33">
            <v>96</v>
          </cell>
          <cell r="G33">
            <v>46</v>
          </cell>
          <cell r="H33" t="str">
            <v>*</v>
          </cell>
          <cell r="J33" t="str">
            <v>*</v>
          </cell>
          <cell r="K33" t="str">
            <v>*</v>
          </cell>
        </row>
        <row r="34">
          <cell r="B34">
            <v>10.215789473684211</v>
          </cell>
          <cell r="C34">
            <v>18.7</v>
          </cell>
          <cell r="D34">
            <v>1.9</v>
          </cell>
          <cell r="E34">
            <v>75.84210526315789</v>
          </cell>
          <cell r="F34">
            <v>98</v>
          </cell>
          <cell r="G34">
            <v>44</v>
          </cell>
          <cell r="H34" t="str">
            <v>*</v>
          </cell>
          <cell r="J34" t="str">
            <v>*</v>
          </cell>
          <cell r="K34" t="str">
            <v>*</v>
          </cell>
        </row>
        <row r="35">
          <cell r="B35">
            <v>13.704166666666666</v>
          </cell>
          <cell r="C35">
            <v>21.3</v>
          </cell>
          <cell r="D35">
            <v>7.5</v>
          </cell>
          <cell r="E35">
            <v>78.166666666666671</v>
          </cell>
          <cell r="F35">
            <v>94</v>
          </cell>
          <cell r="G35">
            <v>53</v>
          </cell>
          <cell r="H35" t="str">
            <v>*</v>
          </cell>
          <cell r="J35" t="str">
            <v>*</v>
          </cell>
          <cell r="K35" t="str">
            <v>*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21.583333333333329</v>
          </cell>
          <cell r="C5">
            <v>29.9</v>
          </cell>
          <cell r="D5">
            <v>16.100000000000001</v>
          </cell>
          <cell r="E5">
            <v>74.458333333333329</v>
          </cell>
          <cell r="F5">
            <v>92</v>
          </cell>
          <cell r="G5">
            <v>38</v>
          </cell>
          <cell r="H5">
            <v>6.12</v>
          </cell>
          <cell r="J5">
            <v>17.64</v>
          </cell>
          <cell r="K5">
            <v>0</v>
          </cell>
        </row>
        <row r="6">
          <cell r="B6">
            <v>23.554166666666671</v>
          </cell>
          <cell r="C6">
            <v>31.9</v>
          </cell>
          <cell r="D6">
            <v>18.7</v>
          </cell>
          <cell r="E6">
            <v>73.208333333333329</v>
          </cell>
          <cell r="F6">
            <v>91</v>
          </cell>
          <cell r="G6">
            <v>41</v>
          </cell>
          <cell r="H6">
            <v>5.04</v>
          </cell>
          <cell r="J6">
            <v>13.68</v>
          </cell>
          <cell r="K6">
            <v>0</v>
          </cell>
        </row>
        <row r="7">
          <cell r="B7">
            <v>24.099999999999998</v>
          </cell>
          <cell r="C7">
            <v>31.8</v>
          </cell>
          <cell r="D7">
            <v>18.5</v>
          </cell>
          <cell r="E7">
            <v>75.541666666666671</v>
          </cell>
          <cell r="F7">
            <v>92</v>
          </cell>
          <cell r="G7">
            <v>41</v>
          </cell>
          <cell r="H7">
            <v>6.84</v>
          </cell>
          <cell r="J7">
            <v>13.68</v>
          </cell>
          <cell r="K7">
            <v>0</v>
          </cell>
        </row>
        <row r="8">
          <cell r="B8">
            <v>25.624999999999996</v>
          </cell>
          <cell r="C8">
            <v>32.200000000000003</v>
          </cell>
          <cell r="D8">
            <v>20.6</v>
          </cell>
          <cell r="E8">
            <v>76.625</v>
          </cell>
          <cell r="F8">
            <v>91</v>
          </cell>
          <cell r="G8">
            <v>53</v>
          </cell>
          <cell r="H8">
            <v>7.5600000000000005</v>
          </cell>
          <cell r="J8">
            <v>18.36</v>
          </cell>
          <cell r="K8">
            <v>0</v>
          </cell>
        </row>
        <row r="9">
          <cell r="B9">
            <v>26.425000000000008</v>
          </cell>
          <cell r="C9">
            <v>31.8</v>
          </cell>
          <cell r="D9">
            <v>22.8</v>
          </cell>
          <cell r="E9">
            <v>75</v>
          </cell>
          <cell r="F9">
            <v>90</v>
          </cell>
          <cell r="G9">
            <v>49</v>
          </cell>
          <cell r="H9">
            <v>7.2</v>
          </cell>
          <cell r="J9">
            <v>19.079999999999998</v>
          </cell>
          <cell r="K9">
            <v>0</v>
          </cell>
        </row>
        <row r="10">
          <cell r="B10">
            <v>25.625</v>
          </cell>
          <cell r="C10">
            <v>31.4</v>
          </cell>
          <cell r="D10">
            <v>21.8</v>
          </cell>
          <cell r="E10">
            <v>74.333333333333329</v>
          </cell>
          <cell r="F10">
            <v>92</v>
          </cell>
          <cell r="G10">
            <v>46</v>
          </cell>
          <cell r="H10">
            <v>9.3600000000000012</v>
          </cell>
          <cell r="J10">
            <v>27</v>
          </cell>
          <cell r="K10">
            <v>0</v>
          </cell>
        </row>
        <row r="11">
          <cell r="B11">
            <v>25.541666666666668</v>
          </cell>
          <cell r="C11">
            <v>32.200000000000003</v>
          </cell>
          <cell r="D11">
            <v>20.399999999999999</v>
          </cell>
          <cell r="E11">
            <v>74.666666666666671</v>
          </cell>
          <cell r="F11">
            <v>92</v>
          </cell>
          <cell r="G11">
            <v>46</v>
          </cell>
          <cell r="H11">
            <v>8.64</v>
          </cell>
          <cell r="J11">
            <v>24.840000000000003</v>
          </cell>
          <cell r="K11">
            <v>0</v>
          </cell>
        </row>
        <row r="12">
          <cell r="B12">
            <v>26.383333333333336</v>
          </cell>
          <cell r="C12">
            <v>33.1</v>
          </cell>
          <cell r="D12">
            <v>20.9</v>
          </cell>
          <cell r="E12">
            <v>74.083333333333329</v>
          </cell>
          <cell r="F12">
            <v>92</v>
          </cell>
          <cell r="G12">
            <v>49</v>
          </cell>
          <cell r="H12">
            <v>14.04</v>
          </cell>
          <cell r="J12">
            <v>32.04</v>
          </cell>
          <cell r="K12">
            <v>0</v>
          </cell>
        </row>
        <row r="13">
          <cell r="B13">
            <v>26.954166666666662</v>
          </cell>
          <cell r="C13">
            <v>32.9</v>
          </cell>
          <cell r="D13">
            <v>22.1</v>
          </cell>
          <cell r="E13">
            <v>76</v>
          </cell>
          <cell r="F13">
            <v>92</v>
          </cell>
          <cell r="G13">
            <v>54</v>
          </cell>
          <cell r="H13">
            <v>14.4</v>
          </cell>
          <cell r="J13">
            <v>33.480000000000004</v>
          </cell>
          <cell r="K13">
            <v>0</v>
          </cell>
        </row>
        <row r="14">
          <cell r="B14">
            <v>22.862499999999997</v>
          </cell>
          <cell r="C14">
            <v>26.7</v>
          </cell>
          <cell r="D14">
            <v>20.9</v>
          </cell>
          <cell r="E14">
            <v>83.583333333333329</v>
          </cell>
          <cell r="F14">
            <v>94</v>
          </cell>
          <cell r="G14">
            <v>71</v>
          </cell>
          <cell r="H14">
            <v>11.520000000000001</v>
          </cell>
          <cell r="J14">
            <v>21.6</v>
          </cell>
          <cell r="K14">
            <v>21.2</v>
          </cell>
        </row>
        <row r="15">
          <cell r="B15">
            <v>21.400000000000002</v>
          </cell>
          <cell r="C15">
            <v>27.5</v>
          </cell>
          <cell r="D15">
            <v>16.3</v>
          </cell>
          <cell r="E15">
            <v>78.333333333333329</v>
          </cell>
          <cell r="F15">
            <v>93</v>
          </cell>
          <cell r="G15">
            <v>56</v>
          </cell>
          <cell r="H15">
            <v>8.2799999999999994</v>
          </cell>
          <cell r="J15">
            <v>19.079999999999998</v>
          </cell>
          <cell r="K15">
            <v>0</v>
          </cell>
        </row>
        <row r="16">
          <cell r="B16">
            <v>22.395833333333329</v>
          </cell>
          <cell r="C16">
            <v>29.3</v>
          </cell>
          <cell r="D16">
            <v>17.399999999999999</v>
          </cell>
          <cell r="E16">
            <v>80.083333333333329</v>
          </cell>
          <cell r="F16">
            <v>92</v>
          </cell>
          <cell r="G16">
            <v>58</v>
          </cell>
          <cell r="H16">
            <v>6.48</v>
          </cell>
          <cell r="J16">
            <v>14.76</v>
          </cell>
          <cell r="K16">
            <v>0</v>
          </cell>
        </row>
        <row r="17">
          <cell r="B17">
            <v>24.566666666666666</v>
          </cell>
          <cell r="C17">
            <v>31.6</v>
          </cell>
          <cell r="D17">
            <v>20.5</v>
          </cell>
          <cell r="E17">
            <v>78.708333333333329</v>
          </cell>
          <cell r="F17">
            <v>90</v>
          </cell>
          <cell r="G17">
            <v>53</v>
          </cell>
          <cell r="H17">
            <v>5.7600000000000007</v>
          </cell>
          <cell r="J17">
            <v>12.24</v>
          </cell>
          <cell r="K17">
            <v>0</v>
          </cell>
        </row>
        <row r="18">
          <cell r="B18">
            <v>25.412499999999994</v>
          </cell>
          <cell r="C18">
            <v>31.8</v>
          </cell>
          <cell r="D18">
            <v>21.5</v>
          </cell>
          <cell r="E18">
            <v>75.75</v>
          </cell>
          <cell r="F18">
            <v>90</v>
          </cell>
          <cell r="G18">
            <v>48</v>
          </cell>
          <cell r="H18">
            <v>7.9200000000000008</v>
          </cell>
          <cell r="J18">
            <v>15.120000000000001</v>
          </cell>
          <cell r="K18">
            <v>0</v>
          </cell>
        </row>
        <row r="19">
          <cell r="B19">
            <v>24.7</v>
          </cell>
          <cell r="C19">
            <v>30.8</v>
          </cell>
          <cell r="D19">
            <v>20.3</v>
          </cell>
          <cell r="E19">
            <v>74.333333333333329</v>
          </cell>
          <cell r="F19">
            <v>90</v>
          </cell>
          <cell r="G19">
            <v>45</v>
          </cell>
          <cell r="H19">
            <v>6.48</v>
          </cell>
          <cell r="J19">
            <v>18.720000000000002</v>
          </cell>
          <cell r="K19">
            <v>0</v>
          </cell>
        </row>
        <row r="20">
          <cell r="B20">
            <v>24.299999999999997</v>
          </cell>
          <cell r="C20">
            <v>31.2</v>
          </cell>
          <cell r="D20">
            <v>19.899999999999999</v>
          </cell>
          <cell r="E20">
            <v>72.375</v>
          </cell>
          <cell r="F20">
            <v>90</v>
          </cell>
          <cell r="G20">
            <v>46</v>
          </cell>
          <cell r="H20">
            <v>6.12</v>
          </cell>
          <cell r="J20">
            <v>17.28</v>
          </cell>
          <cell r="K20">
            <v>0</v>
          </cell>
        </row>
        <row r="21">
          <cell r="B21">
            <v>24.475000000000005</v>
          </cell>
          <cell r="C21">
            <v>31.5</v>
          </cell>
          <cell r="D21">
            <v>19.100000000000001</v>
          </cell>
          <cell r="E21">
            <v>74.208333333333329</v>
          </cell>
          <cell r="F21">
            <v>93</v>
          </cell>
          <cell r="G21">
            <v>45</v>
          </cell>
          <cell r="H21">
            <v>12.24</v>
          </cell>
          <cell r="J21">
            <v>28.8</v>
          </cell>
          <cell r="K21">
            <v>0</v>
          </cell>
        </row>
        <row r="22">
          <cell r="B22">
            <v>24.595833333333335</v>
          </cell>
          <cell r="C22">
            <v>31.5</v>
          </cell>
          <cell r="D22">
            <v>19.100000000000001</v>
          </cell>
          <cell r="E22">
            <v>75.875</v>
          </cell>
          <cell r="F22">
            <v>93</v>
          </cell>
          <cell r="G22">
            <v>49</v>
          </cell>
          <cell r="H22">
            <v>11.879999999999999</v>
          </cell>
          <cell r="J22">
            <v>29.52</v>
          </cell>
          <cell r="K22">
            <v>0</v>
          </cell>
        </row>
        <row r="23">
          <cell r="B23">
            <v>24.704166666666662</v>
          </cell>
          <cell r="C23">
            <v>31.2</v>
          </cell>
          <cell r="D23">
            <v>19.399999999999999</v>
          </cell>
          <cell r="E23">
            <v>75.166666666666671</v>
          </cell>
          <cell r="F23">
            <v>91</v>
          </cell>
          <cell r="G23">
            <v>53</v>
          </cell>
          <cell r="H23">
            <v>11.16</v>
          </cell>
          <cell r="J23">
            <v>22.68</v>
          </cell>
          <cell r="K23">
            <v>0</v>
          </cell>
        </row>
        <row r="24">
          <cell r="B24">
            <v>26.041666666666661</v>
          </cell>
          <cell r="C24">
            <v>32.700000000000003</v>
          </cell>
          <cell r="D24">
            <v>22.1</v>
          </cell>
          <cell r="E24">
            <v>74.625</v>
          </cell>
          <cell r="F24">
            <v>89</v>
          </cell>
          <cell r="G24">
            <v>40</v>
          </cell>
          <cell r="H24">
            <v>3.9600000000000004</v>
          </cell>
          <cell r="J24">
            <v>16.2</v>
          </cell>
          <cell r="K24">
            <v>0</v>
          </cell>
        </row>
        <row r="25">
          <cell r="B25">
            <v>25.558333333333326</v>
          </cell>
          <cell r="C25">
            <v>32</v>
          </cell>
          <cell r="D25">
            <v>21.6</v>
          </cell>
          <cell r="E25">
            <v>73.666666666666671</v>
          </cell>
          <cell r="F25">
            <v>92</v>
          </cell>
          <cell r="G25">
            <v>40</v>
          </cell>
          <cell r="H25">
            <v>6.84</v>
          </cell>
          <cell r="J25">
            <v>16.2</v>
          </cell>
          <cell r="K25">
            <v>0</v>
          </cell>
        </row>
        <row r="26">
          <cell r="B26">
            <v>24.25</v>
          </cell>
          <cell r="C26">
            <v>31.7</v>
          </cell>
          <cell r="D26">
            <v>19</v>
          </cell>
          <cell r="E26">
            <v>73.333333333333329</v>
          </cell>
          <cell r="F26">
            <v>93</v>
          </cell>
          <cell r="G26">
            <v>36</v>
          </cell>
          <cell r="H26">
            <v>5.04</v>
          </cell>
          <cell r="J26">
            <v>15.120000000000001</v>
          </cell>
          <cell r="K26">
            <v>0</v>
          </cell>
        </row>
        <row r="27">
          <cell r="B27">
            <v>23.670833333333334</v>
          </cell>
          <cell r="C27">
            <v>31.1</v>
          </cell>
          <cell r="D27">
            <v>18.600000000000001</v>
          </cell>
          <cell r="E27">
            <v>72.875</v>
          </cell>
          <cell r="F27">
            <v>92</v>
          </cell>
          <cell r="G27">
            <v>36</v>
          </cell>
          <cell r="H27">
            <v>7.5600000000000005</v>
          </cell>
          <cell r="J27">
            <v>17.28</v>
          </cell>
          <cell r="K27">
            <v>0</v>
          </cell>
        </row>
        <row r="28">
          <cell r="B28">
            <v>23.191666666666663</v>
          </cell>
          <cell r="C28">
            <v>31.3</v>
          </cell>
          <cell r="D28">
            <v>17</v>
          </cell>
          <cell r="E28">
            <v>72.166666666666671</v>
          </cell>
          <cell r="F28">
            <v>92</v>
          </cell>
          <cell r="G28">
            <v>36</v>
          </cell>
          <cell r="H28">
            <v>8.64</v>
          </cell>
          <cell r="J28">
            <v>18</v>
          </cell>
          <cell r="K28">
            <v>0</v>
          </cell>
        </row>
        <row r="29">
          <cell r="B29">
            <v>23.754166666666666</v>
          </cell>
          <cell r="C29">
            <v>31.9</v>
          </cell>
          <cell r="D29">
            <v>17.399999999999999</v>
          </cell>
          <cell r="E29">
            <v>72.208333333333329</v>
          </cell>
          <cell r="F29">
            <v>91</v>
          </cell>
          <cell r="G29">
            <v>38</v>
          </cell>
          <cell r="H29">
            <v>11.16</v>
          </cell>
          <cell r="J29">
            <v>19.079999999999998</v>
          </cell>
          <cell r="K29">
            <v>0</v>
          </cell>
        </row>
        <row r="30">
          <cell r="B30">
            <v>24.150000000000006</v>
          </cell>
          <cell r="C30">
            <v>32.200000000000003</v>
          </cell>
          <cell r="D30">
            <v>17.5</v>
          </cell>
          <cell r="E30">
            <v>73.791666666666671</v>
          </cell>
          <cell r="F30">
            <v>93</v>
          </cell>
          <cell r="G30">
            <v>41</v>
          </cell>
          <cell r="H30">
            <v>8.64</v>
          </cell>
          <cell r="J30">
            <v>24.12</v>
          </cell>
          <cell r="K30">
            <v>0</v>
          </cell>
        </row>
        <row r="31">
          <cell r="B31">
            <v>25.320833333333336</v>
          </cell>
          <cell r="C31">
            <v>31.4</v>
          </cell>
          <cell r="D31">
            <v>19.2</v>
          </cell>
          <cell r="E31">
            <v>68.791666666666671</v>
          </cell>
          <cell r="F31">
            <v>91</v>
          </cell>
          <cell r="G31">
            <v>49</v>
          </cell>
          <cell r="H31">
            <v>14.04</v>
          </cell>
          <cell r="J31">
            <v>33.480000000000004</v>
          </cell>
          <cell r="K31">
            <v>0</v>
          </cell>
        </row>
        <row r="32">
          <cell r="B32">
            <v>19.433333333333334</v>
          </cell>
          <cell r="C32">
            <v>27.5</v>
          </cell>
          <cell r="D32">
            <v>13.8</v>
          </cell>
          <cell r="E32">
            <v>72.125</v>
          </cell>
          <cell r="F32">
            <v>95</v>
          </cell>
          <cell r="G32">
            <v>49</v>
          </cell>
          <cell r="H32">
            <v>14.04</v>
          </cell>
          <cell r="J32">
            <v>48.96</v>
          </cell>
          <cell r="K32">
            <v>28.8</v>
          </cell>
        </row>
        <row r="33">
          <cell r="B33">
            <v>12.695652173913043</v>
          </cell>
          <cell r="C33">
            <v>18.399999999999999</v>
          </cell>
          <cell r="D33">
            <v>7.8</v>
          </cell>
          <cell r="E33">
            <v>70.869565217391298</v>
          </cell>
          <cell r="F33">
            <v>91</v>
          </cell>
          <cell r="G33">
            <v>38</v>
          </cell>
          <cell r="H33">
            <v>7.5600000000000005</v>
          </cell>
          <cell r="J33">
            <v>19.440000000000001</v>
          </cell>
          <cell r="K33">
            <v>0</v>
          </cell>
        </row>
        <row r="34">
          <cell r="B34">
            <v>12.829166666666666</v>
          </cell>
          <cell r="C34">
            <v>20.3</v>
          </cell>
          <cell r="D34">
            <v>7.4</v>
          </cell>
          <cell r="E34">
            <v>73.166666666666671</v>
          </cell>
          <cell r="F34">
            <v>91</v>
          </cell>
          <cell r="G34">
            <v>45</v>
          </cell>
          <cell r="H34">
            <v>4.6800000000000006</v>
          </cell>
          <cell r="J34">
            <v>14.76</v>
          </cell>
          <cell r="K34">
            <v>0</v>
          </cell>
        </row>
        <row r="35">
          <cell r="B35">
            <v>16.762499999999999</v>
          </cell>
          <cell r="C35">
            <v>22.8</v>
          </cell>
          <cell r="D35">
            <v>12.1</v>
          </cell>
          <cell r="E35">
            <v>74.875</v>
          </cell>
          <cell r="F35">
            <v>91</v>
          </cell>
          <cell r="G35">
            <v>49</v>
          </cell>
          <cell r="H35">
            <v>5.7600000000000007</v>
          </cell>
          <cell r="J35">
            <v>12.24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21.191666666666666</v>
          </cell>
          <cell r="C5">
            <v>28</v>
          </cell>
          <cell r="D5">
            <v>16.3</v>
          </cell>
          <cell r="E5">
            <v>72.25</v>
          </cell>
          <cell r="F5">
            <v>96</v>
          </cell>
          <cell r="G5">
            <v>39</v>
          </cell>
          <cell r="H5">
            <v>15.120000000000001</v>
          </cell>
          <cell r="J5">
            <v>28.44</v>
          </cell>
          <cell r="K5">
            <v>0</v>
          </cell>
        </row>
        <row r="6">
          <cell r="B6">
            <v>21.533333333333331</v>
          </cell>
          <cell r="C6">
            <v>30.2</v>
          </cell>
          <cell r="D6">
            <v>14.9</v>
          </cell>
          <cell r="E6">
            <v>73.25</v>
          </cell>
          <cell r="F6">
            <v>95</v>
          </cell>
          <cell r="G6">
            <v>42</v>
          </cell>
          <cell r="H6">
            <v>10.8</v>
          </cell>
          <cell r="J6">
            <v>20.16</v>
          </cell>
          <cell r="K6">
            <v>0</v>
          </cell>
        </row>
        <row r="7">
          <cell r="B7">
            <v>23.537500000000005</v>
          </cell>
          <cell r="C7">
            <v>29.7</v>
          </cell>
          <cell r="D7">
            <v>19.2</v>
          </cell>
          <cell r="E7">
            <v>75.666666666666671</v>
          </cell>
          <cell r="F7">
            <v>92</v>
          </cell>
          <cell r="G7">
            <v>51</v>
          </cell>
          <cell r="H7">
            <v>11.879999999999999</v>
          </cell>
          <cell r="J7">
            <v>24.12</v>
          </cell>
          <cell r="K7">
            <v>0</v>
          </cell>
        </row>
        <row r="8">
          <cell r="B8">
            <v>24.324999999999999</v>
          </cell>
          <cell r="C8">
            <v>30.3</v>
          </cell>
          <cell r="D8">
            <v>20</v>
          </cell>
          <cell r="E8">
            <v>71.083333333333329</v>
          </cell>
          <cell r="F8">
            <v>88</v>
          </cell>
          <cell r="G8">
            <v>47</v>
          </cell>
          <cell r="H8">
            <v>15.48</v>
          </cell>
          <cell r="J8">
            <v>32.4</v>
          </cell>
          <cell r="K8">
            <v>0</v>
          </cell>
        </row>
        <row r="9">
          <cell r="B9">
            <v>23.995833333333334</v>
          </cell>
          <cell r="C9">
            <v>30</v>
          </cell>
          <cell r="D9">
            <v>20</v>
          </cell>
          <cell r="E9">
            <v>69.375</v>
          </cell>
          <cell r="F9">
            <v>87</v>
          </cell>
          <cell r="G9">
            <v>44</v>
          </cell>
          <cell r="H9">
            <v>16.559999999999999</v>
          </cell>
          <cell r="J9">
            <v>28.8</v>
          </cell>
          <cell r="K9">
            <v>0</v>
          </cell>
        </row>
        <row r="10">
          <cell r="B10">
            <v>23.254166666666674</v>
          </cell>
          <cell r="C10">
            <v>29.9</v>
          </cell>
          <cell r="D10">
            <v>17.899999999999999</v>
          </cell>
          <cell r="E10">
            <v>67.458333333333329</v>
          </cell>
          <cell r="F10">
            <v>90</v>
          </cell>
          <cell r="G10">
            <v>40</v>
          </cell>
          <cell r="H10">
            <v>14.04</v>
          </cell>
          <cell r="J10">
            <v>29.52</v>
          </cell>
          <cell r="K10">
            <v>0</v>
          </cell>
        </row>
        <row r="11">
          <cell r="B11">
            <v>23.425000000000001</v>
          </cell>
          <cell r="C11">
            <v>30.3</v>
          </cell>
          <cell r="D11">
            <v>18.100000000000001</v>
          </cell>
          <cell r="E11">
            <v>69.291666666666671</v>
          </cell>
          <cell r="F11">
            <v>90</v>
          </cell>
          <cell r="G11">
            <v>47</v>
          </cell>
          <cell r="H11">
            <v>15.120000000000001</v>
          </cell>
          <cell r="J11">
            <v>26.28</v>
          </cell>
          <cell r="K11">
            <v>0</v>
          </cell>
        </row>
        <row r="12">
          <cell r="B12">
            <v>25.116666666666664</v>
          </cell>
          <cell r="C12">
            <v>32.9</v>
          </cell>
          <cell r="D12">
            <v>19.3</v>
          </cell>
          <cell r="E12">
            <v>71.833333333333329</v>
          </cell>
          <cell r="F12">
            <v>95</v>
          </cell>
          <cell r="G12">
            <v>41</v>
          </cell>
          <cell r="H12">
            <v>16.2</v>
          </cell>
          <cell r="J12">
            <v>34.92</v>
          </cell>
          <cell r="K12">
            <v>0</v>
          </cell>
        </row>
        <row r="13">
          <cell r="B13">
            <v>26.487500000000001</v>
          </cell>
          <cell r="C13">
            <v>33.5</v>
          </cell>
          <cell r="D13">
            <v>20.5</v>
          </cell>
          <cell r="E13">
            <v>68.25</v>
          </cell>
          <cell r="F13">
            <v>90</v>
          </cell>
          <cell r="G13">
            <v>45</v>
          </cell>
          <cell r="H13">
            <v>15.840000000000002</v>
          </cell>
          <cell r="J13">
            <v>39.24</v>
          </cell>
          <cell r="K13">
            <v>0</v>
          </cell>
        </row>
        <row r="14">
          <cell r="B14">
            <v>22.433333333333326</v>
          </cell>
          <cell r="C14">
            <v>28</v>
          </cell>
          <cell r="D14">
            <v>19.8</v>
          </cell>
          <cell r="E14">
            <v>84.375</v>
          </cell>
          <cell r="F14">
            <v>98</v>
          </cell>
          <cell r="G14">
            <v>65</v>
          </cell>
          <cell r="H14">
            <v>14.04</v>
          </cell>
          <cell r="J14">
            <v>39.6</v>
          </cell>
          <cell r="K14">
            <v>2.2000000000000002</v>
          </cell>
        </row>
        <row r="15">
          <cell r="B15">
            <v>20.370833333333334</v>
          </cell>
          <cell r="C15">
            <v>25.4</v>
          </cell>
          <cell r="D15">
            <v>16.7</v>
          </cell>
          <cell r="E15">
            <v>81.708333333333329</v>
          </cell>
          <cell r="F15">
            <v>93</v>
          </cell>
          <cell r="G15">
            <v>65</v>
          </cell>
          <cell r="H15">
            <v>11.879999999999999</v>
          </cell>
          <cell r="J15">
            <v>26.64</v>
          </cell>
          <cell r="K15">
            <v>0</v>
          </cell>
        </row>
        <row r="16">
          <cell r="B16">
            <v>21.629166666666663</v>
          </cell>
          <cell r="C16">
            <v>28.1</v>
          </cell>
          <cell r="D16">
            <v>16.5</v>
          </cell>
          <cell r="E16">
            <v>75.791666666666671</v>
          </cell>
          <cell r="F16">
            <v>93</v>
          </cell>
          <cell r="G16">
            <v>53</v>
          </cell>
          <cell r="H16">
            <v>19.440000000000001</v>
          </cell>
          <cell r="J16">
            <v>31.680000000000003</v>
          </cell>
          <cell r="K16">
            <v>0</v>
          </cell>
        </row>
        <row r="17">
          <cell r="B17">
            <v>22.95</v>
          </cell>
          <cell r="C17">
            <v>29.3</v>
          </cell>
          <cell r="D17">
            <v>18</v>
          </cell>
          <cell r="E17">
            <v>76.083333333333329</v>
          </cell>
          <cell r="F17">
            <v>93</v>
          </cell>
          <cell r="G17">
            <v>55</v>
          </cell>
          <cell r="H17">
            <v>19.079999999999998</v>
          </cell>
          <cell r="J17">
            <v>31.319999999999997</v>
          </cell>
          <cell r="K17">
            <v>0</v>
          </cell>
        </row>
        <row r="18">
          <cell r="B18">
            <v>23.158333333333335</v>
          </cell>
          <cell r="C18">
            <v>29.2</v>
          </cell>
          <cell r="D18">
            <v>18.5</v>
          </cell>
          <cell r="E18">
            <v>73.291666666666671</v>
          </cell>
          <cell r="F18">
            <v>91</v>
          </cell>
          <cell r="G18">
            <v>50</v>
          </cell>
          <cell r="H18">
            <v>19.079999999999998</v>
          </cell>
          <cell r="J18">
            <v>33.480000000000004</v>
          </cell>
          <cell r="K18">
            <v>0</v>
          </cell>
        </row>
        <row r="19">
          <cell r="B19">
            <v>22.366666666666671</v>
          </cell>
          <cell r="C19">
            <v>29.3</v>
          </cell>
          <cell r="D19">
            <v>17</v>
          </cell>
          <cell r="E19">
            <v>68.083333333333329</v>
          </cell>
          <cell r="F19">
            <v>87</v>
          </cell>
          <cell r="G19">
            <v>35</v>
          </cell>
          <cell r="H19">
            <v>16.2</v>
          </cell>
          <cell r="J19">
            <v>32.04</v>
          </cell>
          <cell r="K19">
            <v>0</v>
          </cell>
        </row>
        <row r="20">
          <cell r="B20">
            <v>22.966666666666665</v>
          </cell>
          <cell r="C20">
            <v>30.3</v>
          </cell>
          <cell r="D20">
            <v>18.100000000000001</v>
          </cell>
          <cell r="E20">
            <v>67.208333333333329</v>
          </cell>
          <cell r="F20">
            <v>82</v>
          </cell>
          <cell r="G20">
            <v>43</v>
          </cell>
          <cell r="H20">
            <v>18.36</v>
          </cell>
          <cell r="J20">
            <v>29.52</v>
          </cell>
          <cell r="K20">
            <v>0</v>
          </cell>
        </row>
        <row r="21">
          <cell r="B21">
            <v>23.629166666666663</v>
          </cell>
          <cell r="C21">
            <v>30.9</v>
          </cell>
          <cell r="D21">
            <v>17.8</v>
          </cell>
          <cell r="E21">
            <v>69.083333333333329</v>
          </cell>
          <cell r="F21">
            <v>91</v>
          </cell>
          <cell r="G21">
            <v>43</v>
          </cell>
          <cell r="H21">
            <v>16.559999999999999</v>
          </cell>
          <cell r="J21">
            <v>31.680000000000003</v>
          </cell>
          <cell r="K21">
            <v>0</v>
          </cell>
        </row>
        <row r="22">
          <cell r="B22">
            <v>24.362500000000001</v>
          </cell>
          <cell r="C22">
            <v>31.9</v>
          </cell>
          <cell r="D22">
            <v>19.100000000000001</v>
          </cell>
          <cell r="E22">
            <v>69.291666666666671</v>
          </cell>
          <cell r="F22">
            <v>91</v>
          </cell>
          <cell r="G22">
            <v>41</v>
          </cell>
          <cell r="H22">
            <v>18</v>
          </cell>
          <cell r="J22">
            <v>38.519999999999996</v>
          </cell>
          <cell r="K22">
            <v>3.2</v>
          </cell>
        </row>
        <row r="23">
          <cell r="B23">
            <v>23.391666666666666</v>
          </cell>
          <cell r="C23">
            <v>30.3</v>
          </cell>
          <cell r="D23">
            <v>17</v>
          </cell>
          <cell r="E23">
            <v>77.75</v>
          </cell>
          <cell r="F23">
            <v>99</v>
          </cell>
          <cell r="G23">
            <v>52</v>
          </cell>
          <cell r="H23">
            <v>14.76</v>
          </cell>
          <cell r="J23">
            <v>34.92</v>
          </cell>
          <cell r="K23">
            <v>0.6</v>
          </cell>
        </row>
        <row r="24">
          <cell r="B24">
            <v>24.004166666666666</v>
          </cell>
          <cell r="C24">
            <v>30.9</v>
          </cell>
          <cell r="D24">
            <v>18.7</v>
          </cell>
          <cell r="E24">
            <v>76.25</v>
          </cell>
          <cell r="F24">
            <v>98</v>
          </cell>
          <cell r="G24">
            <v>46</v>
          </cell>
          <cell r="H24">
            <v>10.08</v>
          </cell>
          <cell r="J24">
            <v>21.240000000000002</v>
          </cell>
          <cell r="K24">
            <v>0</v>
          </cell>
        </row>
        <row r="25">
          <cell r="B25">
            <v>24.208333333333339</v>
          </cell>
          <cell r="C25">
            <v>31.1</v>
          </cell>
          <cell r="D25">
            <v>17.899999999999999</v>
          </cell>
          <cell r="E25">
            <v>70.583333333333329</v>
          </cell>
          <cell r="F25">
            <v>97</v>
          </cell>
          <cell r="G25">
            <v>41</v>
          </cell>
          <cell r="H25">
            <v>9</v>
          </cell>
          <cell r="J25">
            <v>45.72</v>
          </cell>
          <cell r="K25">
            <v>0</v>
          </cell>
        </row>
        <row r="26">
          <cell r="B26">
            <v>23.604166666666661</v>
          </cell>
          <cell r="C26">
            <v>30.6</v>
          </cell>
          <cell r="D26">
            <v>17.2</v>
          </cell>
          <cell r="E26">
            <v>67.083333333333329</v>
          </cell>
          <cell r="F26">
            <v>95</v>
          </cell>
          <cell r="G26">
            <v>35</v>
          </cell>
          <cell r="H26">
            <v>9.7200000000000006</v>
          </cell>
          <cell r="J26">
            <v>22.32</v>
          </cell>
          <cell r="K26">
            <v>0</v>
          </cell>
        </row>
        <row r="27">
          <cell r="B27">
            <v>23.216666666666669</v>
          </cell>
          <cell r="C27">
            <v>30.3</v>
          </cell>
          <cell r="D27">
            <v>18.3</v>
          </cell>
          <cell r="E27">
            <v>70.791666666666671</v>
          </cell>
          <cell r="F27">
            <v>91</v>
          </cell>
          <cell r="G27">
            <v>41</v>
          </cell>
          <cell r="H27">
            <v>15.120000000000001</v>
          </cell>
          <cell r="J27">
            <v>26.28</v>
          </cell>
          <cell r="K27">
            <v>0</v>
          </cell>
        </row>
        <row r="28">
          <cell r="B28">
            <v>22.937499999999996</v>
          </cell>
          <cell r="C28">
            <v>29.9</v>
          </cell>
          <cell r="D28">
            <v>17.7</v>
          </cell>
          <cell r="E28">
            <v>70.541666666666671</v>
          </cell>
          <cell r="F28">
            <v>93</v>
          </cell>
          <cell r="G28">
            <v>41</v>
          </cell>
          <cell r="H28">
            <v>18.36</v>
          </cell>
          <cell r="J28">
            <v>30.96</v>
          </cell>
          <cell r="K28">
            <v>0</v>
          </cell>
        </row>
        <row r="29">
          <cell r="B29">
            <v>23.470833333333331</v>
          </cell>
          <cell r="C29">
            <v>31.3</v>
          </cell>
          <cell r="D29">
            <v>17.100000000000001</v>
          </cell>
          <cell r="E29">
            <v>67.583333333333329</v>
          </cell>
          <cell r="F29">
            <v>94</v>
          </cell>
          <cell r="G29">
            <v>36</v>
          </cell>
          <cell r="H29">
            <v>13.68</v>
          </cell>
          <cell r="J29">
            <v>26.64</v>
          </cell>
          <cell r="K29">
            <v>0</v>
          </cell>
        </row>
        <row r="30">
          <cell r="B30">
            <v>23.787499999999998</v>
          </cell>
          <cell r="C30">
            <v>31.8</v>
          </cell>
          <cell r="D30">
            <v>17</v>
          </cell>
          <cell r="E30">
            <v>62.666666666666664</v>
          </cell>
          <cell r="F30">
            <v>90</v>
          </cell>
          <cell r="G30">
            <v>33</v>
          </cell>
          <cell r="H30">
            <v>17.64</v>
          </cell>
          <cell r="J30">
            <v>34.56</v>
          </cell>
          <cell r="K30">
            <v>0</v>
          </cell>
        </row>
        <row r="31">
          <cell r="B31">
            <v>24.104166666666671</v>
          </cell>
          <cell r="C31">
            <v>31.1</v>
          </cell>
          <cell r="D31">
            <v>18.5</v>
          </cell>
          <cell r="E31">
            <v>60.208333333333336</v>
          </cell>
          <cell r="F31">
            <v>77</v>
          </cell>
          <cell r="G31">
            <v>39</v>
          </cell>
          <cell r="H31">
            <v>20.16</v>
          </cell>
          <cell r="J31">
            <v>38.880000000000003</v>
          </cell>
          <cell r="K31">
            <v>0</v>
          </cell>
        </row>
        <row r="32">
          <cell r="B32">
            <v>17.837500000000002</v>
          </cell>
          <cell r="C32">
            <v>25.2</v>
          </cell>
          <cell r="D32">
            <v>13.1</v>
          </cell>
          <cell r="E32">
            <v>78.25</v>
          </cell>
          <cell r="F32">
            <v>99</v>
          </cell>
          <cell r="G32">
            <v>56</v>
          </cell>
          <cell r="H32">
            <v>28.08</v>
          </cell>
          <cell r="J32">
            <v>66.239999999999995</v>
          </cell>
          <cell r="K32">
            <v>34.6</v>
          </cell>
        </row>
        <row r="33">
          <cell r="B33">
            <v>10.9625</v>
          </cell>
          <cell r="C33">
            <v>15</v>
          </cell>
          <cell r="D33">
            <v>7.2</v>
          </cell>
          <cell r="E33">
            <v>73.791666666666671</v>
          </cell>
          <cell r="F33">
            <v>94</v>
          </cell>
          <cell r="G33">
            <v>49</v>
          </cell>
          <cell r="H33">
            <v>9.3600000000000012</v>
          </cell>
          <cell r="J33">
            <v>23.759999999999998</v>
          </cell>
          <cell r="K33">
            <v>0.2</v>
          </cell>
        </row>
        <row r="34">
          <cell r="B34">
            <v>11.029166666666667</v>
          </cell>
          <cell r="C34">
            <v>19.100000000000001</v>
          </cell>
          <cell r="D34">
            <v>5.8</v>
          </cell>
          <cell r="E34">
            <v>74.416666666666671</v>
          </cell>
          <cell r="F34">
            <v>97</v>
          </cell>
          <cell r="G34">
            <v>35</v>
          </cell>
          <cell r="H34">
            <v>7.2</v>
          </cell>
          <cell r="J34">
            <v>19.079999999999998</v>
          </cell>
          <cell r="K34">
            <v>0</v>
          </cell>
        </row>
        <row r="35">
          <cell r="B35">
            <v>15.304347826086953</v>
          </cell>
          <cell r="C35">
            <v>23</v>
          </cell>
          <cell r="D35">
            <v>9.1</v>
          </cell>
          <cell r="E35">
            <v>65.913043478260875</v>
          </cell>
          <cell r="F35">
            <v>91</v>
          </cell>
          <cell r="G35">
            <v>45</v>
          </cell>
          <cell r="H35">
            <v>7.9200000000000008</v>
          </cell>
          <cell r="J35">
            <v>18.36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22.754166666666674</v>
          </cell>
          <cell r="C5">
            <v>31.4</v>
          </cell>
          <cell r="D5">
            <v>15.9</v>
          </cell>
          <cell r="E5">
            <v>76.25</v>
          </cell>
          <cell r="F5">
            <v>100</v>
          </cell>
          <cell r="G5">
            <v>41</v>
          </cell>
          <cell r="H5">
            <v>13.68</v>
          </cell>
          <cell r="J5">
            <v>21.96</v>
          </cell>
          <cell r="K5">
            <v>0</v>
          </cell>
        </row>
        <row r="6">
          <cell r="B6">
            <v>24.225000000000005</v>
          </cell>
          <cell r="C6">
            <v>33.200000000000003</v>
          </cell>
          <cell r="D6">
            <v>17.5</v>
          </cell>
          <cell r="E6">
            <v>76.291666666666671</v>
          </cell>
          <cell r="F6">
            <v>100</v>
          </cell>
          <cell r="G6">
            <v>37</v>
          </cell>
          <cell r="H6">
            <v>11.879999999999999</v>
          </cell>
          <cell r="J6">
            <v>18.720000000000002</v>
          </cell>
          <cell r="K6">
            <v>0</v>
          </cell>
        </row>
        <row r="7">
          <cell r="B7">
            <v>23.695833333333336</v>
          </cell>
          <cell r="C7">
            <v>31.8</v>
          </cell>
          <cell r="D7">
            <v>17.600000000000001</v>
          </cell>
          <cell r="E7">
            <v>82.458333333333329</v>
          </cell>
          <cell r="F7">
            <v>100</v>
          </cell>
          <cell r="G7">
            <v>55</v>
          </cell>
          <cell r="H7">
            <v>9.7200000000000006</v>
          </cell>
          <cell r="J7">
            <v>16.920000000000002</v>
          </cell>
          <cell r="K7">
            <v>0</v>
          </cell>
        </row>
        <row r="8">
          <cell r="B8">
            <v>25.441666666666666</v>
          </cell>
          <cell r="C8">
            <v>33.799999999999997</v>
          </cell>
          <cell r="D8">
            <v>19.399999999999999</v>
          </cell>
          <cell r="E8">
            <v>83.208333333333329</v>
          </cell>
          <cell r="F8">
            <v>100</v>
          </cell>
          <cell r="G8">
            <v>52</v>
          </cell>
          <cell r="H8">
            <v>14.4</v>
          </cell>
          <cell r="J8">
            <v>32.04</v>
          </cell>
          <cell r="K8">
            <v>0.2</v>
          </cell>
        </row>
        <row r="9">
          <cell r="B9">
            <v>26.629166666666666</v>
          </cell>
          <cell r="C9">
            <v>33</v>
          </cell>
          <cell r="D9">
            <v>23.2</v>
          </cell>
          <cell r="E9">
            <v>79.75</v>
          </cell>
          <cell r="F9">
            <v>96</v>
          </cell>
          <cell r="G9">
            <v>52</v>
          </cell>
          <cell r="H9">
            <v>17.64</v>
          </cell>
          <cell r="J9">
            <v>45</v>
          </cell>
          <cell r="K9">
            <v>10.600000000000001</v>
          </cell>
        </row>
        <row r="10">
          <cell r="B10">
            <v>26.370833333333337</v>
          </cell>
          <cell r="C10">
            <v>32.6</v>
          </cell>
          <cell r="D10">
            <v>22.2</v>
          </cell>
          <cell r="E10">
            <v>80.916666666666671</v>
          </cell>
          <cell r="F10">
            <v>100</v>
          </cell>
          <cell r="G10">
            <v>46</v>
          </cell>
          <cell r="H10">
            <v>14.76</v>
          </cell>
          <cell r="J10">
            <v>22.68</v>
          </cell>
          <cell r="K10">
            <v>0.4</v>
          </cell>
        </row>
        <row r="11">
          <cell r="B11">
            <v>26.516666666666666</v>
          </cell>
          <cell r="C11">
            <v>33.200000000000003</v>
          </cell>
          <cell r="D11">
            <v>21.4</v>
          </cell>
          <cell r="E11">
            <v>76.958333333333329</v>
          </cell>
          <cell r="F11">
            <v>95</v>
          </cell>
          <cell r="G11">
            <v>48</v>
          </cell>
          <cell r="H11">
            <v>16.2</v>
          </cell>
          <cell r="J11">
            <v>28.44</v>
          </cell>
          <cell r="K11">
            <v>0</v>
          </cell>
        </row>
        <row r="12">
          <cell r="B12">
            <v>27.245833333333326</v>
          </cell>
          <cell r="C12">
            <v>34</v>
          </cell>
          <cell r="D12">
            <v>22.7</v>
          </cell>
          <cell r="E12">
            <v>76.166666666666671</v>
          </cell>
          <cell r="F12">
            <v>94</v>
          </cell>
          <cell r="G12">
            <v>50</v>
          </cell>
          <cell r="H12">
            <v>20.88</v>
          </cell>
          <cell r="J12">
            <v>37.800000000000004</v>
          </cell>
          <cell r="K12">
            <v>0</v>
          </cell>
        </row>
        <row r="13">
          <cell r="B13">
            <v>27.708333333333329</v>
          </cell>
          <cell r="C13">
            <v>34</v>
          </cell>
          <cell r="D13">
            <v>23.5</v>
          </cell>
          <cell r="E13">
            <v>75.5</v>
          </cell>
          <cell r="F13">
            <v>92</v>
          </cell>
          <cell r="G13">
            <v>50</v>
          </cell>
          <cell r="H13">
            <v>21.240000000000002</v>
          </cell>
          <cell r="J13">
            <v>41.04</v>
          </cell>
          <cell r="K13">
            <v>0</v>
          </cell>
        </row>
        <row r="14">
          <cell r="B14">
            <v>23.908333333333331</v>
          </cell>
          <cell r="C14">
            <v>26.6</v>
          </cell>
          <cell r="D14">
            <v>20.9</v>
          </cell>
          <cell r="E14">
            <v>86.333333333333329</v>
          </cell>
          <cell r="F14">
            <v>93</v>
          </cell>
          <cell r="G14">
            <v>80</v>
          </cell>
          <cell r="H14">
            <v>17.64</v>
          </cell>
          <cell r="J14">
            <v>30.96</v>
          </cell>
          <cell r="K14">
            <v>0</v>
          </cell>
        </row>
        <row r="15">
          <cell r="B15">
            <v>21.816666666666666</v>
          </cell>
          <cell r="C15">
            <v>28.9</v>
          </cell>
          <cell r="D15">
            <v>17</v>
          </cell>
          <cell r="E15">
            <v>81.083333333333329</v>
          </cell>
          <cell r="F15">
            <v>96</v>
          </cell>
          <cell r="G15">
            <v>51</v>
          </cell>
          <cell r="H15">
            <v>11.520000000000001</v>
          </cell>
          <cell r="J15">
            <v>22.32</v>
          </cell>
          <cell r="K15">
            <v>0.2</v>
          </cell>
        </row>
        <row r="16">
          <cell r="B16">
            <v>23.512499999999999</v>
          </cell>
          <cell r="C16">
            <v>31.3</v>
          </cell>
          <cell r="D16">
            <v>17</v>
          </cell>
          <cell r="E16">
            <v>81.458333333333329</v>
          </cell>
          <cell r="F16">
            <v>100</v>
          </cell>
          <cell r="G16">
            <v>52</v>
          </cell>
          <cell r="H16">
            <v>7.2</v>
          </cell>
          <cell r="J16">
            <v>16.920000000000002</v>
          </cell>
          <cell r="K16">
            <v>0</v>
          </cell>
        </row>
        <row r="17">
          <cell r="B17">
            <v>25.566666666666666</v>
          </cell>
          <cell r="C17">
            <v>33.700000000000003</v>
          </cell>
          <cell r="D17">
            <v>19.5</v>
          </cell>
          <cell r="E17">
            <v>78.458333333333329</v>
          </cell>
          <cell r="F17">
            <v>100</v>
          </cell>
          <cell r="G17">
            <v>42</v>
          </cell>
          <cell r="H17">
            <v>10.08</v>
          </cell>
          <cell r="J17">
            <v>19.079999999999998</v>
          </cell>
          <cell r="K17">
            <v>0</v>
          </cell>
        </row>
        <row r="18">
          <cell r="B18">
            <v>25.525000000000006</v>
          </cell>
          <cell r="C18">
            <v>32.700000000000003</v>
          </cell>
          <cell r="D18">
            <v>19.7</v>
          </cell>
          <cell r="E18">
            <v>77.625</v>
          </cell>
          <cell r="F18">
            <v>99</v>
          </cell>
          <cell r="G18">
            <v>46</v>
          </cell>
          <cell r="H18">
            <v>14.04</v>
          </cell>
          <cell r="J18">
            <v>25.92</v>
          </cell>
          <cell r="K18">
            <v>0</v>
          </cell>
        </row>
        <row r="19">
          <cell r="B19">
            <v>25.195833333333329</v>
          </cell>
          <cell r="C19">
            <v>31.9</v>
          </cell>
          <cell r="D19">
            <v>20.5</v>
          </cell>
          <cell r="E19">
            <v>73.875</v>
          </cell>
          <cell r="F19">
            <v>94</v>
          </cell>
          <cell r="G19">
            <v>43</v>
          </cell>
          <cell r="H19">
            <v>19.079999999999998</v>
          </cell>
          <cell r="J19">
            <v>33.840000000000003</v>
          </cell>
          <cell r="K19">
            <v>0</v>
          </cell>
        </row>
        <row r="20">
          <cell r="B20">
            <v>23.824999999999999</v>
          </cell>
          <cell r="C20">
            <v>32.5</v>
          </cell>
          <cell r="D20">
            <v>17.5</v>
          </cell>
          <cell r="E20">
            <v>77</v>
          </cell>
          <cell r="F20">
            <v>100</v>
          </cell>
          <cell r="G20">
            <v>38</v>
          </cell>
          <cell r="H20">
            <v>15.840000000000002</v>
          </cell>
          <cell r="J20">
            <v>26.64</v>
          </cell>
          <cell r="K20">
            <v>0</v>
          </cell>
        </row>
        <row r="21">
          <cell r="B21">
            <v>24.408333333333331</v>
          </cell>
          <cell r="C21">
            <v>32.700000000000003</v>
          </cell>
          <cell r="D21">
            <v>17.8</v>
          </cell>
          <cell r="E21">
            <v>75.5</v>
          </cell>
          <cell r="F21">
            <v>96</v>
          </cell>
          <cell r="G21">
            <v>43</v>
          </cell>
          <cell r="H21">
            <v>20.88</v>
          </cell>
          <cell r="J21">
            <v>34.200000000000003</v>
          </cell>
          <cell r="K21">
            <v>0</v>
          </cell>
        </row>
        <row r="22">
          <cell r="B22">
            <v>24.920833333333331</v>
          </cell>
          <cell r="C22">
            <v>32.700000000000003</v>
          </cell>
          <cell r="D22">
            <v>19.5</v>
          </cell>
          <cell r="E22">
            <v>76.833333333333329</v>
          </cell>
          <cell r="F22">
            <v>95</v>
          </cell>
          <cell r="G22">
            <v>46</v>
          </cell>
          <cell r="H22">
            <v>25.2</v>
          </cell>
          <cell r="J22">
            <v>38.519999999999996</v>
          </cell>
          <cell r="K22">
            <v>0</v>
          </cell>
        </row>
        <row r="23">
          <cell r="B23">
            <v>26.491666666666664</v>
          </cell>
          <cell r="C23">
            <v>33.6</v>
          </cell>
          <cell r="D23">
            <v>21.3</v>
          </cell>
          <cell r="E23">
            <v>74.041666666666671</v>
          </cell>
          <cell r="F23">
            <v>93</v>
          </cell>
          <cell r="G23">
            <v>43</v>
          </cell>
          <cell r="H23">
            <v>15.48</v>
          </cell>
          <cell r="J23">
            <v>27.720000000000002</v>
          </cell>
          <cell r="K23">
            <v>0</v>
          </cell>
        </row>
        <row r="24">
          <cell r="B24">
            <v>25.437499999999996</v>
          </cell>
          <cell r="C24">
            <v>33.799999999999997</v>
          </cell>
          <cell r="D24">
            <v>19.600000000000001</v>
          </cell>
          <cell r="E24">
            <v>77.666666666666671</v>
          </cell>
          <cell r="F24">
            <v>100</v>
          </cell>
          <cell r="G24">
            <v>40</v>
          </cell>
          <cell r="H24">
            <v>9.3600000000000012</v>
          </cell>
          <cell r="J24">
            <v>18</v>
          </cell>
          <cell r="K24">
            <v>0</v>
          </cell>
        </row>
        <row r="25">
          <cell r="B25">
            <v>25.079166666666666</v>
          </cell>
          <cell r="C25">
            <v>33</v>
          </cell>
          <cell r="D25">
            <v>19</v>
          </cell>
          <cell r="E25">
            <v>76.25</v>
          </cell>
          <cell r="F25">
            <v>100</v>
          </cell>
          <cell r="G25">
            <v>38</v>
          </cell>
          <cell r="H25">
            <v>11.520000000000001</v>
          </cell>
          <cell r="J25">
            <v>23.759999999999998</v>
          </cell>
          <cell r="K25">
            <v>0</v>
          </cell>
        </row>
        <row r="26">
          <cell r="B26">
            <v>23.216666666666669</v>
          </cell>
          <cell r="C26">
            <v>32.4</v>
          </cell>
          <cell r="D26">
            <v>15.5</v>
          </cell>
          <cell r="E26">
            <v>74.708333333333329</v>
          </cell>
          <cell r="F26">
            <v>98</v>
          </cell>
          <cell r="G26">
            <v>33</v>
          </cell>
          <cell r="H26">
            <v>17.28</v>
          </cell>
          <cell r="J26">
            <v>25.56</v>
          </cell>
          <cell r="K26">
            <v>0</v>
          </cell>
        </row>
        <row r="27">
          <cell r="B27">
            <v>23.183333333333334</v>
          </cell>
          <cell r="C27">
            <v>32.6</v>
          </cell>
          <cell r="D27">
            <v>15.7</v>
          </cell>
          <cell r="E27">
            <v>74.166666666666671</v>
          </cell>
          <cell r="F27">
            <v>100</v>
          </cell>
          <cell r="G27">
            <v>28</v>
          </cell>
          <cell r="H27">
            <v>11.520000000000001</v>
          </cell>
          <cell r="J27">
            <v>24.48</v>
          </cell>
          <cell r="K27">
            <v>0</v>
          </cell>
        </row>
        <row r="28">
          <cell r="B28">
            <v>22.545833333333334</v>
          </cell>
          <cell r="C28">
            <v>33.1</v>
          </cell>
          <cell r="D28">
            <v>13.4</v>
          </cell>
          <cell r="E28">
            <v>74.041666666666671</v>
          </cell>
          <cell r="F28">
            <v>100</v>
          </cell>
          <cell r="G28">
            <v>33</v>
          </cell>
          <cell r="H28">
            <v>18</v>
          </cell>
          <cell r="J28">
            <v>30.240000000000002</v>
          </cell>
          <cell r="K28">
            <v>0</v>
          </cell>
        </row>
        <row r="29">
          <cell r="B29">
            <v>24.487499999999997</v>
          </cell>
          <cell r="C29">
            <v>34</v>
          </cell>
          <cell r="D29">
            <v>17</v>
          </cell>
          <cell r="E29">
            <v>73.541666666666671</v>
          </cell>
          <cell r="F29">
            <v>96</v>
          </cell>
          <cell r="G29">
            <v>36</v>
          </cell>
          <cell r="H29">
            <v>15.120000000000001</v>
          </cell>
          <cell r="J29">
            <v>28.44</v>
          </cell>
          <cell r="K29">
            <v>0</v>
          </cell>
        </row>
        <row r="30">
          <cell r="B30">
            <v>24.854166666666661</v>
          </cell>
          <cell r="C30">
            <v>33.5</v>
          </cell>
          <cell r="D30">
            <v>18.3</v>
          </cell>
          <cell r="E30">
            <v>75.458333333333329</v>
          </cell>
          <cell r="F30">
            <v>100</v>
          </cell>
          <cell r="G30">
            <v>43</v>
          </cell>
          <cell r="H30">
            <v>20.16</v>
          </cell>
          <cell r="J30">
            <v>36.36</v>
          </cell>
          <cell r="K30">
            <v>0</v>
          </cell>
        </row>
        <row r="31">
          <cell r="B31">
            <v>25.825000000000003</v>
          </cell>
          <cell r="C31">
            <v>32.1</v>
          </cell>
          <cell r="D31">
            <v>21.4</v>
          </cell>
          <cell r="E31">
            <v>69.958333333333329</v>
          </cell>
          <cell r="F31">
            <v>90</v>
          </cell>
          <cell r="G31">
            <v>48</v>
          </cell>
          <cell r="H31">
            <v>26.64</v>
          </cell>
          <cell r="J31">
            <v>45.36</v>
          </cell>
          <cell r="K31">
            <v>0</v>
          </cell>
        </row>
        <row r="32">
          <cell r="B32">
            <v>19.174999999999994</v>
          </cell>
          <cell r="C32">
            <v>26.6</v>
          </cell>
          <cell r="D32">
            <v>14.7</v>
          </cell>
          <cell r="E32">
            <v>76.333333333333329</v>
          </cell>
          <cell r="F32">
            <v>98</v>
          </cell>
          <cell r="G32">
            <v>53</v>
          </cell>
          <cell r="H32">
            <v>31.680000000000003</v>
          </cell>
          <cell r="J32">
            <v>51.12</v>
          </cell>
          <cell r="K32">
            <v>36.4</v>
          </cell>
        </row>
        <row r="33">
          <cell r="B33">
            <v>13.662500000000001</v>
          </cell>
          <cell r="C33">
            <v>19.5</v>
          </cell>
          <cell r="D33">
            <v>8.9</v>
          </cell>
          <cell r="E33">
            <v>71.5</v>
          </cell>
          <cell r="F33">
            <v>96</v>
          </cell>
          <cell r="G33">
            <v>37</v>
          </cell>
          <cell r="H33">
            <v>16.2</v>
          </cell>
          <cell r="J33">
            <v>29.52</v>
          </cell>
          <cell r="K33">
            <v>0</v>
          </cell>
        </row>
        <row r="34">
          <cell r="B34">
            <v>13.545833333333336</v>
          </cell>
          <cell r="C34">
            <v>23</v>
          </cell>
          <cell r="D34">
            <v>7.6</v>
          </cell>
          <cell r="E34">
            <v>77.416666666666671</v>
          </cell>
          <cell r="F34">
            <v>99</v>
          </cell>
          <cell r="G34">
            <v>42</v>
          </cell>
          <cell r="H34">
            <v>8.2799999999999994</v>
          </cell>
          <cell r="J34">
            <v>16.920000000000002</v>
          </cell>
          <cell r="K34">
            <v>0.2</v>
          </cell>
        </row>
        <row r="35">
          <cell r="B35">
            <v>17.341666666666669</v>
          </cell>
          <cell r="C35">
            <v>24.7</v>
          </cell>
          <cell r="D35">
            <v>12.2</v>
          </cell>
          <cell r="E35">
            <v>77.208333333333329</v>
          </cell>
          <cell r="F35">
            <v>95</v>
          </cell>
          <cell r="G35">
            <v>45</v>
          </cell>
          <cell r="H35">
            <v>10.08</v>
          </cell>
          <cell r="J35">
            <v>19.440000000000001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20.474999999999998</v>
          </cell>
          <cell r="C5">
            <v>29</v>
          </cell>
          <cell r="D5">
            <v>14.5</v>
          </cell>
          <cell r="E5">
            <v>75.5</v>
          </cell>
          <cell r="F5">
            <v>97</v>
          </cell>
          <cell r="G5">
            <v>45</v>
          </cell>
          <cell r="H5">
            <v>12.24</v>
          </cell>
          <cell r="J5">
            <v>28.44</v>
          </cell>
          <cell r="K5">
            <v>0</v>
          </cell>
        </row>
        <row r="6">
          <cell r="B6">
            <v>20.966666666666665</v>
          </cell>
          <cell r="C6">
            <v>30.7</v>
          </cell>
          <cell r="D6">
            <v>12.3</v>
          </cell>
          <cell r="E6">
            <v>74.583333333333329</v>
          </cell>
          <cell r="F6">
            <v>98</v>
          </cell>
          <cell r="G6">
            <v>42</v>
          </cell>
          <cell r="H6">
            <v>12.24</v>
          </cell>
          <cell r="J6">
            <v>23.759999999999998</v>
          </cell>
          <cell r="K6">
            <v>0</v>
          </cell>
        </row>
        <row r="7">
          <cell r="B7">
            <v>21.700000000000003</v>
          </cell>
          <cell r="C7">
            <v>31.5</v>
          </cell>
          <cell r="D7">
            <v>15.5</v>
          </cell>
          <cell r="E7">
            <v>85.708333333333329</v>
          </cell>
          <cell r="F7">
            <v>99</v>
          </cell>
          <cell r="G7">
            <v>53</v>
          </cell>
          <cell r="H7">
            <v>10.08</v>
          </cell>
          <cell r="J7">
            <v>22.32</v>
          </cell>
          <cell r="K7">
            <v>0</v>
          </cell>
        </row>
        <row r="8">
          <cell r="B8">
            <v>24.045833333333334</v>
          </cell>
          <cell r="C8">
            <v>31.4</v>
          </cell>
          <cell r="D8">
            <v>19.2</v>
          </cell>
          <cell r="E8">
            <v>76.625</v>
          </cell>
          <cell r="F8">
            <v>98</v>
          </cell>
          <cell r="G8">
            <v>49</v>
          </cell>
          <cell r="H8">
            <v>11.879999999999999</v>
          </cell>
          <cell r="J8">
            <v>29.880000000000003</v>
          </cell>
          <cell r="K8">
            <v>0</v>
          </cell>
        </row>
        <row r="9">
          <cell r="B9">
            <v>23.650000000000002</v>
          </cell>
          <cell r="C9">
            <v>29.9</v>
          </cell>
          <cell r="D9">
            <v>19.3</v>
          </cell>
          <cell r="E9">
            <v>73.333333333333329</v>
          </cell>
          <cell r="F9">
            <v>89</v>
          </cell>
          <cell r="G9">
            <v>49</v>
          </cell>
          <cell r="H9">
            <v>12.6</v>
          </cell>
          <cell r="J9">
            <v>27.720000000000002</v>
          </cell>
          <cell r="K9">
            <v>0</v>
          </cell>
        </row>
        <row r="10">
          <cell r="B10">
            <v>22.987500000000001</v>
          </cell>
          <cell r="C10">
            <v>30.6</v>
          </cell>
          <cell r="D10">
            <v>17.100000000000001</v>
          </cell>
          <cell r="E10">
            <v>73.541666666666671</v>
          </cell>
          <cell r="F10">
            <v>97</v>
          </cell>
          <cell r="G10">
            <v>44</v>
          </cell>
          <cell r="H10">
            <v>12.6</v>
          </cell>
          <cell r="J10">
            <v>28.8</v>
          </cell>
          <cell r="K10">
            <v>0</v>
          </cell>
        </row>
        <row r="11">
          <cell r="B11">
            <v>23.591666666666665</v>
          </cell>
          <cell r="C11">
            <v>30.5</v>
          </cell>
          <cell r="D11">
            <v>17.7</v>
          </cell>
          <cell r="E11">
            <v>73</v>
          </cell>
          <cell r="F11">
            <v>92</v>
          </cell>
          <cell r="G11">
            <v>51</v>
          </cell>
          <cell r="H11">
            <v>12.96</v>
          </cell>
          <cell r="J11">
            <v>28.8</v>
          </cell>
          <cell r="K11">
            <v>0</v>
          </cell>
        </row>
        <row r="12">
          <cell r="B12">
            <v>25</v>
          </cell>
          <cell r="C12">
            <v>33.5</v>
          </cell>
          <cell r="D12">
            <v>19.2</v>
          </cell>
          <cell r="E12">
            <v>74.208333333333329</v>
          </cell>
          <cell r="F12">
            <v>95</v>
          </cell>
          <cell r="G12">
            <v>43</v>
          </cell>
          <cell r="H12">
            <v>14.76</v>
          </cell>
          <cell r="J12">
            <v>31.680000000000003</v>
          </cell>
          <cell r="K12">
            <v>0</v>
          </cell>
        </row>
        <row r="13">
          <cell r="B13">
            <v>25.891666666666666</v>
          </cell>
          <cell r="C13">
            <v>33.200000000000003</v>
          </cell>
          <cell r="D13">
            <v>20.100000000000001</v>
          </cell>
          <cell r="E13">
            <v>73.625</v>
          </cell>
          <cell r="F13">
            <v>95</v>
          </cell>
          <cell r="G13">
            <v>48</v>
          </cell>
          <cell r="H13">
            <v>21.240000000000002</v>
          </cell>
          <cell r="J13">
            <v>39.6</v>
          </cell>
          <cell r="K13">
            <v>0</v>
          </cell>
        </row>
        <row r="14">
          <cell r="B14">
            <v>21.208333333333332</v>
          </cell>
          <cell r="C14">
            <v>25.8</v>
          </cell>
          <cell r="D14">
            <v>18.100000000000001</v>
          </cell>
          <cell r="E14">
            <v>91.416666666666671</v>
          </cell>
          <cell r="F14">
            <v>98</v>
          </cell>
          <cell r="G14">
            <v>77</v>
          </cell>
          <cell r="H14">
            <v>13.32</v>
          </cell>
          <cell r="J14">
            <v>36.72</v>
          </cell>
          <cell r="K14">
            <v>7.2</v>
          </cell>
        </row>
        <row r="15">
          <cell r="B15">
            <v>18.045833333333331</v>
          </cell>
          <cell r="C15">
            <v>21.9</v>
          </cell>
          <cell r="D15">
            <v>13.6</v>
          </cell>
          <cell r="E15">
            <v>93</v>
          </cell>
          <cell r="F15">
            <v>99</v>
          </cell>
          <cell r="G15">
            <v>80</v>
          </cell>
          <cell r="H15">
            <v>8.2799999999999994</v>
          </cell>
          <cell r="J15">
            <v>21.240000000000002</v>
          </cell>
          <cell r="K15">
            <v>0</v>
          </cell>
        </row>
        <row r="16">
          <cell r="B16">
            <v>21.412499999999998</v>
          </cell>
          <cell r="C16">
            <v>28.7</v>
          </cell>
          <cell r="D16">
            <v>16.5</v>
          </cell>
          <cell r="E16">
            <v>81.333333333333329</v>
          </cell>
          <cell r="F16">
            <v>99</v>
          </cell>
          <cell r="G16">
            <v>57</v>
          </cell>
          <cell r="H16">
            <v>12.6</v>
          </cell>
          <cell r="J16">
            <v>31.319999999999997</v>
          </cell>
          <cell r="K16">
            <v>0.2</v>
          </cell>
        </row>
        <row r="17">
          <cell r="B17">
            <v>23.133333333333336</v>
          </cell>
          <cell r="C17">
            <v>31</v>
          </cell>
          <cell r="D17">
            <v>17.600000000000001</v>
          </cell>
          <cell r="E17">
            <v>78.875</v>
          </cell>
          <cell r="F17">
            <v>96</v>
          </cell>
          <cell r="G17">
            <v>54</v>
          </cell>
          <cell r="H17">
            <v>10.44</v>
          </cell>
          <cell r="J17">
            <v>27.36</v>
          </cell>
          <cell r="K17">
            <v>0</v>
          </cell>
        </row>
        <row r="18">
          <cell r="B18">
            <v>23.241666666666671</v>
          </cell>
          <cell r="C18">
            <v>29.6</v>
          </cell>
          <cell r="D18">
            <v>18.399999999999999</v>
          </cell>
          <cell r="E18">
            <v>76.791666666666671</v>
          </cell>
          <cell r="F18">
            <v>95</v>
          </cell>
          <cell r="G18">
            <v>53</v>
          </cell>
          <cell r="H18">
            <v>17.64</v>
          </cell>
          <cell r="J18">
            <v>38.159999999999997</v>
          </cell>
          <cell r="K18">
            <v>0</v>
          </cell>
        </row>
        <row r="19">
          <cell r="B19">
            <v>22.274999999999995</v>
          </cell>
          <cell r="C19">
            <v>29.3</v>
          </cell>
          <cell r="E19">
            <v>71.416666666666671</v>
          </cell>
          <cell r="F19">
            <v>96</v>
          </cell>
          <cell r="G19">
            <v>33</v>
          </cell>
          <cell r="H19">
            <v>14.76</v>
          </cell>
          <cell r="J19">
            <v>26.28</v>
          </cell>
          <cell r="K19">
            <v>0</v>
          </cell>
        </row>
        <row r="20">
          <cell r="B20">
            <v>22.420833333333334</v>
          </cell>
          <cell r="C20">
            <v>30.2</v>
          </cell>
          <cell r="D20">
            <v>16.600000000000001</v>
          </cell>
          <cell r="E20">
            <v>73.625</v>
          </cell>
          <cell r="F20">
            <v>93</v>
          </cell>
          <cell r="G20">
            <v>47</v>
          </cell>
          <cell r="H20">
            <v>13.68</v>
          </cell>
          <cell r="J20">
            <v>29.52</v>
          </cell>
          <cell r="K20">
            <v>0</v>
          </cell>
        </row>
        <row r="21">
          <cell r="B21">
            <v>22.912499999999998</v>
          </cell>
          <cell r="C21">
            <v>30.8</v>
          </cell>
          <cell r="D21">
            <v>16.899999999999999</v>
          </cell>
          <cell r="E21">
            <v>74.375</v>
          </cell>
          <cell r="F21">
            <v>96</v>
          </cell>
          <cell r="G21">
            <v>45</v>
          </cell>
          <cell r="H21">
            <v>16.920000000000002</v>
          </cell>
          <cell r="J21">
            <v>39.6</v>
          </cell>
          <cell r="K21">
            <v>0</v>
          </cell>
        </row>
        <row r="22">
          <cell r="B22">
            <v>23.945833333333329</v>
          </cell>
          <cell r="C22">
            <v>31.7</v>
          </cell>
          <cell r="D22">
            <v>19</v>
          </cell>
          <cell r="E22">
            <v>72.25</v>
          </cell>
          <cell r="F22">
            <v>90</v>
          </cell>
          <cell r="G22">
            <v>44</v>
          </cell>
          <cell r="H22">
            <v>15.48</v>
          </cell>
          <cell r="J22">
            <v>34.56</v>
          </cell>
          <cell r="K22">
            <v>0</v>
          </cell>
        </row>
        <row r="23">
          <cell r="B23">
            <v>22.829166666666669</v>
          </cell>
          <cell r="C23">
            <v>31.8</v>
          </cell>
          <cell r="D23">
            <v>15.2</v>
          </cell>
          <cell r="E23">
            <v>77.458333333333329</v>
          </cell>
          <cell r="F23">
            <v>97</v>
          </cell>
          <cell r="G23">
            <v>46</v>
          </cell>
          <cell r="H23">
            <v>13.32</v>
          </cell>
          <cell r="J23">
            <v>29.52</v>
          </cell>
          <cell r="K23">
            <v>4.4000000000000004</v>
          </cell>
        </row>
        <row r="24">
          <cell r="B24">
            <v>24.033333333333335</v>
          </cell>
          <cell r="C24">
            <v>31.1</v>
          </cell>
          <cell r="D24">
            <v>17.899999999999999</v>
          </cell>
          <cell r="E24">
            <v>77.25</v>
          </cell>
          <cell r="F24">
            <v>98</v>
          </cell>
          <cell r="G24">
            <v>47</v>
          </cell>
          <cell r="H24">
            <v>9.7200000000000006</v>
          </cell>
          <cell r="J24">
            <v>21.240000000000002</v>
          </cell>
          <cell r="K24">
            <v>0</v>
          </cell>
        </row>
        <row r="25">
          <cell r="B25">
            <v>22.758333333333336</v>
          </cell>
          <cell r="C25">
            <v>31.1</v>
          </cell>
          <cell r="D25">
            <v>16</v>
          </cell>
          <cell r="E25">
            <v>75.291666666666671</v>
          </cell>
          <cell r="F25">
            <v>99</v>
          </cell>
          <cell r="G25">
            <v>37</v>
          </cell>
          <cell r="H25">
            <v>8.2799999999999994</v>
          </cell>
          <cell r="J25">
            <v>20.52</v>
          </cell>
          <cell r="K25">
            <v>0</v>
          </cell>
        </row>
        <row r="26">
          <cell r="B26">
            <v>22.454166666666666</v>
          </cell>
          <cell r="C26">
            <v>31</v>
          </cell>
          <cell r="D26">
            <v>14.7</v>
          </cell>
          <cell r="E26">
            <v>69.833333333333329</v>
          </cell>
          <cell r="F26">
            <v>98</v>
          </cell>
          <cell r="G26">
            <v>33</v>
          </cell>
          <cell r="H26">
            <v>10.44</v>
          </cell>
          <cell r="J26">
            <v>20.88</v>
          </cell>
          <cell r="K26">
            <v>0</v>
          </cell>
        </row>
        <row r="27">
          <cell r="B27">
            <v>21.616666666666671</v>
          </cell>
          <cell r="C27">
            <v>30.1</v>
          </cell>
          <cell r="D27">
            <v>15.5</v>
          </cell>
          <cell r="E27">
            <v>76.625</v>
          </cell>
          <cell r="F27">
            <v>98</v>
          </cell>
          <cell r="G27">
            <v>40</v>
          </cell>
          <cell r="H27">
            <v>8.64</v>
          </cell>
          <cell r="J27">
            <v>21.6</v>
          </cell>
          <cell r="K27">
            <v>0</v>
          </cell>
        </row>
        <row r="28">
          <cell r="B28">
            <v>22.245833333333334</v>
          </cell>
          <cell r="C28">
            <v>30.7</v>
          </cell>
          <cell r="D28">
            <v>15.9</v>
          </cell>
          <cell r="E28">
            <v>70.416666666666671</v>
          </cell>
          <cell r="F28">
            <v>94</v>
          </cell>
          <cell r="G28">
            <v>36</v>
          </cell>
          <cell r="H28">
            <v>12.6</v>
          </cell>
          <cell r="J28">
            <v>31.680000000000003</v>
          </cell>
          <cell r="K28">
            <v>0</v>
          </cell>
        </row>
        <row r="29">
          <cell r="B29">
            <v>22.525000000000006</v>
          </cell>
          <cell r="C29">
            <v>31.5</v>
          </cell>
          <cell r="D29">
            <v>15.8</v>
          </cell>
          <cell r="E29">
            <v>68.166666666666671</v>
          </cell>
          <cell r="F29">
            <v>91</v>
          </cell>
          <cell r="G29">
            <v>38</v>
          </cell>
          <cell r="H29">
            <v>13.32</v>
          </cell>
          <cell r="J29">
            <v>27</v>
          </cell>
          <cell r="K29">
            <v>0</v>
          </cell>
        </row>
        <row r="30">
          <cell r="B30">
            <v>23.524999999999995</v>
          </cell>
          <cell r="C30">
            <v>31.9</v>
          </cell>
          <cell r="D30">
            <v>17.399999999999999</v>
          </cell>
          <cell r="E30">
            <v>65.041666666666671</v>
          </cell>
          <cell r="F30">
            <v>89</v>
          </cell>
          <cell r="G30">
            <v>36</v>
          </cell>
          <cell r="H30">
            <v>15.48</v>
          </cell>
          <cell r="J30">
            <v>35.28</v>
          </cell>
          <cell r="K30">
            <v>0</v>
          </cell>
        </row>
        <row r="31">
          <cell r="B31">
            <v>24.062499999999996</v>
          </cell>
          <cell r="C31">
            <v>32.4</v>
          </cell>
          <cell r="D31">
            <v>18.100000000000001</v>
          </cell>
          <cell r="E31">
            <v>61.916666666666664</v>
          </cell>
          <cell r="F31">
            <v>78</v>
          </cell>
          <cell r="G31">
            <v>38</v>
          </cell>
          <cell r="H31">
            <v>20.52</v>
          </cell>
          <cell r="J31">
            <v>43.92</v>
          </cell>
          <cell r="K31">
            <v>0</v>
          </cell>
        </row>
        <row r="32">
          <cell r="B32">
            <v>17.7</v>
          </cell>
          <cell r="C32">
            <v>24.6</v>
          </cell>
          <cell r="D32">
            <v>11</v>
          </cell>
          <cell r="E32">
            <v>78.375</v>
          </cell>
          <cell r="F32">
            <v>98</v>
          </cell>
          <cell r="G32">
            <v>59</v>
          </cell>
          <cell r="H32">
            <v>18</v>
          </cell>
          <cell r="J32">
            <v>51.84</v>
          </cell>
          <cell r="K32">
            <v>19.200000000000003</v>
          </cell>
        </row>
        <row r="33">
          <cell r="B33">
            <v>10.0875</v>
          </cell>
          <cell r="C33">
            <v>15.8</v>
          </cell>
          <cell r="D33">
            <v>5</v>
          </cell>
          <cell r="E33">
            <v>79.416666666666671</v>
          </cell>
          <cell r="F33">
            <v>98</v>
          </cell>
          <cell r="G33">
            <v>48</v>
          </cell>
          <cell r="H33">
            <v>10.8</v>
          </cell>
          <cell r="J33">
            <v>23.759999999999998</v>
          </cell>
          <cell r="K33">
            <v>0</v>
          </cell>
        </row>
        <row r="34">
          <cell r="B34">
            <v>9.4791666666666661</v>
          </cell>
          <cell r="C34">
            <v>19.399999999999999</v>
          </cell>
          <cell r="D34">
            <v>2.5</v>
          </cell>
          <cell r="E34">
            <v>81.291666666666671</v>
          </cell>
          <cell r="F34">
            <v>99</v>
          </cell>
          <cell r="G34">
            <v>46</v>
          </cell>
          <cell r="H34">
            <v>7.2</v>
          </cell>
          <cell r="J34">
            <v>16.920000000000002</v>
          </cell>
          <cell r="K34">
            <v>0.2</v>
          </cell>
        </row>
        <row r="35">
          <cell r="B35">
            <v>13.633333333333335</v>
          </cell>
          <cell r="C35">
            <v>23.5</v>
          </cell>
          <cell r="D35">
            <v>6.4</v>
          </cell>
          <cell r="E35">
            <v>78.916666666666671</v>
          </cell>
          <cell r="F35">
            <v>97</v>
          </cell>
          <cell r="G35">
            <v>47</v>
          </cell>
          <cell r="H35">
            <v>6.84</v>
          </cell>
          <cell r="J35">
            <v>15.48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21.095833333333335</v>
          </cell>
          <cell r="C5">
            <v>27.8</v>
          </cell>
          <cell r="D5">
            <v>16.7</v>
          </cell>
          <cell r="E5">
            <v>72.375</v>
          </cell>
          <cell r="F5">
            <v>94</v>
          </cell>
          <cell r="G5">
            <v>41</v>
          </cell>
          <cell r="H5">
            <v>16.559999999999999</v>
          </cell>
          <cell r="J5">
            <v>32.04</v>
          </cell>
          <cell r="K5">
            <v>0</v>
          </cell>
        </row>
        <row r="6">
          <cell r="B6">
            <v>21.375</v>
          </cell>
          <cell r="C6">
            <v>30.4</v>
          </cell>
          <cell r="D6">
            <v>14.6</v>
          </cell>
          <cell r="E6">
            <v>77.208333333333329</v>
          </cell>
          <cell r="F6">
            <v>100</v>
          </cell>
          <cell r="G6">
            <v>45</v>
          </cell>
          <cell r="H6">
            <v>11.16</v>
          </cell>
          <cell r="J6">
            <v>27</v>
          </cell>
          <cell r="K6">
            <v>0</v>
          </cell>
        </row>
        <row r="7">
          <cell r="B7">
            <v>23.279166666666669</v>
          </cell>
          <cell r="C7">
            <v>29.1</v>
          </cell>
          <cell r="D7">
            <v>18.899999999999999</v>
          </cell>
          <cell r="E7">
            <v>78.666666666666671</v>
          </cell>
          <cell r="F7">
            <v>99</v>
          </cell>
          <cell r="G7">
            <v>52</v>
          </cell>
          <cell r="H7">
            <v>12.6</v>
          </cell>
          <cell r="J7">
            <v>28.08</v>
          </cell>
          <cell r="K7">
            <v>0</v>
          </cell>
        </row>
        <row r="8">
          <cell r="B8">
            <v>24.175000000000001</v>
          </cell>
          <cell r="C8">
            <v>30</v>
          </cell>
          <cell r="D8">
            <v>20.3</v>
          </cell>
          <cell r="E8">
            <v>71.625</v>
          </cell>
          <cell r="F8">
            <v>90</v>
          </cell>
          <cell r="G8">
            <v>47</v>
          </cell>
          <cell r="H8">
            <v>15.120000000000001</v>
          </cell>
          <cell r="J8">
            <v>32.76</v>
          </cell>
          <cell r="K8">
            <v>0</v>
          </cell>
        </row>
        <row r="9">
          <cell r="B9">
            <v>23.799999999999997</v>
          </cell>
          <cell r="C9">
            <v>29.9</v>
          </cell>
          <cell r="D9">
            <v>19.899999999999999</v>
          </cell>
          <cell r="E9">
            <v>71.166666666666671</v>
          </cell>
          <cell r="F9">
            <v>87</v>
          </cell>
          <cell r="G9">
            <v>42</v>
          </cell>
          <cell r="H9">
            <v>16.559999999999999</v>
          </cell>
          <cell r="J9">
            <v>32.04</v>
          </cell>
          <cell r="K9">
            <v>0</v>
          </cell>
        </row>
        <row r="10">
          <cell r="B10">
            <v>23.470833333333331</v>
          </cell>
          <cell r="C10">
            <v>30.3</v>
          </cell>
          <cell r="D10">
            <v>18.2</v>
          </cell>
          <cell r="E10">
            <v>65.916666666666671</v>
          </cell>
          <cell r="F10">
            <v>87</v>
          </cell>
          <cell r="G10">
            <v>38</v>
          </cell>
          <cell r="H10">
            <v>20.16</v>
          </cell>
          <cell r="J10">
            <v>36</v>
          </cell>
          <cell r="K10">
            <v>0</v>
          </cell>
        </row>
        <row r="11">
          <cell r="B11">
            <v>24.037499999999998</v>
          </cell>
          <cell r="C11">
            <v>30.8</v>
          </cell>
          <cell r="D11">
            <v>19.8</v>
          </cell>
          <cell r="E11">
            <v>67.291666666666671</v>
          </cell>
          <cell r="F11">
            <v>82</v>
          </cell>
          <cell r="G11">
            <v>48</v>
          </cell>
          <cell r="H11">
            <v>18.36</v>
          </cell>
          <cell r="J11">
            <v>31.680000000000003</v>
          </cell>
          <cell r="K11">
            <v>0</v>
          </cell>
        </row>
        <row r="12">
          <cell r="B12">
            <v>26.008333333333336</v>
          </cell>
          <cell r="C12">
            <v>33.1</v>
          </cell>
          <cell r="D12">
            <v>20.8</v>
          </cell>
          <cell r="E12">
            <v>67.333333333333329</v>
          </cell>
          <cell r="F12">
            <v>89</v>
          </cell>
          <cell r="G12">
            <v>37</v>
          </cell>
          <cell r="H12">
            <v>23.040000000000003</v>
          </cell>
          <cell r="J12">
            <v>37.800000000000004</v>
          </cell>
          <cell r="K12">
            <v>0</v>
          </cell>
        </row>
        <row r="13">
          <cell r="B13">
            <v>27.387500000000003</v>
          </cell>
          <cell r="C13">
            <v>34</v>
          </cell>
          <cell r="D13">
            <v>22.2</v>
          </cell>
          <cell r="E13">
            <v>63</v>
          </cell>
          <cell r="F13">
            <v>83</v>
          </cell>
          <cell r="G13">
            <v>43</v>
          </cell>
          <cell r="H13">
            <v>24.48</v>
          </cell>
          <cell r="J13">
            <v>42.12</v>
          </cell>
          <cell r="K13">
            <v>0</v>
          </cell>
        </row>
        <row r="14">
          <cell r="B14">
            <v>22.512499999999999</v>
          </cell>
          <cell r="C14">
            <v>27.6</v>
          </cell>
          <cell r="D14">
            <v>19.399999999999999</v>
          </cell>
          <cell r="E14">
            <v>89</v>
          </cell>
          <cell r="F14">
            <v>100</v>
          </cell>
          <cell r="G14">
            <v>66</v>
          </cell>
          <cell r="H14">
            <v>19.440000000000001</v>
          </cell>
          <cell r="J14">
            <v>36</v>
          </cell>
          <cell r="K14">
            <v>1.6</v>
          </cell>
        </row>
        <row r="15">
          <cell r="B15">
            <v>19.541666666666664</v>
          </cell>
          <cell r="C15">
            <v>25</v>
          </cell>
          <cell r="D15">
            <v>15.6</v>
          </cell>
          <cell r="E15">
            <v>91.125</v>
          </cell>
          <cell r="F15">
            <v>100</v>
          </cell>
          <cell r="G15">
            <v>69</v>
          </cell>
          <cell r="H15">
            <v>9</v>
          </cell>
          <cell r="J15">
            <v>22.68</v>
          </cell>
          <cell r="K15">
            <v>0</v>
          </cell>
        </row>
        <row r="16">
          <cell r="B16">
            <v>21.466666666666665</v>
          </cell>
          <cell r="C16">
            <v>27.7</v>
          </cell>
          <cell r="D16">
            <v>16.5</v>
          </cell>
          <cell r="E16">
            <v>79.083333333333329</v>
          </cell>
          <cell r="F16">
            <v>100</v>
          </cell>
          <cell r="G16">
            <v>54</v>
          </cell>
          <cell r="H16">
            <v>18.720000000000002</v>
          </cell>
          <cell r="J16">
            <v>40.32</v>
          </cell>
          <cell r="K16">
            <v>0</v>
          </cell>
        </row>
        <row r="17">
          <cell r="B17">
            <v>22.875000000000004</v>
          </cell>
          <cell r="C17">
            <v>29.5</v>
          </cell>
          <cell r="D17">
            <v>18.3</v>
          </cell>
          <cell r="E17">
            <v>78.041666666666671</v>
          </cell>
          <cell r="F17">
            <v>96</v>
          </cell>
          <cell r="G17">
            <v>55</v>
          </cell>
          <cell r="H17">
            <v>14.76</v>
          </cell>
          <cell r="J17">
            <v>33.840000000000003</v>
          </cell>
          <cell r="K17">
            <v>0</v>
          </cell>
        </row>
        <row r="18">
          <cell r="B18">
            <v>22.804166666666671</v>
          </cell>
          <cell r="C18">
            <v>29.1</v>
          </cell>
          <cell r="D18">
            <v>18.399999999999999</v>
          </cell>
          <cell r="E18">
            <v>76.333333333333329</v>
          </cell>
          <cell r="F18">
            <v>96</v>
          </cell>
          <cell r="G18">
            <v>50</v>
          </cell>
          <cell r="H18">
            <v>17.64</v>
          </cell>
          <cell r="J18">
            <v>36.72</v>
          </cell>
          <cell r="K18">
            <v>0</v>
          </cell>
        </row>
        <row r="19">
          <cell r="B19">
            <v>22.004166666666666</v>
          </cell>
          <cell r="C19">
            <v>28.5</v>
          </cell>
          <cell r="D19">
            <v>16.7</v>
          </cell>
          <cell r="E19">
            <v>71.083333333333329</v>
          </cell>
          <cell r="F19">
            <v>94</v>
          </cell>
          <cell r="G19">
            <v>45</v>
          </cell>
          <cell r="H19">
            <v>17.64</v>
          </cell>
          <cell r="J19">
            <v>37.080000000000005</v>
          </cell>
          <cell r="K19">
            <v>0</v>
          </cell>
        </row>
        <row r="20">
          <cell r="B20">
            <v>22.941666666666666</v>
          </cell>
          <cell r="C20">
            <v>30.3</v>
          </cell>
          <cell r="D20">
            <v>17.899999999999999</v>
          </cell>
          <cell r="E20">
            <v>68.708333333333329</v>
          </cell>
          <cell r="F20">
            <v>84</v>
          </cell>
          <cell r="G20">
            <v>45</v>
          </cell>
          <cell r="H20">
            <v>17.64</v>
          </cell>
          <cell r="J20">
            <v>34.56</v>
          </cell>
          <cell r="K20">
            <v>0</v>
          </cell>
        </row>
        <row r="21">
          <cell r="B21">
            <v>24.145833333333332</v>
          </cell>
          <cell r="C21">
            <v>31.4</v>
          </cell>
          <cell r="D21">
            <v>19.100000000000001</v>
          </cell>
          <cell r="E21">
            <v>66.625</v>
          </cell>
          <cell r="F21">
            <v>85</v>
          </cell>
          <cell r="G21">
            <v>39</v>
          </cell>
          <cell r="H21">
            <v>18.720000000000002</v>
          </cell>
          <cell r="J21">
            <v>39.96</v>
          </cell>
          <cell r="K21">
            <v>0</v>
          </cell>
        </row>
        <row r="22">
          <cell r="B22">
            <v>25.175000000000001</v>
          </cell>
          <cell r="C22">
            <v>32.9</v>
          </cell>
          <cell r="D22">
            <v>20.7</v>
          </cell>
          <cell r="E22">
            <v>66.208333333333329</v>
          </cell>
          <cell r="F22">
            <v>84</v>
          </cell>
          <cell r="G22">
            <v>39</v>
          </cell>
          <cell r="H22">
            <v>19.440000000000001</v>
          </cell>
          <cell r="J22">
            <v>39.6</v>
          </cell>
          <cell r="K22">
            <v>0</v>
          </cell>
        </row>
        <row r="23">
          <cell r="B23">
            <v>23.779166666666658</v>
          </cell>
          <cell r="C23">
            <v>31.2</v>
          </cell>
          <cell r="D23">
            <v>18.399999999999999</v>
          </cell>
          <cell r="E23">
            <v>79.791666666666671</v>
          </cell>
          <cell r="F23">
            <v>100</v>
          </cell>
          <cell r="G23">
            <v>47</v>
          </cell>
          <cell r="H23">
            <v>22.68</v>
          </cell>
          <cell r="J23">
            <v>36</v>
          </cell>
          <cell r="K23">
            <v>3.0000000000000004</v>
          </cell>
        </row>
        <row r="24">
          <cell r="B24">
            <v>24.558333333333334</v>
          </cell>
          <cell r="C24">
            <v>31.7</v>
          </cell>
          <cell r="D24">
            <v>18.7</v>
          </cell>
          <cell r="E24">
            <v>72.416666666666671</v>
          </cell>
          <cell r="F24">
            <v>100</v>
          </cell>
          <cell r="G24">
            <v>40</v>
          </cell>
          <cell r="H24">
            <v>15.48</v>
          </cell>
          <cell r="J24">
            <v>27</v>
          </cell>
          <cell r="K24">
            <v>0</v>
          </cell>
        </row>
        <row r="25">
          <cell r="B25">
            <v>23.924999999999997</v>
          </cell>
          <cell r="C25">
            <v>31.2</v>
          </cell>
          <cell r="D25">
            <v>17.399999999999999</v>
          </cell>
          <cell r="E25">
            <v>70.5</v>
          </cell>
          <cell r="F25">
            <v>100</v>
          </cell>
          <cell r="G25">
            <v>39</v>
          </cell>
          <cell r="H25">
            <v>10.08</v>
          </cell>
          <cell r="J25">
            <v>18.36</v>
          </cell>
          <cell r="K25">
            <v>0</v>
          </cell>
        </row>
        <row r="26">
          <cell r="B26">
            <v>23.716666666666658</v>
          </cell>
          <cell r="C26">
            <v>31.6</v>
          </cell>
          <cell r="D26">
            <v>16.7</v>
          </cell>
          <cell r="E26">
            <v>65.416666666666671</v>
          </cell>
          <cell r="F26">
            <v>100</v>
          </cell>
          <cell r="G26">
            <v>32</v>
          </cell>
          <cell r="H26">
            <v>13.68</v>
          </cell>
          <cell r="J26">
            <v>27</v>
          </cell>
          <cell r="K26">
            <v>0</v>
          </cell>
        </row>
        <row r="27">
          <cell r="B27">
            <v>22.774999999999991</v>
          </cell>
          <cell r="C27">
            <v>30.6</v>
          </cell>
          <cell r="D27">
            <v>17.100000000000001</v>
          </cell>
          <cell r="E27">
            <v>74.375</v>
          </cell>
          <cell r="F27">
            <v>100</v>
          </cell>
          <cell r="G27">
            <v>40</v>
          </cell>
          <cell r="H27">
            <v>14.04</v>
          </cell>
          <cell r="J27">
            <v>31.319999999999997</v>
          </cell>
          <cell r="K27">
            <v>0</v>
          </cell>
        </row>
        <row r="28">
          <cell r="B28">
            <v>22.874999999999996</v>
          </cell>
          <cell r="C28">
            <v>30.5</v>
          </cell>
          <cell r="D28">
            <v>18</v>
          </cell>
          <cell r="E28">
            <v>73.041666666666671</v>
          </cell>
          <cell r="F28">
            <v>99</v>
          </cell>
          <cell r="G28">
            <v>38</v>
          </cell>
          <cell r="H28">
            <v>19.440000000000001</v>
          </cell>
          <cell r="J28">
            <v>38.519999999999996</v>
          </cell>
          <cell r="K28">
            <v>0</v>
          </cell>
        </row>
        <row r="29">
          <cell r="B29">
            <v>24.016666666666669</v>
          </cell>
          <cell r="C29">
            <v>32</v>
          </cell>
          <cell r="D29">
            <v>18.7</v>
          </cell>
          <cell r="E29">
            <v>65.541666666666671</v>
          </cell>
          <cell r="F29">
            <v>93</v>
          </cell>
          <cell r="G29">
            <v>32</v>
          </cell>
          <cell r="H29">
            <v>14.76</v>
          </cell>
          <cell r="J29">
            <v>33.840000000000003</v>
          </cell>
          <cell r="K29">
            <v>0</v>
          </cell>
        </row>
        <row r="30">
          <cell r="B30">
            <v>24.987499999999997</v>
          </cell>
          <cell r="C30">
            <v>32.1</v>
          </cell>
          <cell r="D30">
            <v>19.7</v>
          </cell>
          <cell r="E30">
            <v>54.625</v>
          </cell>
          <cell r="F30">
            <v>74</v>
          </cell>
          <cell r="G30">
            <v>30</v>
          </cell>
          <cell r="H30">
            <v>22.68</v>
          </cell>
          <cell r="J30">
            <v>38.159999999999997</v>
          </cell>
          <cell r="K30">
            <v>0</v>
          </cell>
        </row>
        <row r="31">
          <cell r="B31">
            <v>25.358333333333334</v>
          </cell>
          <cell r="C31">
            <v>32.799999999999997</v>
          </cell>
          <cell r="D31">
            <v>20</v>
          </cell>
          <cell r="E31">
            <v>53.333333333333336</v>
          </cell>
          <cell r="F31">
            <v>67</v>
          </cell>
          <cell r="G31">
            <v>33</v>
          </cell>
          <cell r="H31">
            <v>27</v>
          </cell>
          <cell r="J31">
            <v>48.96</v>
          </cell>
          <cell r="K31">
            <v>0</v>
          </cell>
        </row>
        <row r="32">
          <cell r="B32">
            <v>17.516666666666669</v>
          </cell>
          <cell r="C32">
            <v>25.9</v>
          </cell>
          <cell r="D32">
            <v>11.3</v>
          </cell>
          <cell r="E32">
            <v>85.333333333333329</v>
          </cell>
          <cell r="F32">
            <v>100</v>
          </cell>
          <cell r="G32">
            <v>55</v>
          </cell>
          <cell r="H32">
            <v>25.2</v>
          </cell>
          <cell r="J32">
            <v>54.36</v>
          </cell>
          <cell r="K32">
            <v>32.400000000000006</v>
          </cell>
        </row>
        <row r="33">
          <cell r="B33">
            <v>9.8875000000000011</v>
          </cell>
          <cell r="C33">
            <v>14.9</v>
          </cell>
          <cell r="D33">
            <v>5.8</v>
          </cell>
          <cell r="E33">
            <v>83.458333333333329</v>
          </cell>
          <cell r="F33">
            <v>100</v>
          </cell>
          <cell r="G33">
            <v>48</v>
          </cell>
          <cell r="H33">
            <v>12.24</v>
          </cell>
          <cell r="J33">
            <v>26.28</v>
          </cell>
          <cell r="K33">
            <v>0.2</v>
          </cell>
        </row>
        <row r="34">
          <cell r="B34">
            <v>10.3125</v>
          </cell>
          <cell r="C34">
            <v>20</v>
          </cell>
          <cell r="D34">
            <v>3.9</v>
          </cell>
          <cell r="E34">
            <v>79.125</v>
          </cell>
          <cell r="F34">
            <v>100</v>
          </cell>
          <cell r="G34">
            <v>35</v>
          </cell>
          <cell r="H34">
            <v>6.84</v>
          </cell>
          <cell r="J34">
            <v>16.920000000000002</v>
          </cell>
          <cell r="K34">
            <v>0.2</v>
          </cell>
        </row>
        <row r="35">
          <cell r="B35">
            <v>14.758333333333335</v>
          </cell>
          <cell r="C35">
            <v>23.4</v>
          </cell>
          <cell r="D35">
            <v>7.7</v>
          </cell>
          <cell r="E35">
            <v>73.916666666666671</v>
          </cell>
          <cell r="F35">
            <v>100</v>
          </cell>
          <cell r="G35">
            <v>41</v>
          </cell>
          <cell r="H35">
            <v>10.8</v>
          </cell>
          <cell r="J35">
            <v>22.68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22.720833333333335</v>
          </cell>
          <cell r="C5">
            <v>30.5</v>
          </cell>
          <cell r="D5">
            <v>16.7</v>
          </cell>
          <cell r="E5">
            <v>70.083333333333329</v>
          </cell>
          <cell r="F5">
            <v>93</v>
          </cell>
          <cell r="G5">
            <v>34</v>
          </cell>
          <cell r="H5">
            <v>13.68</v>
          </cell>
          <cell r="J5">
            <v>23.759999999999998</v>
          </cell>
          <cell r="K5" t="str">
            <v>*</v>
          </cell>
        </row>
        <row r="6">
          <cell r="B6">
            <v>24.200000000000003</v>
          </cell>
          <cell r="C6">
            <v>33.1</v>
          </cell>
          <cell r="D6">
            <v>18.2</v>
          </cell>
          <cell r="E6">
            <v>72.791666666666671</v>
          </cell>
          <cell r="F6">
            <v>92</v>
          </cell>
          <cell r="G6">
            <v>44</v>
          </cell>
          <cell r="H6">
            <v>12.24</v>
          </cell>
          <cell r="J6">
            <v>25.2</v>
          </cell>
          <cell r="K6" t="str">
            <v>*</v>
          </cell>
        </row>
        <row r="7">
          <cell r="B7">
            <v>25.495833333333334</v>
          </cell>
          <cell r="C7">
            <v>33.799999999999997</v>
          </cell>
          <cell r="D7">
            <v>19.899999999999999</v>
          </cell>
          <cell r="E7">
            <v>69.083333333333329</v>
          </cell>
          <cell r="F7">
            <v>91</v>
          </cell>
          <cell r="G7">
            <v>36</v>
          </cell>
          <cell r="H7">
            <v>13.32</v>
          </cell>
          <cell r="J7">
            <v>24.12</v>
          </cell>
          <cell r="K7" t="str">
            <v>*</v>
          </cell>
        </row>
        <row r="8">
          <cell r="B8">
            <v>24.679166666666664</v>
          </cell>
          <cell r="C8">
            <v>32.5</v>
          </cell>
          <cell r="D8">
            <v>18</v>
          </cell>
          <cell r="E8">
            <v>66.041666666666671</v>
          </cell>
          <cell r="F8">
            <v>93</v>
          </cell>
          <cell r="G8">
            <v>33</v>
          </cell>
          <cell r="H8">
            <v>10.08</v>
          </cell>
          <cell r="J8">
            <v>22.32</v>
          </cell>
          <cell r="K8" t="str">
            <v>*</v>
          </cell>
        </row>
        <row r="9">
          <cell r="B9">
            <v>23.720833333333328</v>
          </cell>
          <cell r="C9">
            <v>31.5</v>
          </cell>
          <cell r="D9">
            <v>18.5</v>
          </cell>
          <cell r="E9">
            <v>62.791666666666664</v>
          </cell>
          <cell r="F9">
            <v>81</v>
          </cell>
          <cell r="G9">
            <v>32</v>
          </cell>
          <cell r="H9">
            <v>9.7200000000000006</v>
          </cell>
          <cell r="J9">
            <v>21.6</v>
          </cell>
          <cell r="K9">
            <v>0</v>
          </cell>
        </row>
        <row r="10">
          <cell r="B10">
            <v>23.074999999999999</v>
          </cell>
          <cell r="C10">
            <v>31.5</v>
          </cell>
          <cell r="D10">
            <v>16.100000000000001</v>
          </cell>
          <cell r="E10">
            <v>66.958333333333329</v>
          </cell>
          <cell r="F10">
            <v>91</v>
          </cell>
          <cell r="G10">
            <v>34</v>
          </cell>
          <cell r="H10">
            <v>10.8</v>
          </cell>
          <cell r="J10">
            <v>20.52</v>
          </cell>
          <cell r="K10">
            <v>0</v>
          </cell>
        </row>
        <row r="11">
          <cell r="B11">
            <v>23.762499999999999</v>
          </cell>
          <cell r="C11">
            <v>32.9</v>
          </cell>
          <cell r="D11">
            <v>16.2</v>
          </cell>
          <cell r="E11">
            <v>69.208333333333329</v>
          </cell>
          <cell r="F11">
            <v>93</v>
          </cell>
          <cell r="G11">
            <v>37</v>
          </cell>
          <cell r="H11">
            <v>10.8</v>
          </cell>
          <cell r="J11">
            <v>24.48</v>
          </cell>
          <cell r="K11">
            <v>0</v>
          </cell>
        </row>
        <row r="12">
          <cell r="B12">
            <v>25.270833333333329</v>
          </cell>
          <cell r="C12">
            <v>34.299999999999997</v>
          </cell>
          <cell r="D12">
            <v>17.899999999999999</v>
          </cell>
          <cell r="E12">
            <v>69.958333333333329</v>
          </cell>
          <cell r="F12">
            <v>93</v>
          </cell>
          <cell r="G12">
            <v>33</v>
          </cell>
          <cell r="H12">
            <v>14.4</v>
          </cell>
          <cell r="J12">
            <v>28.08</v>
          </cell>
          <cell r="K12">
            <v>0</v>
          </cell>
        </row>
        <row r="13">
          <cell r="B13">
            <v>26.400000000000002</v>
          </cell>
          <cell r="C13">
            <v>34.299999999999997</v>
          </cell>
          <cell r="D13">
            <v>19.899999999999999</v>
          </cell>
          <cell r="E13">
            <v>66.291666666666671</v>
          </cell>
          <cell r="F13">
            <v>92</v>
          </cell>
          <cell r="G13">
            <v>37</v>
          </cell>
          <cell r="H13">
            <v>12.96</v>
          </cell>
          <cell r="J13">
            <v>25.56</v>
          </cell>
          <cell r="K13">
            <v>0</v>
          </cell>
        </row>
        <row r="14">
          <cell r="B14">
            <v>25.349999999999998</v>
          </cell>
          <cell r="C14">
            <v>34.700000000000003</v>
          </cell>
          <cell r="D14">
            <v>20.3</v>
          </cell>
          <cell r="E14">
            <v>73.708333333333329</v>
          </cell>
          <cell r="F14">
            <v>90</v>
          </cell>
          <cell r="G14">
            <v>39</v>
          </cell>
          <cell r="H14">
            <v>25.56</v>
          </cell>
          <cell r="J14">
            <v>47.519999999999996</v>
          </cell>
          <cell r="K14">
            <v>0</v>
          </cell>
        </row>
        <row r="15">
          <cell r="B15">
            <v>24.262499999999999</v>
          </cell>
          <cell r="C15">
            <v>30.3</v>
          </cell>
          <cell r="D15">
            <v>20.399999999999999</v>
          </cell>
          <cell r="E15">
            <v>82</v>
          </cell>
          <cell r="F15">
            <v>93</v>
          </cell>
          <cell r="G15">
            <v>58</v>
          </cell>
          <cell r="H15">
            <v>14.04</v>
          </cell>
          <cell r="J15">
            <v>25.56</v>
          </cell>
          <cell r="K15">
            <v>0</v>
          </cell>
        </row>
        <row r="16">
          <cell r="B16">
            <v>23.458333333333339</v>
          </cell>
          <cell r="C16">
            <v>29.3</v>
          </cell>
          <cell r="D16">
            <v>18.3</v>
          </cell>
          <cell r="E16">
            <v>72.125</v>
          </cell>
          <cell r="F16">
            <v>87</v>
          </cell>
          <cell r="G16">
            <v>52</v>
          </cell>
          <cell r="H16">
            <v>14.76</v>
          </cell>
          <cell r="J16">
            <v>27.720000000000002</v>
          </cell>
          <cell r="K16">
            <v>0</v>
          </cell>
        </row>
        <row r="17">
          <cell r="B17">
            <v>23.995833333333334</v>
          </cell>
          <cell r="C17">
            <v>31.5</v>
          </cell>
          <cell r="D17">
            <v>18.3</v>
          </cell>
          <cell r="E17">
            <v>71.708333333333329</v>
          </cell>
          <cell r="F17">
            <v>93</v>
          </cell>
          <cell r="G17">
            <v>43</v>
          </cell>
          <cell r="H17">
            <v>12.24</v>
          </cell>
          <cell r="J17">
            <v>30.240000000000002</v>
          </cell>
          <cell r="K17">
            <v>0</v>
          </cell>
        </row>
        <row r="18">
          <cell r="B18">
            <v>23.566666666666666</v>
          </cell>
          <cell r="C18">
            <v>31</v>
          </cell>
          <cell r="D18">
            <v>19</v>
          </cell>
          <cell r="E18">
            <v>70.625</v>
          </cell>
          <cell r="F18">
            <v>91</v>
          </cell>
          <cell r="G18">
            <v>42</v>
          </cell>
          <cell r="H18">
            <v>12.96</v>
          </cell>
          <cell r="J18">
            <v>25.56</v>
          </cell>
          <cell r="K18">
            <v>0</v>
          </cell>
        </row>
        <row r="19">
          <cell r="B19">
            <v>23.441666666666666</v>
          </cell>
          <cell r="C19">
            <v>30.5</v>
          </cell>
          <cell r="D19">
            <v>18.2</v>
          </cell>
          <cell r="E19">
            <v>65.25</v>
          </cell>
          <cell r="F19">
            <v>84</v>
          </cell>
          <cell r="G19">
            <v>40</v>
          </cell>
          <cell r="H19">
            <v>14.04</v>
          </cell>
          <cell r="J19">
            <v>29.16</v>
          </cell>
          <cell r="K19">
            <v>0</v>
          </cell>
        </row>
        <row r="20">
          <cell r="B20">
            <v>23.858333333333334</v>
          </cell>
          <cell r="C20">
            <v>31.1</v>
          </cell>
          <cell r="D20">
            <v>17.8</v>
          </cell>
          <cell r="E20">
            <v>61.625</v>
          </cell>
          <cell r="F20">
            <v>85</v>
          </cell>
          <cell r="G20">
            <v>39</v>
          </cell>
          <cell r="H20">
            <v>16.2</v>
          </cell>
          <cell r="J20">
            <v>34.56</v>
          </cell>
          <cell r="K20">
            <v>0</v>
          </cell>
        </row>
        <row r="21">
          <cell r="B21">
            <v>24.474999999999994</v>
          </cell>
          <cell r="C21">
            <v>32</v>
          </cell>
          <cell r="D21">
            <v>19.100000000000001</v>
          </cell>
          <cell r="E21">
            <v>61.833333333333336</v>
          </cell>
          <cell r="F21">
            <v>83</v>
          </cell>
          <cell r="G21">
            <v>35</v>
          </cell>
          <cell r="H21">
            <v>18</v>
          </cell>
          <cell r="J21">
            <v>34.56</v>
          </cell>
          <cell r="K21">
            <v>0</v>
          </cell>
        </row>
        <row r="22">
          <cell r="B22">
            <v>25.133333333333336</v>
          </cell>
          <cell r="C22">
            <v>32</v>
          </cell>
          <cell r="D22">
            <v>19.399999999999999</v>
          </cell>
          <cell r="E22">
            <v>62.375</v>
          </cell>
          <cell r="F22">
            <v>87</v>
          </cell>
          <cell r="G22">
            <v>35</v>
          </cell>
          <cell r="H22">
            <v>15.48</v>
          </cell>
          <cell r="J22">
            <v>32.76</v>
          </cell>
          <cell r="K22">
            <v>0</v>
          </cell>
        </row>
        <row r="23">
          <cell r="B23">
            <v>24.7</v>
          </cell>
          <cell r="C23">
            <v>32.4</v>
          </cell>
          <cell r="D23">
            <v>17.3</v>
          </cell>
          <cell r="E23">
            <v>58.166666666666664</v>
          </cell>
          <cell r="F23">
            <v>87</v>
          </cell>
          <cell r="G23">
            <v>32</v>
          </cell>
          <cell r="H23">
            <v>19.8</v>
          </cell>
          <cell r="J23">
            <v>32.4</v>
          </cell>
          <cell r="K23">
            <v>0</v>
          </cell>
        </row>
        <row r="24">
          <cell r="B24">
            <v>22.662499999999994</v>
          </cell>
          <cell r="C24">
            <v>31.5</v>
          </cell>
          <cell r="D24">
            <v>15.1</v>
          </cell>
          <cell r="E24">
            <v>65.75</v>
          </cell>
          <cell r="F24">
            <v>93</v>
          </cell>
          <cell r="G24">
            <v>33</v>
          </cell>
          <cell r="H24">
            <v>11.16</v>
          </cell>
          <cell r="J24">
            <v>24.12</v>
          </cell>
          <cell r="K24">
            <v>0</v>
          </cell>
        </row>
        <row r="25">
          <cell r="B25">
            <v>22.073913043478257</v>
          </cell>
          <cell r="C25">
            <v>31.4</v>
          </cell>
          <cell r="D25">
            <v>14.1</v>
          </cell>
          <cell r="E25">
            <v>65.478260869565219</v>
          </cell>
          <cell r="F25">
            <v>94</v>
          </cell>
          <cell r="G25">
            <v>29</v>
          </cell>
          <cell r="H25">
            <v>12.24</v>
          </cell>
          <cell r="J25">
            <v>24.48</v>
          </cell>
          <cell r="K25">
            <v>0</v>
          </cell>
        </row>
        <row r="26">
          <cell r="B26">
            <v>21.645833333333332</v>
          </cell>
          <cell r="C26">
            <v>32.1</v>
          </cell>
          <cell r="D26">
            <v>13.5</v>
          </cell>
          <cell r="E26">
            <v>64.833333333333329</v>
          </cell>
          <cell r="F26">
            <v>93</v>
          </cell>
          <cell r="G26">
            <v>25</v>
          </cell>
          <cell r="H26">
            <v>9</v>
          </cell>
          <cell r="J26">
            <v>20.16</v>
          </cell>
          <cell r="K26">
            <v>0</v>
          </cell>
        </row>
        <row r="27">
          <cell r="B27">
            <v>21.433333333333334</v>
          </cell>
          <cell r="C27">
            <v>31.1</v>
          </cell>
          <cell r="D27">
            <v>13.3</v>
          </cell>
          <cell r="E27">
            <v>63.833333333333336</v>
          </cell>
          <cell r="F27">
            <v>91</v>
          </cell>
          <cell r="G27">
            <v>29</v>
          </cell>
          <cell r="H27">
            <v>11.520000000000001</v>
          </cell>
          <cell r="J27">
            <v>25.2</v>
          </cell>
          <cell r="K27">
            <v>0</v>
          </cell>
        </row>
        <row r="28">
          <cell r="B28">
            <v>22.800000000000004</v>
          </cell>
          <cell r="C28">
            <v>33.200000000000003</v>
          </cell>
          <cell r="D28">
            <v>13.8</v>
          </cell>
          <cell r="E28">
            <v>59.043478260869563</v>
          </cell>
          <cell r="F28">
            <v>90</v>
          </cell>
          <cell r="G28">
            <v>22</v>
          </cell>
          <cell r="H28">
            <v>14.04</v>
          </cell>
          <cell r="J28">
            <v>20.16</v>
          </cell>
          <cell r="K28">
            <v>0</v>
          </cell>
        </row>
        <row r="29">
          <cell r="B29">
            <v>23.982608695652175</v>
          </cell>
          <cell r="C29">
            <v>33.6</v>
          </cell>
          <cell r="D29">
            <v>15.6</v>
          </cell>
          <cell r="E29">
            <v>57.217391304347828</v>
          </cell>
          <cell r="F29">
            <v>89</v>
          </cell>
          <cell r="G29">
            <v>25</v>
          </cell>
          <cell r="H29">
            <v>11.879999999999999</v>
          </cell>
          <cell r="J29">
            <v>24.48</v>
          </cell>
          <cell r="K29">
            <v>0</v>
          </cell>
        </row>
        <row r="30">
          <cell r="B30">
            <v>22.704166666666662</v>
          </cell>
          <cell r="C30">
            <v>31.7</v>
          </cell>
          <cell r="D30">
            <v>15.1</v>
          </cell>
          <cell r="E30">
            <v>62.666666666666664</v>
          </cell>
          <cell r="F30">
            <v>91</v>
          </cell>
          <cell r="G30">
            <v>28</v>
          </cell>
          <cell r="H30">
            <v>15.120000000000001</v>
          </cell>
          <cell r="J30">
            <v>33.840000000000003</v>
          </cell>
          <cell r="K30">
            <v>0</v>
          </cell>
        </row>
        <row r="31">
          <cell r="B31">
            <v>22.843478260869563</v>
          </cell>
          <cell r="C31">
            <v>32.4</v>
          </cell>
          <cell r="D31">
            <v>15.5</v>
          </cell>
          <cell r="E31">
            <v>61.130434782608695</v>
          </cell>
          <cell r="F31">
            <v>87</v>
          </cell>
          <cell r="G31">
            <v>29</v>
          </cell>
          <cell r="H31">
            <v>14.76</v>
          </cell>
          <cell r="J31">
            <v>30.96</v>
          </cell>
          <cell r="K31">
            <v>0</v>
          </cell>
        </row>
        <row r="32">
          <cell r="B32">
            <v>19.908333333333335</v>
          </cell>
          <cell r="C32">
            <v>23.2</v>
          </cell>
          <cell r="D32">
            <v>16.5</v>
          </cell>
          <cell r="E32">
            <v>82.333333333333329</v>
          </cell>
          <cell r="F32">
            <v>93</v>
          </cell>
          <cell r="G32">
            <v>62</v>
          </cell>
          <cell r="H32">
            <v>23.400000000000002</v>
          </cell>
          <cell r="J32">
            <v>48.24</v>
          </cell>
          <cell r="K32">
            <v>16.400000000000002</v>
          </cell>
        </row>
        <row r="33">
          <cell r="B33">
            <v>14.316666666666668</v>
          </cell>
          <cell r="C33">
            <v>18.7</v>
          </cell>
          <cell r="D33">
            <v>11.4</v>
          </cell>
          <cell r="E33">
            <v>74.333333333333329</v>
          </cell>
          <cell r="F33">
            <v>93</v>
          </cell>
          <cell r="G33">
            <v>48</v>
          </cell>
          <cell r="H33">
            <v>18.720000000000002</v>
          </cell>
          <cell r="J33">
            <v>49.32</v>
          </cell>
          <cell r="K33">
            <v>0.60000000000000009</v>
          </cell>
        </row>
        <row r="34">
          <cell r="B34">
            <v>14.012500000000001</v>
          </cell>
          <cell r="C34">
            <v>22.9</v>
          </cell>
          <cell r="D34">
            <v>7.6</v>
          </cell>
          <cell r="E34">
            <v>72.166666666666671</v>
          </cell>
          <cell r="F34">
            <v>94</v>
          </cell>
          <cell r="G34">
            <v>39</v>
          </cell>
          <cell r="H34">
            <v>12.24</v>
          </cell>
          <cell r="J34">
            <v>18</v>
          </cell>
          <cell r="K34">
            <v>0</v>
          </cell>
        </row>
        <row r="35">
          <cell r="B35">
            <v>16.120833333333334</v>
          </cell>
          <cell r="C35">
            <v>27.8</v>
          </cell>
          <cell r="D35">
            <v>7.4</v>
          </cell>
          <cell r="E35">
            <v>71.125</v>
          </cell>
          <cell r="F35">
            <v>95</v>
          </cell>
          <cell r="G35">
            <v>30</v>
          </cell>
          <cell r="H35">
            <v>8.2799999999999994</v>
          </cell>
          <cell r="J35">
            <v>14.76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21.829166666666666</v>
          </cell>
          <cell r="C5">
            <v>31.8</v>
          </cell>
          <cell r="D5">
            <v>15</v>
          </cell>
          <cell r="E5">
            <v>96.5</v>
          </cell>
          <cell r="F5">
            <v>100</v>
          </cell>
          <cell r="G5">
            <v>60</v>
          </cell>
          <cell r="H5">
            <v>8.2799999999999994</v>
          </cell>
          <cell r="J5">
            <v>18</v>
          </cell>
          <cell r="K5">
            <v>0.2</v>
          </cell>
        </row>
        <row r="6">
          <cell r="B6">
            <v>23.162499999999998</v>
          </cell>
          <cell r="C6">
            <v>33.799999999999997</v>
          </cell>
          <cell r="D6">
            <v>16.5</v>
          </cell>
          <cell r="E6">
            <v>94.25</v>
          </cell>
          <cell r="F6">
            <v>100</v>
          </cell>
          <cell r="G6">
            <v>54</v>
          </cell>
          <cell r="H6">
            <v>7.5600000000000005</v>
          </cell>
          <cell r="J6">
            <v>16.920000000000002</v>
          </cell>
          <cell r="K6">
            <v>0.2</v>
          </cell>
        </row>
        <row r="7">
          <cell r="B7">
            <v>24.566666666666666</v>
          </cell>
          <cell r="C7">
            <v>33.5</v>
          </cell>
          <cell r="D7">
            <v>19</v>
          </cell>
          <cell r="E7">
            <v>97.266666666666666</v>
          </cell>
          <cell r="F7">
            <v>100</v>
          </cell>
          <cell r="G7">
            <v>71</v>
          </cell>
          <cell r="H7">
            <v>8.2799999999999994</v>
          </cell>
          <cell r="J7">
            <v>18</v>
          </cell>
          <cell r="K7">
            <v>0</v>
          </cell>
        </row>
        <row r="8">
          <cell r="B8">
            <v>26.529166666666665</v>
          </cell>
          <cell r="C8">
            <v>34.1</v>
          </cell>
          <cell r="D8">
            <v>21</v>
          </cell>
          <cell r="E8">
            <v>89.347826086956516</v>
          </cell>
          <cell r="F8">
            <v>100</v>
          </cell>
          <cell r="G8">
            <v>47</v>
          </cell>
          <cell r="H8">
            <v>10.44</v>
          </cell>
          <cell r="J8">
            <v>20.52</v>
          </cell>
          <cell r="K8">
            <v>0</v>
          </cell>
        </row>
        <row r="9">
          <cell r="B9">
            <v>25.337500000000002</v>
          </cell>
          <cell r="C9">
            <v>33.299999999999997</v>
          </cell>
          <cell r="D9">
            <v>19.7</v>
          </cell>
          <cell r="E9">
            <v>95.555555555555557</v>
          </cell>
          <cell r="F9">
            <v>100</v>
          </cell>
          <cell r="G9">
            <v>62</v>
          </cell>
          <cell r="H9">
            <v>9</v>
          </cell>
          <cell r="J9">
            <v>19.8</v>
          </cell>
          <cell r="K9">
            <v>0.2</v>
          </cell>
        </row>
        <row r="10">
          <cell r="B10">
            <v>25.049999999999997</v>
          </cell>
          <cell r="C10">
            <v>33.6</v>
          </cell>
          <cell r="D10">
            <v>19.600000000000001</v>
          </cell>
          <cell r="E10">
            <v>89.15789473684211</v>
          </cell>
          <cell r="F10">
            <v>100</v>
          </cell>
          <cell r="G10">
            <v>42</v>
          </cell>
          <cell r="H10">
            <v>7.5600000000000005</v>
          </cell>
          <cell r="J10">
            <v>16.2</v>
          </cell>
          <cell r="K10">
            <v>0</v>
          </cell>
        </row>
        <row r="11">
          <cell r="B11">
            <v>24.587499999999995</v>
          </cell>
          <cell r="C11">
            <v>34.200000000000003</v>
          </cell>
          <cell r="D11">
            <v>17.600000000000001</v>
          </cell>
          <cell r="E11">
            <v>81.36363636363636</v>
          </cell>
          <cell r="F11">
            <v>100</v>
          </cell>
          <cell r="G11">
            <v>27</v>
          </cell>
          <cell r="H11">
            <v>10.08</v>
          </cell>
          <cell r="J11">
            <v>18.720000000000002</v>
          </cell>
          <cell r="K11">
            <v>0</v>
          </cell>
        </row>
        <row r="12">
          <cell r="B12">
            <v>25.466666666666665</v>
          </cell>
          <cell r="C12">
            <v>35</v>
          </cell>
          <cell r="D12">
            <v>18.899999999999999</v>
          </cell>
          <cell r="E12">
            <v>82.782608695652172</v>
          </cell>
          <cell r="F12">
            <v>100</v>
          </cell>
          <cell r="G12">
            <v>36</v>
          </cell>
          <cell r="H12">
            <v>12.96</v>
          </cell>
          <cell r="J12">
            <v>26.28</v>
          </cell>
          <cell r="K12">
            <v>0</v>
          </cell>
        </row>
        <row r="13">
          <cell r="B13">
            <v>25.737499999999997</v>
          </cell>
          <cell r="C13">
            <v>34.9</v>
          </cell>
          <cell r="D13">
            <v>19.2</v>
          </cell>
          <cell r="E13">
            <v>86.2</v>
          </cell>
          <cell r="F13">
            <v>100</v>
          </cell>
          <cell r="G13">
            <v>43</v>
          </cell>
          <cell r="H13">
            <v>15.120000000000001</v>
          </cell>
          <cell r="J13">
            <v>30.240000000000002</v>
          </cell>
          <cell r="K13">
            <v>0</v>
          </cell>
        </row>
        <row r="14">
          <cell r="B14">
            <v>24.099999999999998</v>
          </cell>
          <cell r="C14">
            <v>28.5</v>
          </cell>
          <cell r="D14">
            <v>20.9</v>
          </cell>
          <cell r="E14">
            <v>94.086956521739125</v>
          </cell>
          <cell r="F14">
            <v>100</v>
          </cell>
          <cell r="G14">
            <v>72</v>
          </cell>
          <cell r="H14">
            <v>11.520000000000001</v>
          </cell>
          <cell r="J14">
            <v>27.720000000000002</v>
          </cell>
          <cell r="K14">
            <v>12.2</v>
          </cell>
        </row>
        <row r="15">
          <cell r="B15">
            <v>23.308333333333334</v>
          </cell>
          <cell r="C15">
            <v>27.2</v>
          </cell>
          <cell r="D15">
            <v>20.2</v>
          </cell>
          <cell r="E15">
            <v>94.083333333333329</v>
          </cell>
          <cell r="F15">
            <v>100</v>
          </cell>
          <cell r="G15">
            <v>73</v>
          </cell>
          <cell r="H15">
            <v>11.16</v>
          </cell>
          <cell r="J15">
            <v>23.759999999999998</v>
          </cell>
          <cell r="K15">
            <v>0</v>
          </cell>
        </row>
        <row r="16">
          <cell r="B16">
            <v>25.062500000000004</v>
          </cell>
          <cell r="C16">
            <v>32</v>
          </cell>
          <cell r="D16">
            <v>20.100000000000001</v>
          </cell>
          <cell r="E16">
            <v>92.89473684210526</v>
          </cell>
          <cell r="F16">
            <v>100</v>
          </cell>
          <cell r="G16">
            <v>71</v>
          </cell>
          <cell r="H16">
            <v>8.64</v>
          </cell>
          <cell r="J16">
            <v>19.440000000000001</v>
          </cell>
          <cell r="K16">
            <v>0</v>
          </cell>
        </row>
        <row r="17">
          <cell r="B17">
            <v>25.312499999999996</v>
          </cell>
          <cell r="C17">
            <v>33.700000000000003</v>
          </cell>
          <cell r="D17">
            <v>20</v>
          </cell>
          <cell r="E17">
            <v>86.8</v>
          </cell>
          <cell r="F17">
            <v>100</v>
          </cell>
          <cell r="G17">
            <v>40</v>
          </cell>
          <cell r="H17">
            <v>10.08</v>
          </cell>
          <cell r="J17">
            <v>20.88</v>
          </cell>
          <cell r="K17">
            <v>0</v>
          </cell>
        </row>
        <row r="18">
          <cell r="B18">
            <v>24.059090909090909</v>
          </cell>
          <cell r="C18">
            <v>31.9</v>
          </cell>
          <cell r="D18">
            <v>19.100000000000001</v>
          </cell>
          <cell r="E18">
            <v>86.764705882352942</v>
          </cell>
          <cell r="F18">
            <v>100</v>
          </cell>
          <cell r="G18">
            <v>50</v>
          </cell>
          <cell r="H18">
            <v>10.8</v>
          </cell>
          <cell r="J18">
            <v>25.56</v>
          </cell>
          <cell r="K18">
            <v>0.6</v>
          </cell>
        </row>
        <row r="19">
          <cell r="B19">
            <v>23.825000000000003</v>
          </cell>
          <cell r="C19">
            <v>32.299999999999997</v>
          </cell>
          <cell r="D19">
            <v>17.8</v>
          </cell>
          <cell r="E19">
            <v>85.454545454545453</v>
          </cell>
          <cell r="F19">
            <v>100</v>
          </cell>
          <cell r="G19">
            <v>46</v>
          </cell>
          <cell r="H19">
            <v>10.08</v>
          </cell>
          <cell r="J19">
            <v>27.36</v>
          </cell>
          <cell r="K19">
            <v>0</v>
          </cell>
        </row>
        <row r="20">
          <cell r="B20">
            <v>23.770833333333339</v>
          </cell>
          <cell r="C20">
            <v>33.4</v>
          </cell>
          <cell r="D20">
            <v>17.2</v>
          </cell>
          <cell r="E20">
            <v>90.263157894736835</v>
          </cell>
          <cell r="F20">
            <v>100</v>
          </cell>
          <cell r="G20">
            <v>39</v>
          </cell>
          <cell r="H20">
            <v>8.64</v>
          </cell>
          <cell r="J20">
            <v>29.52</v>
          </cell>
          <cell r="K20">
            <v>3.6</v>
          </cell>
        </row>
        <row r="21">
          <cell r="B21">
            <v>24.016666666666666</v>
          </cell>
          <cell r="C21">
            <v>33.1</v>
          </cell>
          <cell r="D21">
            <v>17.399999999999999</v>
          </cell>
          <cell r="E21">
            <v>95.3125</v>
          </cell>
          <cell r="F21">
            <v>100</v>
          </cell>
          <cell r="G21">
            <v>44</v>
          </cell>
          <cell r="H21">
            <v>7.9200000000000008</v>
          </cell>
          <cell r="J21">
            <v>20.16</v>
          </cell>
          <cell r="K21">
            <v>0</v>
          </cell>
        </row>
        <row r="22">
          <cell r="B22">
            <v>24.262499999999999</v>
          </cell>
          <cell r="C22">
            <v>33.6</v>
          </cell>
          <cell r="D22">
            <v>17.8</v>
          </cell>
          <cell r="E22">
            <v>88.222222222222229</v>
          </cell>
          <cell r="F22">
            <v>100</v>
          </cell>
          <cell r="G22">
            <v>44</v>
          </cell>
          <cell r="H22">
            <v>13.32</v>
          </cell>
          <cell r="J22">
            <v>28.44</v>
          </cell>
          <cell r="K22">
            <v>0.2</v>
          </cell>
        </row>
        <row r="23">
          <cell r="B23">
            <v>24.362500000000001</v>
          </cell>
          <cell r="C23">
            <v>34.6</v>
          </cell>
          <cell r="D23">
            <v>18.7</v>
          </cell>
          <cell r="E23">
            <v>93.8</v>
          </cell>
          <cell r="F23">
            <v>100</v>
          </cell>
          <cell r="G23">
            <v>40</v>
          </cell>
          <cell r="H23">
            <v>11.879999999999999</v>
          </cell>
          <cell r="J23">
            <v>22.68</v>
          </cell>
          <cell r="K23">
            <v>0</v>
          </cell>
        </row>
        <row r="24">
          <cell r="B24">
            <v>24.695833333333326</v>
          </cell>
          <cell r="C24">
            <v>33</v>
          </cell>
          <cell r="D24">
            <v>18.600000000000001</v>
          </cell>
          <cell r="E24">
            <v>91.473684210526315</v>
          </cell>
          <cell r="F24">
            <v>100</v>
          </cell>
          <cell r="G24">
            <v>50</v>
          </cell>
          <cell r="H24">
            <v>7.2</v>
          </cell>
          <cell r="J24">
            <v>18.720000000000002</v>
          </cell>
          <cell r="K24">
            <v>0</v>
          </cell>
        </row>
        <row r="25">
          <cell r="B25">
            <v>22.683333333333334</v>
          </cell>
          <cell r="C25">
            <v>31.5</v>
          </cell>
          <cell r="D25">
            <v>16.100000000000001</v>
          </cell>
          <cell r="E25">
            <v>89.3</v>
          </cell>
          <cell r="F25">
            <v>100</v>
          </cell>
          <cell r="G25">
            <v>42</v>
          </cell>
          <cell r="H25">
            <v>9.3600000000000012</v>
          </cell>
          <cell r="J25">
            <v>24.48</v>
          </cell>
          <cell r="K25">
            <v>0</v>
          </cell>
        </row>
        <row r="26">
          <cell r="B26">
            <v>21.683333333333334</v>
          </cell>
          <cell r="C26">
            <v>32.9</v>
          </cell>
          <cell r="D26">
            <v>14</v>
          </cell>
          <cell r="E26">
            <v>87.8</v>
          </cell>
          <cell r="F26">
            <v>100</v>
          </cell>
          <cell r="G26">
            <v>31</v>
          </cell>
          <cell r="H26">
            <v>8.64</v>
          </cell>
          <cell r="J26">
            <v>18.36</v>
          </cell>
          <cell r="K26">
            <v>0</v>
          </cell>
        </row>
        <row r="27">
          <cell r="B27">
            <v>21.295833333333331</v>
          </cell>
          <cell r="C27">
            <v>33.200000000000003</v>
          </cell>
          <cell r="D27">
            <v>13.3</v>
          </cell>
          <cell r="E27">
            <v>94.428571428571431</v>
          </cell>
          <cell r="F27">
            <v>100</v>
          </cell>
          <cell r="G27">
            <v>45</v>
          </cell>
          <cell r="H27">
            <v>6.12</v>
          </cell>
          <cell r="J27">
            <v>16.2</v>
          </cell>
          <cell r="K27">
            <v>0</v>
          </cell>
        </row>
        <row r="28">
          <cell r="B28">
            <v>22.141666666666669</v>
          </cell>
          <cell r="C28">
            <v>34.299999999999997</v>
          </cell>
          <cell r="D28">
            <v>13.6</v>
          </cell>
          <cell r="E28">
            <v>88.5</v>
          </cell>
          <cell r="F28">
            <v>100</v>
          </cell>
          <cell r="G28">
            <v>30</v>
          </cell>
          <cell r="H28">
            <v>6.84</v>
          </cell>
          <cell r="J28">
            <v>16.920000000000002</v>
          </cell>
          <cell r="K28">
            <v>0.2</v>
          </cell>
        </row>
        <row r="29">
          <cell r="B29">
            <v>23.575000000000003</v>
          </cell>
          <cell r="C29">
            <v>34.1</v>
          </cell>
          <cell r="D29">
            <v>16.7</v>
          </cell>
          <cell r="E29">
            <v>85.782608695652172</v>
          </cell>
          <cell r="F29">
            <v>100</v>
          </cell>
          <cell r="G29">
            <v>31</v>
          </cell>
          <cell r="H29">
            <v>6.12</v>
          </cell>
          <cell r="J29">
            <v>17.28</v>
          </cell>
          <cell r="K29">
            <v>0</v>
          </cell>
        </row>
        <row r="30">
          <cell r="B30">
            <v>23.787500000000005</v>
          </cell>
          <cell r="C30">
            <v>34.6</v>
          </cell>
          <cell r="D30">
            <v>16.7</v>
          </cell>
          <cell r="E30">
            <v>80.86363636363636</v>
          </cell>
          <cell r="F30">
            <v>100</v>
          </cell>
          <cell r="G30">
            <v>24</v>
          </cell>
          <cell r="H30">
            <v>9.3600000000000012</v>
          </cell>
          <cell r="J30">
            <v>19.440000000000001</v>
          </cell>
          <cell r="K30">
            <v>0</v>
          </cell>
        </row>
        <row r="31">
          <cell r="B31">
            <v>22.841666666666665</v>
          </cell>
          <cell r="C31">
            <v>32.299999999999997</v>
          </cell>
          <cell r="D31">
            <v>16.899999999999999</v>
          </cell>
          <cell r="E31">
            <v>81.869565217391298</v>
          </cell>
          <cell r="F31">
            <v>100</v>
          </cell>
          <cell r="G31">
            <v>42</v>
          </cell>
          <cell r="H31">
            <v>11.520000000000001</v>
          </cell>
          <cell r="J31">
            <v>34.92</v>
          </cell>
          <cell r="K31">
            <v>0</v>
          </cell>
        </row>
        <row r="32">
          <cell r="B32">
            <v>19.524999999999999</v>
          </cell>
          <cell r="C32">
            <v>23.7</v>
          </cell>
          <cell r="D32">
            <v>16.100000000000001</v>
          </cell>
          <cell r="E32">
            <v>99.125</v>
          </cell>
          <cell r="F32">
            <v>100</v>
          </cell>
          <cell r="G32">
            <v>75</v>
          </cell>
          <cell r="H32">
            <v>12.96</v>
          </cell>
          <cell r="J32">
            <v>38.159999999999997</v>
          </cell>
          <cell r="K32">
            <v>26.6</v>
          </cell>
        </row>
        <row r="33">
          <cell r="B33">
            <v>15.420833333333333</v>
          </cell>
          <cell r="C33">
            <v>20.399999999999999</v>
          </cell>
          <cell r="D33">
            <v>12.4</v>
          </cell>
          <cell r="E33">
            <v>80.583333333333329</v>
          </cell>
          <cell r="F33">
            <v>100</v>
          </cell>
          <cell r="G33">
            <v>55</v>
          </cell>
          <cell r="H33">
            <v>14.76</v>
          </cell>
          <cell r="J33">
            <v>27.36</v>
          </cell>
          <cell r="K33">
            <v>0.2</v>
          </cell>
        </row>
        <row r="34">
          <cell r="B34">
            <v>14.825000000000001</v>
          </cell>
          <cell r="C34">
            <v>25.8</v>
          </cell>
          <cell r="D34">
            <v>8.6999999999999993</v>
          </cell>
          <cell r="E34">
            <v>83.666666666666671</v>
          </cell>
          <cell r="F34">
            <v>100</v>
          </cell>
          <cell r="G34">
            <v>39</v>
          </cell>
          <cell r="H34">
            <v>8.2799999999999994</v>
          </cell>
          <cell r="J34">
            <v>17.64</v>
          </cell>
          <cell r="K34">
            <v>0.2</v>
          </cell>
        </row>
        <row r="35">
          <cell r="B35">
            <v>17.108333333333331</v>
          </cell>
          <cell r="C35">
            <v>28.9</v>
          </cell>
          <cell r="D35">
            <v>9.5</v>
          </cell>
          <cell r="E35">
            <v>85.652173913043484</v>
          </cell>
          <cell r="F35">
            <v>100</v>
          </cell>
          <cell r="G35">
            <v>48</v>
          </cell>
          <cell r="H35">
            <v>8.2799999999999994</v>
          </cell>
          <cell r="J35">
            <v>16.559999999999999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18.737500000000001</v>
          </cell>
          <cell r="C5">
            <v>25.4</v>
          </cell>
          <cell r="D5">
            <v>13.7</v>
          </cell>
          <cell r="E5">
            <v>73.666666666666671</v>
          </cell>
          <cell r="F5">
            <v>92</v>
          </cell>
          <cell r="G5">
            <v>50</v>
          </cell>
          <cell r="H5">
            <v>18</v>
          </cell>
          <cell r="J5">
            <v>37.080000000000005</v>
          </cell>
          <cell r="K5">
            <v>0</v>
          </cell>
        </row>
        <row r="6">
          <cell r="B6">
            <v>19.562500000000004</v>
          </cell>
          <cell r="C6">
            <v>27</v>
          </cell>
          <cell r="D6">
            <v>13.3</v>
          </cell>
          <cell r="E6">
            <v>71</v>
          </cell>
          <cell r="F6">
            <v>88</v>
          </cell>
          <cell r="G6">
            <v>42</v>
          </cell>
          <cell r="H6">
            <v>16.2</v>
          </cell>
          <cell r="J6">
            <v>29.52</v>
          </cell>
          <cell r="K6">
            <v>0</v>
          </cell>
        </row>
        <row r="7">
          <cell r="B7">
            <v>20.516666666666662</v>
          </cell>
          <cell r="C7">
            <v>25.3</v>
          </cell>
          <cell r="D7">
            <v>15.8</v>
          </cell>
          <cell r="E7">
            <v>78.541666666666671</v>
          </cell>
          <cell r="F7">
            <v>90</v>
          </cell>
          <cell r="G7">
            <v>67</v>
          </cell>
          <cell r="H7">
            <v>16.559999999999999</v>
          </cell>
          <cell r="J7">
            <v>29.52</v>
          </cell>
          <cell r="K7">
            <v>0</v>
          </cell>
        </row>
        <row r="8">
          <cell r="B8">
            <v>21.416666666666661</v>
          </cell>
          <cell r="C8">
            <v>26.6</v>
          </cell>
          <cell r="D8">
            <v>17.600000000000001</v>
          </cell>
          <cell r="E8">
            <v>79.541666666666671</v>
          </cell>
          <cell r="F8">
            <v>90</v>
          </cell>
          <cell r="G8">
            <v>61</v>
          </cell>
          <cell r="H8">
            <v>19.440000000000001</v>
          </cell>
          <cell r="J8">
            <v>39.6</v>
          </cell>
          <cell r="K8">
            <v>0</v>
          </cell>
        </row>
        <row r="9">
          <cell r="B9">
            <v>21.762500000000003</v>
          </cell>
          <cell r="C9">
            <v>25.7</v>
          </cell>
          <cell r="D9">
            <v>18.7</v>
          </cell>
          <cell r="E9">
            <v>77.583333333333329</v>
          </cell>
          <cell r="F9">
            <v>87</v>
          </cell>
          <cell r="G9">
            <v>59</v>
          </cell>
          <cell r="H9">
            <v>18.720000000000002</v>
          </cell>
          <cell r="J9">
            <v>32.04</v>
          </cell>
          <cell r="K9">
            <v>0</v>
          </cell>
        </row>
        <row r="10">
          <cell r="B10">
            <v>21.3125</v>
          </cell>
          <cell r="C10">
            <v>27.2</v>
          </cell>
          <cell r="D10">
            <v>17</v>
          </cell>
          <cell r="E10">
            <v>76.25</v>
          </cell>
          <cell r="F10">
            <v>93</v>
          </cell>
          <cell r="G10">
            <v>52</v>
          </cell>
          <cell r="H10">
            <v>20.16</v>
          </cell>
          <cell r="J10">
            <v>36.36</v>
          </cell>
          <cell r="K10">
            <v>0</v>
          </cell>
        </row>
        <row r="11">
          <cell r="B11">
            <v>21.283333333333335</v>
          </cell>
          <cell r="C11">
            <v>27.6</v>
          </cell>
          <cell r="D11">
            <v>16.7</v>
          </cell>
          <cell r="E11">
            <v>76.041666666666671</v>
          </cell>
          <cell r="F11">
            <v>89</v>
          </cell>
          <cell r="G11">
            <v>49</v>
          </cell>
          <cell r="H11">
            <v>15.48</v>
          </cell>
          <cell r="J11">
            <v>37.080000000000005</v>
          </cell>
          <cell r="K11">
            <v>0</v>
          </cell>
        </row>
        <row r="12">
          <cell r="B12">
            <v>23.116666666666664</v>
          </cell>
          <cell r="C12">
            <v>30.1</v>
          </cell>
          <cell r="D12">
            <v>18.100000000000001</v>
          </cell>
          <cell r="E12">
            <v>74.458333333333329</v>
          </cell>
          <cell r="F12">
            <v>94</v>
          </cell>
          <cell r="G12">
            <v>42</v>
          </cell>
          <cell r="H12">
            <v>16.920000000000002</v>
          </cell>
          <cell r="J12">
            <v>35.28</v>
          </cell>
          <cell r="K12">
            <v>0</v>
          </cell>
        </row>
        <row r="13">
          <cell r="B13">
            <v>24.337500000000002</v>
          </cell>
          <cell r="C13">
            <v>29.3</v>
          </cell>
          <cell r="D13">
            <v>19.899999999999999</v>
          </cell>
          <cell r="E13">
            <v>75.166666666666671</v>
          </cell>
          <cell r="F13">
            <v>93</v>
          </cell>
          <cell r="G13">
            <v>54</v>
          </cell>
          <cell r="H13">
            <v>18.36</v>
          </cell>
          <cell r="J13">
            <v>46.440000000000005</v>
          </cell>
          <cell r="K13">
            <v>12.6</v>
          </cell>
        </row>
        <row r="14">
          <cell r="B14">
            <v>18.549999999999997</v>
          </cell>
          <cell r="C14">
            <v>21.7</v>
          </cell>
          <cell r="D14">
            <v>16.5</v>
          </cell>
          <cell r="E14">
            <v>88.541666666666671</v>
          </cell>
          <cell r="F14">
            <v>96</v>
          </cell>
          <cell r="G14">
            <v>68</v>
          </cell>
          <cell r="H14">
            <v>13.32</v>
          </cell>
          <cell r="J14">
            <v>31.319999999999997</v>
          </cell>
          <cell r="K14">
            <v>5.4</v>
          </cell>
        </row>
        <row r="15">
          <cell r="B15">
            <v>18.045833333333331</v>
          </cell>
          <cell r="C15">
            <v>23.8</v>
          </cell>
          <cell r="D15">
            <v>13.9</v>
          </cell>
          <cell r="E15">
            <v>75.416666666666671</v>
          </cell>
          <cell r="F15">
            <v>92</v>
          </cell>
          <cell r="G15">
            <v>53</v>
          </cell>
          <cell r="H15">
            <v>15.48</v>
          </cell>
          <cell r="J15">
            <v>32.76</v>
          </cell>
          <cell r="K15">
            <v>0</v>
          </cell>
        </row>
        <row r="16">
          <cell r="B16">
            <v>18.537500000000001</v>
          </cell>
          <cell r="C16">
            <v>24.3</v>
          </cell>
          <cell r="D16">
            <v>14.9</v>
          </cell>
          <cell r="E16">
            <v>81.041666666666671</v>
          </cell>
          <cell r="F16">
            <v>95</v>
          </cell>
          <cell r="G16">
            <v>66</v>
          </cell>
          <cell r="H16">
            <v>22.68</v>
          </cell>
          <cell r="J16">
            <v>43.2</v>
          </cell>
          <cell r="K16">
            <v>0</v>
          </cell>
        </row>
        <row r="17">
          <cell r="B17">
            <v>20.425000000000001</v>
          </cell>
          <cell r="C17">
            <v>26.7</v>
          </cell>
          <cell r="D17">
            <v>16</v>
          </cell>
          <cell r="E17">
            <v>82.791666666666671</v>
          </cell>
          <cell r="F17">
            <v>95</v>
          </cell>
          <cell r="G17">
            <v>61</v>
          </cell>
          <cell r="H17">
            <v>18</v>
          </cell>
          <cell r="J17">
            <v>32.4</v>
          </cell>
          <cell r="K17">
            <v>0</v>
          </cell>
        </row>
        <row r="18">
          <cell r="B18">
            <v>20.824999999999999</v>
          </cell>
          <cell r="C18">
            <v>26.5</v>
          </cell>
          <cell r="D18">
            <v>16.8</v>
          </cell>
          <cell r="E18">
            <v>81.083333333333329</v>
          </cell>
          <cell r="F18">
            <v>95</v>
          </cell>
          <cell r="G18">
            <v>57</v>
          </cell>
          <cell r="H18">
            <v>19.440000000000001</v>
          </cell>
          <cell r="J18">
            <v>38.519999999999996</v>
          </cell>
          <cell r="K18">
            <v>0</v>
          </cell>
        </row>
        <row r="19">
          <cell r="B19">
            <v>20.041666666666671</v>
          </cell>
          <cell r="C19">
            <v>25.5</v>
          </cell>
          <cell r="D19">
            <v>15.7</v>
          </cell>
          <cell r="E19">
            <v>74</v>
          </cell>
          <cell r="F19">
            <v>90</v>
          </cell>
          <cell r="G19">
            <v>49</v>
          </cell>
          <cell r="H19">
            <v>19.440000000000001</v>
          </cell>
          <cell r="J19">
            <v>36.72</v>
          </cell>
          <cell r="K19">
            <v>0</v>
          </cell>
        </row>
        <row r="20">
          <cell r="B20">
            <v>19.758333333333329</v>
          </cell>
          <cell r="C20">
            <v>26.6</v>
          </cell>
          <cell r="D20">
            <v>15.1</v>
          </cell>
          <cell r="E20">
            <v>75.958333333333329</v>
          </cell>
          <cell r="F20">
            <v>91</v>
          </cell>
          <cell r="G20">
            <v>53</v>
          </cell>
          <cell r="H20">
            <v>16.2</v>
          </cell>
          <cell r="J20">
            <v>33.840000000000003</v>
          </cell>
          <cell r="K20">
            <v>0</v>
          </cell>
        </row>
        <row r="21">
          <cell r="B21">
            <v>21.070833333333336</v>
          </cell>
          <cell r="C21">
            <v>27.4</v>
          </cell>
          <cell r="D21">
            <v>16.3</v>
          </cell>
          <cell r="E21">
            <v>76.25</v>
          </cell>
          <cell r="F21">
            <v>94</v>
          </cell>
          <cell r="G21">
            <v>47</v>
          </cell>
          <cell r="H21">
            <v>19.440000000000001</v>
          </cell>
          <cell r="J21">
            <v>43.92</v>
          </cell>
          <cell r="K21">
            <v>0</v>
          </cell>
        </row>
        <row r="22">
          <cell r="B22">
            <v>21.987500000000001</v>
          </cell>
          <cell r="C22">
            <v>28.1</v>
          </cell>
          <cell r="D22">
            <v>17</v>
          </cell>
          <cell r="E22">
            <v>72.875</v>
          </cell>
          <cell r="F22">
            <v>90</v>
          </cell>
          <cell r="G22">
            <v>48</v>
          </cell>
          <cell r="H22">
            <v>14.04</v>
          </cell>
          <cell r="J22">
            <v>33.119999999999997</v>
          </cell>
          <cell r="K22">
            <v>0</v>
          </cell>
        </row>
        <row r="23">
          <cell r="B23">
            <v>20.074999999999999</v>
          </cell>
          <cell r="C23">
            <v>27.8</v>
          </cell>
          <cell r="D23">
            <v>14.6</v>
          </cell>
          <cell r="E23">
            <v>74.416666666666671</v>
          </cell>
          <cell r="F23">
            <v>89</v>
          </cell>
          <cell r="G23">
            <v>50</v>
          </cell>
          <cell r="H23">
            <v>17.64</v>
          </cell>
          <cell r="J23">
            <v>43.56</v>
          </cell>
          <cell r="K23">
            <v>0</v>
          </cell>
        </row>
        <row r="24">
          <cell r="B24">
            <v>22.545833333333334</v>
          </cell>
          <cell r="C24">
            <v>26.7</v>
          </cell>
          <cell r="D24">
            <v>19.399999999999999</v>
          </cell>
          <cell r="E24">
            <v>78.291666666666671</v>
          </cell>
          <cell r="F24">
            <v>88</v>
          </cell>
          <cell r="G24">
            <v>61</v>
          </cell>
          <cell r="H24">
            <v>11.16</v>
          </cell>
          <cell r="J24">
            <v>25.2</v>
          </cell>
          <cell r="K24">
            <v>0</v>
          </cell>
        </row>
        <row r="25">
          <cell r="B25">
            <v>22.650000000000002</v>
          </cell>
          <cell r="C25">
            <v>28.2</v>
          </cell>
          <cell r="D25">
            <v>18.399999999999999</v>
          </cell>
          <cell r="E25">
            <v>77.458333333333329</v>
          </cell>
          <cell r="F25">
            <v>95</v>
          </cell>
          <cell r="G25">
            <v>44</v>
          </cell>
          <cell r="H25">
            <v>12.6</v>
          </cell>
          <cell r="J25">
            <v>21.6</v>
          </cell>
          <cell r="K25">
            <v>0</v>
          </cell>
        </row>
        <row r="26">
          <cell r="B26">
            <v>22.616666666666671</v>
          </cell>
          <cell r="C26">
            <v>28.8</v>
          </cell>
          <cell r="D26">
            <v>18.600000000000001</v>
          </cell>
          <cell r="E26">
            <v>66.416666666666671</v>
          </cell>
          <cell r="F26">
            <v>90</v>
          </cell>
          <cell r="G26">
            <v>37</v>
          </cell>
          <cell r="H26">
            <v>13.68</v>
          </cell>
          <cell r="J26">
            <v>32.76</v>
          </cell>
          <cell r="K26">
            <v>1.7999999999999998</v>
          </cell>
        </row>
        <row r="27">
          <cell r="B27">
            <v>20.258333333333329</v>
          </cell>
          <cell r="C27">
            <v>26.7</v>
          </cell>
          <cell r="D27">
            <v>15.6</v>
          </cell>
          <cell r="E27">
            <v>77.25</v>
          </cell>
          <cell r="F27">
            <v>95</v>
          </cell>
          <cell r="G27">
            <v>49</v>
          </cell>
          <cell r="H27">
            <v>14.04</v>
          </cell>
          <cell r="J27">
            <v>30.6</v>
          </cell>
          <cell r="K27">
            <v>0</v>
          </cell>
        </row>
        <row r="28">
          <cell r="B28">
            <v>20.166666666666664</v>
          </cell>
          <cell r="C28">
            <v>26.6</v>
          </cell>
          <cell r="D28">
            <v>15.2</v>
          </cell>
          <cell r="E28">
            <v>74.75</v>
          </cell>
          <cell r="F28">
            <v>94</v>
          </cell>
          <cell r="G28">
            <v>41</v>
          </cell>
          <cell r="H28">
            <v>21.240000000000002</v>
          </cell>
          <cell r="J28">
            <v>42.480000000000004</v>
          </cell>
          <cell r="K28">
            <v>0</v>
          </cell>
        </row>
        <row r="29">
          <cell r="B29">
            <v>20.725000000000001</v>
          </cell>
          <cell r="C29">
            <v>27.6</v>
          </cell>
          <cell r="D29">
            <v>15.7</v>
          </cell>
          <cell r="E29">
            <v>69.458333333333329</v>
          </cell>
          <cell r="F29">
            <v>86</v>
          </cell>
          <cell r="G29">
            <v>45</v>
          </cell>
          <cell r="H29">
            <v>17.64</v>
          </cell>
          <cell r="J29">
            <v>32.76</v>
          </cell>
          <cell r="K29">
            <v>0</v>
          </cell>
        </row>
        <row r="30">
          <cell r="B30">
            <v>21.316666666666666</v>
          </cell>
          <cell r="C30">
            <v>27.7</v>
          </cell>
          <cell r="D30">
            <v>17.3</v>
          </cell>
          <cell r="E30">
            <v>69.333333333333329</v>
          </cell>
          <cell r="F30">
            <v>81</v>
          </cell>
          <cell r="G30">
            <v>47</v>
          </cell>
          <cell r="H30">
            <v>15.120000000000001</v>
          </cell>
          <cell r="J30">
            <v>37.800000000000004</v>
          </cell>
          <cell r="K30">
            <v>0</v>
          </cell>
        </row>
        <row r="31">
          <cell r="B31">
            <v>22.087499999999995</v>
          </cell>
          <cell r="C31">
            <v>28</v>
          </cell>
          <cell r="D31">
            <v>17.3</v>
          </cell>
          <cell r="E31">
            <v>66.541666666666671</v>
          </cell>
          <cell r="F31">
            <v>86</v>
          </cell>
          <cell r="G31">
            <v>44</v>
          </cell>
          <cell r="H31">
            <v>18.720000000000002</v>
          </cell>
          <cell r="J31">
            <v>47.88</v>
          </cell>
          <cell r="K31">
            <v>0</v>
          </cell>
        </row>
        <row r="32">
          <cell r="B32">
            <v>13.429166666666669</v>
          </cell>
          <cell r="C32">
            <v>24</v>
          </cell>
          <cell r="D32">
            <v>9.5</v>
          </cell>
          <cell r="E32">
            <v>81.041666666666671</v>
          </cell>
          <cell r="F32">
            <v>96</v>
          </cell>
          <cell r="G32">
            <v>60</v>
          </cell>
          <cell r="H32">
            <v>21.6</v>
          </cell>
          <cell r="J32">
            <v>55.800000000000004</v>
          </cell>
          <cell r="K32">
            <v>0</v>
          </cell>
        </row>
        <row r="33">
          <cell r="B33">
            <v>8.0958333333333332</v>
          </cell>
          <cell r="C33">
            <v>13.7</v>
          </cell>
          <cell r="D33">
            <v>4.3</v>
          </cell>
          <cell r="E33">
            <v>72.791666666666671</v>
          </cell>
          <cell r="F33">
            <v>94</v>
          </cell>
          <cell r="G33">
            <v>42</v>
          </cell>
          <cell r="H33">
            <v>15.840000000000002</v>
          </cell>
          <cell r="J33">
            <v>32.76</v>
          </cell>
          <cell r="K33">
            <v>0</v>
          </cell>
        </row>
        <row r="34">
          <cell r="B34">
            <v>10.112499999999999</v>
          </cell>
          <cell r="C34">
            <v>17.899999999999999</v>
          </cell>
          <cell r="D34">
            <v>4.5999999999999996</v>
          </cell>
          <cell r="E34">
            <v>67.791666666666671</v>
          </cell>
          <cell r="F34">
            <v>87</v>
          </cell>
          <cell r="G34">
            <v>40</v>
          </cell>
          <cell r="H34">
            <v>9.7200000000000006</v>
          </cell>
          <cell r="J34">
            <v>23.040000000000003</v>
          </cell>
          <cell r="K34">
            <v>0</v>
          </cell>
        </row>
        <row r="35">
          <cell r="B35">
            <v>14.512499999999998</v>
          </cell>
          <cell r="C35">
            <v>21.8</v>
          </cell>
          <cell r="D35">
            <v>9.8000000000000007</v>
          </cell>
          <cell r="E35">
            <v>61.916666666666664</v>
          </cell>
          <cell r="F35">
            <v>83</v>
          </cell>
          <cell r="G35">
            <v>33</v>
          </cell>
          <cell r="H35">
            <v>11.879999999999999</v>
          </cell>
          <cell r="J35">
            <v>21.240000000000002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22.383333333333336</v>
          </cell>
          <cell r="C5">
            <v>30.1</v>
          </cell>
          <cell r="D5">
            <v>15.2</v>
          </cell>
          <cell r="E5">
            <v>71.375</v>
          </cell>
          <cell r="F5">
            <v>92</v>
          </cell>
          <cell r="G5">
            <v>37</v>
          </cell>
          <cell r="H5">
            <v>1.08</v>
          </cell>
          <cell r="J5">
            <v>21.240000000000002</v>
          </cell>
          <cell r="K5" t="str">
            <v>*</v>
          </cell>
        </row>
        <row r="6">
          <cell r="B6">
            <v>23.987499999999997</v>
          </cell>
          <cell r="C6">
            <v>31.3</v>
          </cell>
          <cell r="D6">
            <v>18.100000000000001</v>
          </cell>
          <cell r="E6">
            <v>72</v>
          </cell>
          <cell r="F6">
            <v>91</v>
          </cell>
          <cell r="G6">
            <v>45</v>
          </cell>
          <cell r="H6">
            <v>1.08</v>
          </cell>
          <cell r="J6">
            <v>20.16</v>
          </cell>
          <cell r="K6" t="str">
            <v>*</v>
          </cell>
        </row>
        <row r="7">
          <cell r="B7">
            <v>23.754166666666666</v>
          </cell>
          <cell r="C7">
            <v>27.9</v>
          </cell>
          <cell r="D7">
            <v>21.8</v>
          </cell>
          <cell r="E7">
            <v>79</v>
          </cell>
          <cell r="F7">
            <v>86</v>
          </cell>
          <cell r="G7">
            <v>56</v>
          </cell>
          <cell r="H7">
            <v>7.2</v>
          </cell>
          <cell r="J7">
            <v>21.6</v>
          </cell>
          <cell r="K7" t="str">
            <v>*</v>
          </cell>
        </row>
        <row r="8">
          <cell r="B8">
            <v>24.645833333333329</v>
          </cell>
          <cell r="C8">
            <v>31.4</v>
          </cell>
          <cell r="D8">
            <v>18.899999999999999</v>
          </cell>
          <cell r="E8">
            <v>79.166666666666671</v>
          </cell>
          <cell r="F8">
            <v>93</v>
          </cell>
          <cell r="G8">
            <v>53</v>
          </cell>
          <cell r="H8">
            <v>2.52</v>
          </cell>
          <cell r="J8">
            <v>18.36</v>
          </cell>
          <cell r="K8" t="str">
            <v>*</v>
          </cell>
        </row>
        <row r="9">
          <cell r="B9">
            <v>25.395833333333329</v>
          </cell>
          <cell r="C9">
            <v>28.1</v>
          </cell>
          <cell r="D9">
            <v>23.4</v>
          </cell>
          <cell r="E9">
            <v>82.708333333333329</v>
          </cell>
          <cell r="F9">
            <v>89</v>
          </cell>
          <cell r="G9">
            <v>68</v>
          </cell>
          <cell r="H9">
            <v>0.72000000000000008</v>
          </cell>
          <cell r="J9">
            <v>17.28</v>
          </cell>
          <cell r="K9" t="str">
            <v>*</v>
          </cell>
        </row>
        <row r="10">
          <cell r="B10">
            <v>26.620833333333334</v>
          </cell>
          <cell r="C10">
            <v>33</v>
          </cell>
          <cell r="D10">
            <v>21.4</v>
          </cell>
          <cell r="E10">
            <v>73.791666666666671</v>
          </cell>
          <cell r="F10">
            <v>91</v>
          </cell>
          <cell r="G10">
            <v>50</v>
          </cell>
          <cell r="H10">
            <v>9</v>
          </cell>
          <cell r="J10">
            <v>25.92</v>
          </cell>
          <cell r="K10" t="str">
            <v>*</v>
          </cell>
        </row>
        <row r="11">
          <cell r="B11">
            <v>27.629166666666666</v>
          </cell>
          <cell r="C11">
            <v>32.799999999999997</v>
          </cell>
          <cell r="D11">
            <v>23.7</v>
          </cell>
          <cell r="E11">
            <v>66.625</v>
          </cell>
          <cell r="F11">
            <v>79</v>
          </cell>
          <cell r="G11">
            <v>50</v>
          </cell>
          <cell r="H11">
            <v>12.6</v>
          </cell>
          <cell r="J11">
            <v>32.4</v>
          </cell>
          <cell r="K11" t="str">
            <v>*</v>
          </cell>
        </row>
        <row r="12">
          <cell r="B12">
            <v>27.974999999999998</v>
          </cell>
          <cell r="C12">
            <v>32.700000000000003</v>
          </cell>
          <cell r="D12">
            <v>24</v>
          </cell>
          <cell r="E12">
            <v>68.916666666666671</v>
          </cell>
          <cell r="F12">
            <v>83</v>
          </cell>
          <cell r="G12">
            <v>52</v>
          </cell>
          <cell r="H12">
            <v>16.2</v>
          </cell>
          <cell r="J12">
            <v>53.64</v>
          </cell>
          <cell r="K12" t="str">
            <v>*</v>
          </cell>
        </row>
        <row r="13">
          <cell r="B13">
            <v>27.654166666666658</v>
          </cell>
          <cell r="C13">
            <v>33.200000000000003</v>
          </cell>
          <cell r="D13">
            <v>21.8</v>
          </cell>
          <cell r="E13">
            <v>71.916666666666671</v>
          </cell>
          <cell r="F13">
            <v>91</v>
          </cell>
          <cell r="G13">
            <v>49</v>
          </cell>
          <cell r="H13">
            <v>15.48</v>
          </cell>
          <cell r="J13">
            <v>42.480000000000004</v>
          </cell>
          <cell r="K13" t="str">
            <v>*</v>
          </cell>
        </row>
        <row r="14">
          <cell r="B14">
            <v>20.600000000000005</v>
          </cell>
          <cell r="C14">
            <v>24.1</v>
          </cell>
          <cell r="D14">
            <v>17.899999999999999</v>
          </cell>
          <cell r="E14">
            <v>80.083333333333329</v>
          </cell>
          <cell r="F14">
            <v>91</v>
          </cell>
          <cell r="G14">
            <v>62</v>
          </cell>
          <cell r="H14">
            <v>14.76</v>
          </cell>
          <cell r="J14">
            <v>32.4</v>
          </cell>
          <cell r="K14" t="str">
            <v>*</v>
          </cell>
        </row>
        <row r="15">
          <cell r="B15">
            <v>20.491666666666671</v>
          </cell>
          <cell r="C15">
            <v>26.9</v>
          </cell>
          <cell r="D15">
            <v>16.100000000000001</v>
          </cell>
          <cell r="E15">
            <v>77.291666666666671</v>
          </cell>
          <cell r="F15">
            <v>92</v>
          </cell>
          <cell r="G15">
            <v>53</v>
          </cell>
          <cell r="H15">
            <v>5.4</v>
          </cell>
          <cell r="J15">
            <v>29.16</v>
          </cell>
          <cell r="K15" t="str">
            <v>*</v>
          </cell>
        </row>
        <row r="16">
          <cell r="B16">
            <v>21.333333333333339</v>
          </cell>
          <cell r="C16">
            <v>28.7</v>
          </cell>
          <cell r="D16">
            <v>15.3</v>
          </cell>
          <cell r="E16">
            <v>77.166666666666671</v>
          </cell>
          <cell r="F16">
            <v>92</v>
          </cell>
          <cell r="G16">
            <v>53</v>
          </cell>
          <cell r="H16">
            <v>0</v>
          </cell>
          <cell r="J16">
            <v>0</v>
          </cell>
          <cell r="K16" t="str">
            <v>*</v>
          </cell>
        </row>
        <row r="17">
          <cell r="B17">
            <v>24.220833333333331</v>
          </cell>
          <cell r="C17">
            <v>31.1</v>
          </cell>
          <cell r="D17">
            <v>18.7</v>
          </cell>
          <cell r="E17">
            <v>76.708333333333329</v>
          </cell>
          <cell r="F17">
            <v>92</v>
          </cell>
          <cell r="G17">
            <v>52</v>
          </cell>
          <cell r="H17">
            <v>0</v>
          </cell>
          <cell r="J17">
            <v>0</v>
          </cell>
          <cell r="K17" t="str">
            <v>*</v>
          </cell>
        </row>
        <row r="18">
          <cell r="B18">
            <v>25.774999999999995</v>
          </cell>
          <cell r="C18">
            <v>32.5</v>
          </cell>
          <cell r="D18">
            <v>19.600000000000001</v>
          </cell>
          <cell r="E18">
            <v>72.583333333333329</v>
          </cell>
          <cell r="F18">
            <v>92</v>
          </cell>
          <cell r="G18">
            <v>46</v>
          </cell>
          <cell r="H18">
            <v>8.2799999999999994</v>
          </cell>
          <cell r="J18">
            <v>24.12</v>
          </cell>
          <cell r="K18" t="str">
            <v>*</v>
          </cell>
        </row>
        <row r="19">
          <cell r="B19">
            <v>25.516666666666666</v>
          </cell>
          <cell r="C19">
            <v>32.4</v>
          </cell>
          <cell r="D19">
            <v>18.7</v>
          </cell>
          <cell r="E19">
            <v>68.375</v>
          </cell>
          <cell r="F19">
            <v>91</v>
          </cell>
          <cell r="G19">
            <v>39</v>
          </cell>
          <cell r="H19">
            <v>8.2799999999999994</v>
          </cell>
          <cell r="J19">
            <v>26.28</v>
          </cell>
          <cell r="K19" t="str">
            <v>*</v>
          </cell>
        </row>
        <row r="20">
          <cell r="B20">
            <v>25.058333333333334</v>
          </cell>
          <cell r="C20">
            <v>32.4</v>
          </cell>
          <cell r="D20">
            <v>17.7</v>
          </cell>
          <cell r="E20">
            <v>66.916666666666671</v>
          </cell>
          <cell r="F20">
            <v>90</v>
          </cell>
          <cell r="G20">
            <v>37</v>
          </cell>
          <cell r="H20">
            <v>10.44</v>
          </cell>
          <cell r="J20">
            <v>28.08</v>
          </cell>
          <cell r="K20" t="str">
            <v>*</v>
          </cell>
        </row>
        <row r="21">
          <cell r="B21">
            <v>24.837500000000002</v>
          </cell>
          <cell r="C21">
            <v>32.299999999999997</v>
          </cell>
          <cell r="D21">
            <v>18.5</v>
          </cell>
          <cell r="E21">
            <v>67.625</v>
          </cell>
          <cell r="F21">
            <v>89</v>
          </cell>
          <cell r="G21">
            <v>42</v>
          </cell>
          <cell r="H21">
            <v>15.120000000000001</v>
          </cell>
          <cell r="J21">
            <v>38.519999999999996</v>
          </cell>
          <cell r="K21" t="str">
            <v>*</v>
          </cell>
        </row>
        <row r="22">
          <cell r="B22">
            <v>26.575000000000003</v>
          </cell>
          <cell r="C22">
            <v>32.5</v>
          </cell>
          <cell r="D22">
            <v>22.4</v>
          </cell>
          <cell r="E22">
            <v>64.958333333333329</v>
          </cell>
          <cell r="F22">
            <v>80</v>
          </cell>
          <cell r="G22">
            <v>45</v>
          </cell>
          <cell r="H22">
            <v>14.04</v>
          </cell>
          <cell r="J22">
            <v>42.84</v>
          </cell>
          <cell r="K22" t="str">
            <v>*</v>
          </cell>
        </row>
        <row r="23">
          <cell r="B23">
            <v>24.841666666666672</v>
          </cell>
          <cell r="C23">
            <v>31.4</v>
          </cell>
          <cell r="D23">
            <v>20.3</v>
          </cell>
          <cell r="E23">
            <v>69.125</v>
          </cell>
          <cell r="F23">
            <v>83</v>
          </cell>
          <cell r="G23">
            <v>52</v>
          </cell>
          <cell r="H23">
            <v>26.28</v>
          </cell>
          <cell r="J23">
            <v>50.04</v>
          </cell>
          <cell r="K23" t="str">
            <v>*</v>
          </cell>
        </row>
        <row r="24">
          <cell r="B24">
            <v>23.395833333333332</v>
          </cell>
          <cell r="C24">
            <v>25.8</v>
          </cell>
          <cell r="D24">
            <v>21.7</v>
          </cell>
          <cell r="E24">
            <v>86.125</v>
          </cell>
          <cell r="F24">
            <v>90</v>
          </cell>
          <cell r="G24">
            <v>78</v>
          </cell>
          <cell r="H24">
            <v>6.84</v>
          </cell>
          <cell r="J24">
            <v>22.68</v>
          </cell>
          <cell r="K24" t="str">
            <v>*</v>
          </cell>
        </row>
        <row r="25">
          <cell r="B25">
            <v>25.254166666666666</v>
          </cell>
          <cell r="C25">
            <v>32.6</v>
          </cell>
          <cell r="D25">
            <v>20.2</v>
          </cell>
          <cell r="E25">
            <v>77.541666666666671</v>
          </cell>
          <cell r="F25">
            <v>96</v>
          </cell>
          <cell r="G25">
            <v>43</v>
          </cell>
          <cell r="H25">
            <v>3.6</v>
          </cell>
          <cell r="J25">
            <v>18.36</v>
          </cell>
          <cell r="K25" t="str">
            <v>*</v>
          </cell>
        </row>
        <row r="26">
          <cell r="B26">
            <v>25.69583333333334</v>
          </cell>
          <cell r="C26">
            <v>32.6</v>
          </cell>
          <cell r="D26">
            <v>20.3</v>
          </cell>
          <cell r="E26">
            <v>71.833333333333329</v>
          </cell>
          <cell r="F26">
            <v>90</v>
          </cell>
          <cell r="G26">
            <v>39</v>
          </cell>
          <cell r="H26">
            <v>0</v>
          </cell>
          <cell r="J26">
            <v>14.04</v>
          </cell>
          <cell r="K26" t="str">
            <v>*</v>
          </cell>
        </row>
        <row r="27">
          <cell r="B27">
            <v>25.249999999999996</v>
          </cell>
          <cell r="C27">
            <v>31.2</v>
          </cell>
          <cell r="D27">
            <v>21.3</v>
          </cell>
          <cell r="E27">
            <v>72.875</v>
          </cell>
          <cell r="F27">
            <v>91</v>
          </cell>
          <cell r="G27">
            <v>41</v>
          </cell>
          <cell r="H27">
            <v>9.7200000000000006</v>
          </cell>
          <cell r="J27">
            <v>25.2</v>
          </cell>
          <cell r="K27" t="str">
            <v>*</v>
          </cell>
        </row>
        <row r="28">
          <cell r="B28">
            <v>24.337499999999995</v>
          </cell>
          <cell r="C28">
            <v>31.9</v>
          </cell>
          <cell r="D28">
            <v>18.600000000000001</v>
          </cell>
          <cell r="E28">
            <v>65.666666666666671</v>
          </cell>
          <cell r="F28">
            <v>88</v>
          </cell>
          <cell r="G28">
            <v>32</v>
          </cell>
          <cell r="H28">
            <v>7.9200000000000008</v>
          </cell>
          <cell r="J28">
            <v>24.12</v>
          </cell>
          <cell r="K28" t="str">
            <v>*</v>
          </cell>
        </row>
        <row r="29">
          <cell r="B29">
            <v>24.437500000000004</v>
          </cell>
          <cell r="C29">
            <v>32.4</v>
          </cell>
          <cell r="D29">
            <v>18</v>
          </cell>
          <cell r="E29">
            <v>65.625</v>
          </cell>
          <cell r="F29">
            <v>85</v>
          </cell>
          <cell r="G29">
            <v>37</v>
          </cell>
          <cell r="H29">
            <v>6.84</v>
          </cell>
          <cell r="J29">
            <v>29.16</v>
          </cell>
          <cell r="K29" t="str">
            <v>*</v>
          </cell>
        </row>
        <row r="30">
          <cell r="B30">
            <v>25.954166666666666</v>
          </cell>
          <cell r="C30">
            <v>31.4</v>
          </cell>
          <cell r="D30">
            <v>21.7</v>
          </cell>
          <cell r="E30">
            <v>64.833333333333329</v>
          </cell>
          <cell r="F30">
            <v>80</v>
          </cell>
          <cell r="G30">
            <v>47</v>
          </cell>
          <cell r="H30">
            <v>14.76</v>
          </cell>
          <cell r="J30">
            <v>39.6</v>
          </cell>
          <cell r="K30" t="str">
            <v>*</v>
          </cell>
        </row>
        <row r="31">
          <cell r="B31">
            <v>27.345833333333331</v>
          </cell>
          <cell r="C31">
            <v>31.4</v>
          </cell>
          <cell r="D31">
            <v>24.4</v>
          </cell>
          <cell r="E31">
            <v>62.875</v>
          </cell>
          <cell r="F31">
            <v>73</v>
          </cell>
          <cell r="G31">
            <v>53</v>
          </cell>
          <cell r="H31">
            <v>18</v>
          </cell>
          <cell r="J31">
            <v>47.88</v>
          </cell>
          <cell r="K31" t="str">
            <v>*</v>
          </cell>
        </row>
        <row r="32">
          <cell r="B32">
            <v>16.245833333333334</v>
          </cell>
          <cell r="C32">
            <v>28.9</v>
          </cell>
          <cell r="D32">
            <v>13.1</v>
          </cell>
          <cell r="E32">
            <v>70.25</v>
          </cell>
          <cell r="F32">
            <v>93</v>
          </cell>
          <cell r="G32">
            <v>53</v>
          </cell>
          <cell r="H32">
            <v>20.16</v>
          </cell>
          <cell r="J32">
            <v>56.519999999999996</v>
          </cell>
          <cell r="K32" t="str">
            <v>*</v>
          </cell>
        </row>
        <row r="33">
          <cell r="B33">
            <v>11.524999999999999</v>
          </cell>
          <cell r="C33">
            <v>16.399999999999999</v>
          </cell>
          <cell r="D33">
            <v>6.5</v>
          </cell>
          <cell r="E33">
            <v>69.833333333333329</v>
          </cell>
          <cell r="F33">
            <v>91</v>
          </cell>
          <cell r="G33">
            <v>43</v>
          </cell>
          <cell r="H33">
            <v>0</v>
          </cell>
          <cell r="J33">
            <v>0</v>
          </cell>
          <cell r="K33" t="str">
            <v>*</v>
          </cell>
        </row>
        <row r="34">
          <cell r="B34">
            <v>12.316666666666665</v>
          </cell>
          <cell r="C34">
            <v>20.5</v>
          </cell>
          <cell r="D34">
            <v>5.9</v>
          </cell>
          <cell r="E34">
            <v>70.583333333333329</v>
          </cell>
          <cell r="F34">
            <v>92</v>
          </cell>
          <cell r="G34">
            <v>40</v>
          </cell>
          <cell r="H34">
            <v>0</v>
          </cell>
          <cell r="J34">
            <v>0</v>
          </cell>
          <cell r="K34" t="str">
            <v>*</v>
          </cell>
        </row>
        <row r="35">
          <cell r="B35">
            <v>17.483333333333334</v>
          </cell>
          <cell r="C35">
            <v>22.7</v>
          </cell>
          <cell r="D35">
            <v>13.8</v>
          </cell>
          <cell r="E35">
            <v>65.583333333333329</v>
          </cell>
          <cell r="F35">
            <v>82</v>
          </cell>
          <cell r="G35">
            <v>40</v>
          </cell>
          <cell r="H35">
            <v>0</v>
          </cell>
          <cell r="J35">
            <v>0</v>
          </cell>
          <cell r="K35" t="str">
            <v>*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J31" t="str">
            <v>*</v>
          </cell>
          <cell r="K31" t="str">
            <v>*</v>
          </cell>
        </row>
        <row r="32">
          <cell r="B32">
            <v>15.350000000000001</v>
          </cell>
          <cell r="C32">
            <v>17.3</v>
          </cell>
          <cell r="D32">
            <v>12.9</v>
          </cell>
          <cell r="E32">
            <v>65.583333333333329</v>
          </cell>
          <cell r="F32">
            <v>86</v>
          </cell>
          <cell r="G32">
            <v>52</v>
          </cell>
          <cell r="H32">
            <v>22.68</v>
          </cell>
          <cell r="J32">
            <v>39.6</v>
          </cell>
          <cell r="K32">
            <v>0</v>
          </cell>
        </row>
        <row r="33">
          <cell r="B33">
            <v>12.216666666666669</v>
          </cell>
          <cell r="C33">
            <v>18</v>
          </cell>
          <cell r="D33">
            <v>6.9</v>
          </cell>
          <cell r="E33">
            <v>74.083333333333329</v>
          </cell>
          <cell r="F33">
            <v>97</v>
          </cell>
          <cell r="G33">
            <v>41</v>
          </cell>
          <cell r="H33">
            <v>9.3600000000000012</v>
          </cell>
          <cell r="J33">
            <v>21.6</v>
          </cell>
          <cell r="K33">
            <v>0</v>
          </cell>
        </row>
        <row r="34">
          <cell r="B34">
            <v>13.091666666666667</v>
          </cell>
          <cell r="C34">
            <v>21.7</v>
          </cell>
          <cell r="D34">
            <v>6.9</v>
          </cell>
          <cell r="E34">
            <v>72</v>
          </cell>
          <cell r="F34">
            <v>95</v>
          </cell>
          <cell r="G34">
            <v>39</v>
          </cell>
          <cell r="H34">
            <v>8.64</v>
          </cell>
          <cell r="J34">
            <v>19.440000000000001</v>
          </cell>
          <cell r="K34">
            <v>0</v>
          </cell>
        </row>
        <row r="35">
          <cell r="B35">
            <v>17.483333333333334</v>
          </cell>
          <cell r="C35">
            <v>23.7</v>
          </cell>
          <cell r="D35">
            <v>12.6</v>
          </cell>
          <cell r="E35">
            <v>71.583333333333329</v>
          </cell>
          <cell r="F35">
            <v>92</v>
          </cell>
          <cell r="G35">
            <v>41</v>
          </cell>
          <cell r="H35">
            <v>10.08</v>
          </cell>
          <cell r="J35">
            <v>17.28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20.120833333333334</v>
          </cell>
          <cell r="C5">
            <v>29.1</v>
          </cell>
          <cell r="D5">
            <v>13.9</v>
          </cell>
          <cell r="E5">
            <v>78.375</v>
          </cell>
          <cell r="F5">
            <v>100</v>
          </cell>
          <cell r="G5">
            <v>45</v>
          </cell>
          <cell r="H5">
            <v>11.520000000000001</v>
          </cell>
          <cell r="J5">
            <v>22.68</v>
          </cell>
          <cell r="K5">
            <v>0.2</v>
          </cell>
        </row>
        <row r="6">
          <cell r="B6">
            <v>21.570833333333329</v>
          </cell>
          <cell r="C6">
            <v>30.8</v>
          </cell>
          <cell r="D6">
            <v>14.5</v>
          </cell>
          <cell r="E6">
            <v>75.583333333333329</v>
          </cell>
          <cell r="F6">
            <v>98</v>
          </cell>
          <cell r="G6">
            <v>44</v>
          </cell>
          <cell r="H6">
            <v>7.5600000000000005</v>
          </cell>
          <cell r="J6">
            <v>17.28</v>
          </cell>
          <cell r="K6">
            <v>0</v>
          </cell>
        </row>
        <row r="7">
          <cell r="B7">
            <v>23.579166666666662</v>
          </cell>
          <cell r="C7">
            <v>32.6</v>
          </cell>
          <cell r="D7">
            <v>17.5</v>
          </cell>
          <cell r="E7">
            <v>78.75</v>
          </cell>
          <cell r="F7">
            <v>100</v>
          </cell>
          <cell r="G7">
            <v>46</v>
          </cell>
          <cell r="H7">
            <v>10.8</v>
          </cell>
          <cell r="J7">
            <v>24.840000000000003</v>
          </cell>
          <cell r="K7">
            <v>0</v>
          </cell>
        </row>
        <row r="8">
          <cell r="B8">
            <v>25.100000000000005</v>
          </cell>
          <cell r="C8">
            <v>32.299999999999997</v>
          </cell>
          <cell r="D8">
            <v>19.399999999999999</v>
          </cell>
          <cell r="E8">
            <v>75.125</v>
          </cell>
          <cell r="F8">
            <v>100</v>
          </cell>
          <cell r="G8">
            <v>45</v>
          </cell>
          <cell r="H8">
            <v>12.24</v>
          </cell>
          <cell r="J8">
            <v>27</v>
          </cell>
          <cell r="K8">
            <v>0</v>
          </cell>
        </row>
        <row r="9">
          <cell r="B9">
            <v>23.441666666666666</v>
          </cell>
          <cell r="C9">
            <v>29.9</v>
          </cell>
          <cell r="D9">
            <v>17.8</v>
          </cell>
          <cell r="E9">
            <v>74.5</v>
          </cell>
          <cell r="F9">
            <v>100</v>
          </cell>
          <cell r="G9">
            <v>44</v>
          </cell>
          <cell r="H9">
            <v>9.3600000000000012</v>
          </cell>
          <cell r="J9">
            <v>23.759999999999998</v>
          </cell>
          <cell r="K9">
            <v>0</v>
          </cell>
        </row>
        <row r="10">
          <cell r="B10">
            <v>23.262499999999999</v>
          </cell>
          <cell r="C10">
            <v>30.6</v>
          </cell>
          <cell r="D10">
            <v>16.7</v>
          </cell>
          <cell r="E10">
            <v>72.708333333333329</v>
          </cell>
          <cell r="F10">
            <v>100</v>
          </cell>
          <cell r="G10">
            <v>41</v>
          </cell>
          <cell r="H10">
            <v>8.64</v>
          </cell>
          <cell r="J10">
            <v>21.240000000000002</v>
          </cell>
          <cell r="K10">
            <v>0</v>
          </cell>
        </row>
        <row r="11">
          <cell r="B11">
            <v>23.337499999999995</v>
          </cell>
          <cell r="C11">
            <v>31.6</v>
          </cell>
          <cell r="D11">
            <v>16.7</v>
          </cell>
          <cell r="E11">
            <v>76.333333333333329</v>
          </cell>
          <cell r="F11">
            <v>100</v>
          </cell>
          <cell r="G11">
            <v>44</v>
          </cell>
          <cell r="H11">
            <v>15.48</v>
          </cell>
          <cell r="J11">
            <v>28.08</v>
          </cell>
          <cell r="K11">
            <v>0</v>
          </cell>
        </row>
        <row r="12">
          <cell r="B12">
            <v>24.729166666666668</v>
          </cell>
          <cell r="C12">
            <v>33.5</v>
          </cell>
          <cell r="D12">
            <v>17.100000000000001</v>
          </cell>
          <cell r="E12">
            <v>76.541666666666671</v>
          </cell>
          <cell r="F12">
            <v>100</v>
          </cell>
          <cell r="G12">
            <v>40</v>
          </cell>
          <cell r="H12">
            <v>16.2</v>
          </cell>
          <cell r="J12">
            <v>30.240000000000002</v>
          </cell>
          <cell r="K12">
            <v>0</v>
          </cell>
        </row>
        <row r="13">
          <cell r="B13">
            <v>25.904166666666669</v>
          </cell>
          <cell r="C13">
            <v>33.299999999999997</v>
          </cell>
          <cell r="D13">
            <v>19.399999999999999</v>
          </cell>
          <cell r="E13">
            <v>73.666666666666671</v>
          </cell>
          <cell r="F13">
            <v>97</v>
          </cell>
          <cell r="G13">
            <v>43</v>
          </cell>
          <cell r="H13">
            <v>21.6</v>
          </cell>
          <cell r="J13">
            <v>38.880000000000003</v>
          </cell>
          <cell r="K13">
            <v>0</v>
          </cell>
        </row>
        <row r="14">
          <cell r="B14">
            <v>23.412500000000005</v>
          </cell>
          <cell r="C14">
            <v>27.2</v>
          </cell>
          <cell r="D14">
            <v>20.5</v>
          </cell>
          <cell r="E14">
            <v>87.25</v>
          </cell>
          <cell r="F14">
            <v>99</v>
          </cell>
          <cell r="G14">
            <v>71</v>
          </cell>
          <cell r="H14">
            <v>20.16</v>
          </cell>
          <cell r="J14">
            <v>39.24</v>
          </cell>
          <cell r="K14">
            <v>9</v>
          </cell>
        </row>
        <row r="15">
          <cell r="B15">
            <v>19.437499999999996</v>
          </cell>
          <cell r="C15">
            <v>22.8</v>
          </cell>
          <cell r="D15">
            <v>16.5</v>
          </cell>
          <cell r="E15">
            <v>95.416666666666671</v>
          </cell>
          <cell r="F15">
            <v>100</v>
          </cell>
          <cell r="G15">
            <v>84</v>
          </cell>
          <cell r="H15">
            <v>14.04</v>
          </cell>
          <cell r="J15">
            <v>28.8</v>
          </cell>
          <cell r="K15">
            <v>0.2</v>
          </cell>
        </row>
        <row r="16">
          <cell r="B16">
            <v>21.925000000000001</v>
          </cell>
          <cell r="C16">
            <v>28.5</v>
          </cell>
          <cell r="D16">
            <v>17.899999999999999</v>
          </cell>
          <cell r="E16">
            <v>83.416666666666671</v>
          </cell>
          <cell r="F16">
            <v>97</v>
          </cell>
          <cell r="G16">
            <v>60</v>
          </cell>
          <cell r="H16">
            <v>12.24</v>
          </cell>
          <cell r="J16">
            <v>23.040000000000003</v>
          </cell>
          <cell r="K16">
            <v>0.2</v>
          </cell>
        </row>
        <row r="17">
          <cell r="B17">
            <v>23.083333333333332</v>
          </cell>
          <cell r="C17">
            <v>30.4</v>
          </cell>
          <cell r="D17">
            <v>17.899999999999999</v>
          </cell>
          <cell r="E17">
            <v>82.833333333333329</v>
          </cell>
          <cell r="F17">
            <v>100</v>
          </cell>
          <cell r="G17">
            <v>54</v>
          </cell>
          <cell r="H17">
            <v>10.44</v>
          </cell>
          <cell r="J17">
            <v>20.52</v>
          </cell>
          <cell r="K17">
            <v>0</v>
          </cell>
        </row>
        <row r="18">
          <cell r="B18">
            <v>23.741666666666671</v>
          </cell>
          <cell r="C18">
            <v>30.1</v>
          </cell>
          <cell r="D18">
            <v>18.8</v>
          </cell>
          <cell r="E18">
            <v>78.291666666666671</v>
          </cell>
          <cell r="F18">
            <v>98</v>
          </cell>
          <cell r="G18">
            <v>48</v>
          </cell>
          <cell r="H18">
            <v>12.24</v>
          </cell>
          <cell r="J18">
            <v>28.44</v>
          </cell>
          <cell r="K18">
            <v>0</v>
          </cell>
        </row>
        <row r="19">
          <cell r="B19">
            <v>22.787499999999998</v>
          </cell>
          <cell r="C19">
            <v>29.3</v>
          </cell>
          <cell r="D19">
            <v>17.399999999999999</v>
          </cell>
          <cell r="E19">
            <v>74.75</v>
          </cell>
          <cell r="F19">
            <v>95</v>
          </cell>
          <cell r="H19">
            <v>13.32</v>
          </cell>
          <cell r="J19">
            <v>26.64</v>
          </cell>
          <cell r="K19">
            <v>0</v>
          </cell>
        </row>
        <row r="20">
          <cell r="B20">
            <v>23.083333333333332</v>
          </cell>
          <cell r="C20">
            <v>30.5</v>
          </cell>
          <cell r="D20">
            <v>16.899999999999999</v>
          </cell>
          <cell r="E20">
            <v>72.791666666666671</v>
          </cell>
          <cell r="F20">
            <v>99</v>
          </cell>
          <cell r="G20">
            <v>42</v>
          </cell>
          <cell r="H20">
            <v>13.68</v>
          </cell>
          <cell r="J20">
            <v>29.880000000000003</v>
          </cell>
          <cell r="K20">
            <v>0</v>
          </cell>
        </row>
        <row r="21">
          <cell r="B21">
            <v>23.341666666666669</v>
          </cell>
          <cell r="C21">
            <v>31</v>
          </cell>
          <cell r="D21">
            <v>17</v>
          </cell>
          <cell r="E21">
            <v>72.791666666666671</v>
          </cell>
          <cell r="F21">
            <v>100</v>
          </cell>
          <cell r="G21">
            <v>43</v>
          </cell>
          <cell r="H21">
            <v>15.48</v>
          </cell>
          <cell r="J21">
            <v>32.4</v>
          </cell>
          <cell r="K21">
            <v>0</v>
          </cell>
        </row>
        <row r="22">
          <cell r="B22">
            <v>23.404166666666669</v>
          </cell>
          <cell r="C22">
            <v>31.3</v>
          </cell>
          <cell r="D22">
            <v>17.600000000000001</v>
          </cell>
          <cell r="E22">
            <v>76</v>
          </cell>
          <cell r="F22">
            <v>99</v>
          </cell>
          <cell r="G22">
            <v>45</v>
          </cell>
          <cell r="H22">
            <v>12.6</v>
          </cell>
          <cell r="J22">
            <v>32.04</v>
          </cell>
          <cell r="K22">
            <v>0</v>
          </cell>
        </row>
        <row r="23">
          <cell r="B23">
            <v>23.674999999999997</v>
          </cell>
          <cell r="C23">
            <v>31.3</v>
          </cell>
          <cell r="D23">
            <v>19.2</v>
          </cell>
          <cell r="E23">
            <v>79.791666666666671</v>
          </cell>
          <cell r="F23">
            <v>100</v>
          </cell>
          <cell r="G23">
            <v>47</v>
          </cell>
          <cell r="H23">
            <v>11.520000000000001</v>
          </cell>
          <cell r="J23">
            <v>24.840000000000003</v>
          </cell>
          <cell r="K23">
            <v>0</v>
          </cell>
        </row>
        <row r="24">
          <cell r="B24">
            <v>24.541666666666671</v>
          </cell>
          <cell r="C24">
            <v>30.7</v>
          </cell>
          <cell r="D24">
            <v>20</v>
          </cell>
          <cell r="E24">
            <v>75.666666666666671</v>
          </cell>
          <cell r="F24">
            <v>100</v>
          </cell>
          <cell r="G24">
            <v>42</v>
          </cell>
          <cell r="H24">
            <v>11.16</v>
          </cell>
          <cell r="J24">
            <v>23.400000000000002</v>
          </cell>
          <cell r="K24">
            <v>0</v>
          </cell>
        </row>
        <row r="25">
          <cell r="B25">
            <v>22.424999999999997</v>
          </cell>
          <cell r="C25">
            <v>30.5</v>
          </cell>
          <cell r="D25">
            <v>16</v>
          </cell>
          <cell r="E25">
            <v>76.875</v>
          </cell>
          <cell r="F25">
            <v>100</v>
          </cell>
          <cell r="G25">
            <v>42</v>
          </cell>
          <cell r="H25">
            <v>9</v>
          </cell>
          <cell r="J25">
            <v>22.68</v>
          </cell>
          <cell r="K25">
            <v>0</v>
          </cell>
        </row>
        <row r="26">
          <cell r="B26">
            <v>21.354166666666668</v>
          </cell>
          <cell r="C26">
            <v>30.4</v>
          </cell>
          <cell r="D26">
            <v>14.4</v>
          </cell>
          <cell r="E26">
            <v>75.458333333333329</v>
          </cell>
          <cell r="F26">
            <v>100</v>
          </cell>
          <cell r="G26">
            <v>36</v>
          </cell>
          <cell r="H26">
            <v>10.08</v>
          </cell>
          <cell r="J26">
            <v>21.96</v>
          </cell>
          <cell r="K26">
            <v>0.2</v>
          </cell>
        </row>
        <row r="27">
          <cell r="B27">
            <v>21.599999999999998</v>
          </cell>
          <cell r="C27">
            <v>30.7</v>
          </cell>
          <cell r="D27">
            <v>14.9</v>
          </cell>
          <cell r="E27">
            <v>73.416666666666671</v>
          </cell>
          <cell r="F27">
            <v>100</v>
          </cell>
          <cell r="G27">
            <v>36</v>
          </cell>
          <cell r="H27">
            <v>11.16</v>
          </cell>
          <cell r="J27">
            <v>24.12</v>
          </cell>
          <cell r="K27">
            <v>0</v>
          </cell>
        </row>
        <row r="28">
          <cell r="B28">
            <v>21.325000000000003</v>
          </cell>
          <cell r="C28">
            <v>31</v>
          </cell>
          <cell r="D28">
            <v>14.4</v>
          </cell>
          <cell r="E28">
            <v>74.708333333333329</v>
          </cell>
          <cell r="F28">
            <v>100</v>
          </cell>
          <cell r="G28">
            <v>34</v>
          </cell>
          <cell r="H28">
            <v>10.44</v>
          </cell>
          <cell r="J28">
            <v>25.2</v>
          </cell>
          <cell r="K28">
            <v>0</v>
          </cell>
        </row>
        <row r="29">
          <cell r="B29">
            <v>22.058333333333334</v>
          </cell>
          <cell r="C29">
            <v>31.7</v>
          </cell>
          <cell r="D29">
            <v>14.6</v>
          </cell>
          <cell r="E29">
            <v>72.916666666666671</v>
          </cell>
          <cell r="F29">
            <v>99</v>
          </cell>
          <cell r="G29">
            <v>35</v>
          </cell>
          <cell r="H29">
            <v>12.6</v>
          </cell>
          <cell r="J29">
            <v>26.28</v>
          </cell>
          <cell r="K29">
            <v>0.2</v>
          </cell>
        </row>
        <row r="30">
          <cell r="B30">
            <v>22.704166666666666</v>
          </cell>
          <cell r="C30">
            <v>31.4</v>
          </cell>
          <cell r="D30">
            <v>15.6</v>
          </cell>
          <cell r="E30">
            <v>71.166666666666671</v>
          </cell>
          <cell r="F30">
            <v>98</v>
          </cell>
          <cell r="G30">
            <v>36</v>
          </cell>
          <cell r="H30">
            <v>12.96</v>
          </cell>
          <cell r="J30">
            <v>27.36</v>
          </cell>
          <cell r="K30">
            <v>0</v>
          </cell>
        </row>
        <row r="31">
          <cell r="B31">
            <v>22.724999999999998</v>
          </cell>
          <cell r="C31">
            <v>31.2</v>
          </cell>
          <cell r="D31">
            <v>16.100000000000001</v>
          </cell>
          <cell r="E31">
            <v>68.041666666666671</v>
          </cell>
          <cell r="F31">
            <v>94</v>
          </cell>
          <cell r="G31">
            <v>37</v>
          </cell>
          <cell r="H31">
            <v>22.68</v>
          </cell>
          <cell r="J31">
            <v>39.96</v>
          </cell>
          <cell r="K31">
            <v>0</v>
          </cell>
        </row>
        <row r="32">
          <cell r="B32">
            <v>19.025000000000002</v>
          </cell>
          <cell r="C32">
            <v>24.9</v>
          </cell>
          <cell r="D32">
            <v>12.5</v>
          </cell>
          <cell r="E32">
            <v>83.583333333333329</v>
          </cell>
          <cell r="F32">
            <v>100</v>
          </cell>
          <cell r="G32">
            <v>61</v>
          </cell>
          <cell r="H32">
            <v>17.64</v>
          </cell>
          <cell r="J32">
            <v>40.680000000000007</v>
          </cell>
          <cell r="K32">
            <v>22.8</v>
          </cell>
        </row>
        <row r="33">
          <cell r="B33">
            <v>11.833333333333336</v>
          </cell>
          <cell r="C33">
            <v>17.7</v>
          </cell>
          <cell r="D33">
            <v>8.1999999999999993</v>
          </cell>
          <cell r="E33">
            <v>77.208333333333329</v>
          </cell>
          <cell r="F33">
            <v>96</v>
          </cell>
          <cell r="G33">
            <v>46</v>
          </cell>
          <cell r="H33">
            <v>14.76</v>
          </cell>
          <cell r="J33">
            <v>23.400000000000002</v>
          </cell>
          <cell r="K33">
            <v>0.2</v>
          </cell>
        </row>
        <row r="34">
          <cell r="B34">
            <v>11.520833333333334</v>
          </cell>
          <cell r="C34">
            <v>20.100000000000001</v>
          </cell>
          <cell r="D34">
            <v>4.7</v>
          </cell>
          <cell r="E34">
            <v>76.791666666666671</v>
          </cell>
          <cell r="F34">
            <v>100</v>
          </cell>
          <cell r="G34">
            <v>46</v>
          </cell>
          <cell r="H34">
            <v>11.520000000000001</v>
          </cell>
          <cell r="J34">
            <v>19.079999999999998</v>
          </cell>
          <cell r="K34">
            <v>0</v>
          </cell>
        </row>
        <row r="35">
          <cell r="B35">
            <v>14.870833333333332</v>
          </cell>
          <cell r="C35">
            <v>24.9</v>
          </cell>
          <cell r="D35">
            <v>7.4</v>
          </cell>
          <cell r="E35">
            <v>77.75</v>
          </cell>
          <cell r="F35">
            <v>100</v>
          </cell>
          <cell r="G35">
            <v>43</v>
          </cell>
          <cell r="H35">
            <v>8.64</v>
          </cell>
          <cell r="J35">
            <v>19.440000000000001</v>
          </cell>
          <cell r="K35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19.329166666666669</v>
          </cell>
          <cell r="C5">
            <v>27.6</v>
          </cell>
          <cell r="D5">
            <v>12.8</v>
          </cell>
          <cell r="E5">
            <v>83.125</v>
          </cell>
          <cell r="F5">
            <v>100</v>
          </cell>
          <cell r="G5">
            <v>52</v>
          </cell>
          <cell r="H5">
            <v>9</v>
          </cell>
          <cell r="J5">
            <v>21.96</v>
          </cell>
          <cell r="K5">
            <v>0</v>
          </cell>
        </row>
        <row r="6">
          <cell r="B6">
            <v>20.350000000000001</v>
          </cell>
          <cell r="C6">
            <v>29.6</v>
          </cell>
          <cell r="D6">
            <v>11.8</v>
          </cell>
          <cell r="E6">
            <v>79.166666666666671</v>
          </cell>
          <cell r="F6">
            <v>99</v>
          </cell>
          <cell r="G6">
            <v>47</v>
          </cell>
          <cell r="H6">
            <v>4.6800000000000006</v>
          </cell>
          <cell r="J6">
            <v>19.079999999999998</v>
          </cell>
          <cell r="K6">
            <v>0.2</v>
          </cell>
        </row>
        <row r="7">
          <cell r="B7">
            <v>20.841666666666665</v>
          </cell>
          <cell r="C7">
            <v>29.5</v>
          </cell>
          <cell r="D7">
            <v>14.4</v>
          </cell>
          <cell r="E7">
            <v>87.916666666666671</v>
          </cell>
          <cell r="F7">
            <v>100</v>
          </cell>
          <cell r="G7">
            <v>64</v>
          </cell>
          <cell r="H7">
            <v>6.12</v>
          </cell>
          <cell r="J7">
            <v>14.76</v>
          </cell>
          <cell r="K7">
            <v>0</v>
          </cell>
        </row>
        <row r="8">
          <cell r="B8">
            <v>23.504166666666674</v>
          </cell>
          <cell r="C8">
            <v>30.5</v>
          </cell>
          <cell r="D8">
            <v>18.2</v>
          </cell>
          <cell r="E8">
            <v>81.916666666666671</v>
          </cell>
          <cell r="F8">
            <v>99</v>
          </cell>
          <cell r="G8">
            <v>54</v>
          </cell>
          <cell r="H8">
            <v>7.5600000000000005</v>
          </cell>
          <cell r="J8">
            <v>21.6</v>
          </cell>
          <cell r="K8">
            <v>0</v>
          </cell>
        </row>
        <row r="9">
          <cell r="B9">
            <v>23.595833333333331</v>
          </cell>
          <cell r="C9">
            <v>29.2</v>
          </cell>
          <cell r="D9">
            <v>18.100000000000001</v>
          </cell>
          <cell r="E9">
            <v>77.833333333333329</v>
          </cell>
          <cell r="F9">
            <v>98</v>
          </cell>
          <cell r="G9">
            <v>54</v>
          </cell>
          <cell r="H9">
            <v>8.2799999999999994</v>
          </cell>
          <cell r="J9">
            <v>22.32</v>
          </cell>
          <cell r="K9">
            <v>0</v>
          </cell>
        </row>
        <row r="10">
          <cell r="B10">
            <v>22.849999999999998</v>
          </cell>
          <cell r="C10">
            <v>29.7</v>
          </cell>
          <cell r="D10">
            <v>17</v>
          </cell>
          <cell r="E10">
            <v>76.958333333333329</v>
          </cell>
          <cell r="F10">
            <v>97</v>
          </cell>
          <cell r="G10">
            <v>47</v>
          </cell>
          <cell r="H10">
            <v>9</v>
          </cell>
          <cell r="J10">
            <v>25.2</v>
          </cell>
          <cell r="K10">
            <v>0</v>
          </cell>
        </row>
        <row r="11">
          <cell r="B11">
            <v>23.204166666666669</v>
          </cell>
          <cell r="C11">
            <v>29.5</v>
          </cell>
          <cell r="D11">
            <v>16.5</v>
          </cell>
          <cell r="E11">
            <v>77.708333333333329</v>
          </cell>
          <cell r="F11">
            <v>97</v>
          </cell>
          <cell r="G11">
            <v>57</v>
          </cell>
          <cell r="H11">
            <v>7.5600000000000005</v>
          </cell>
          <cell r="J11">
            <v>21.96</v>
          </cell>
          <cell r="K11">
            <v>0</v>
          </cell>
        </row>
        <row r="12">
          <cell r="B12">
            <v>24.770833333333329</v>
          </cell>
          <cell r="C12">
            <v>32.5</v>
          </cell>
          <cell r="D12">
            <v>18.600000000000001</v>
          </cell>
          <cell r="E12">
            <v>78.375</v>
          </cell>
          <cell r="F12">
            <v>98</v>
          </cell>
          <cell r="G12">
            <v>49</v>
          </cell>
          <cell r="H12">
            <v>9</v>
          </cell>
          <cell r="J12">
            <v>24.840000000000003</v>
          </cell>
          <cell r="K12">
            <v>0</v>
          </cell>
        </row>
        <row r="13">
          <cell r="B13">
            <v>24.924999999999997</v>
          </cell>
          <cell r="C13">
            <v>32.299999999999997</v>
          </cell>
          <cell r="D13">
            <v>18.600000000000001</v>
          </cell>
          <cell r="E13">
            <v>82</v>
          </cell>
          <cell r="F13">
            <v>98</v>
          </cell>
          <cell r="G13">
            <v>55</v>
          </cell>
          <cell r="H13">
            <v>16.920000000000002</v>
          </cell>
          <cell r="J13">
            <v>46.080000000000005</v>
          </cell>
          <cell r="K13">
            <v>2</v>
          </cell>
        </row>
        <row r="14">
          <cell r="B14">
            <v>21.154166666666669</v>
          </cell>
          <cell r="C14">
            <v>23.6</v>
          </cell>
          <cell r="D14">
            <v>18.8</v>
          </cell>
          <cell r="E14">
            <v>91.75</v>
          </cell>
          <cell r="F14">
            <v>99</v>
          </cell>
          <cell r="G14">
            <v>82</v>
          </cell>
          <cell r="H14">
            <v>13.32</v>
          </cell>
          <cell r="J14">
            <v>29.880000000000003</v>
          </cell>
          <cell r="K14">
            <v>9.4</v>
          </cell>
        </row>
        <row r="15">
          <cell r="B15">
            <v>18.920833333333334</v>
          </cell>
          <cell r="C15">
            <v>23.9</v>
          </cell>
          <cell r="D15">
            <v>15.1</v>
          </cell>
          <cell r="E15">
            <v>88.791666666666671</v>
          </cell>
          <cell r="F15">
            <v>98</v>
          </cell>
          <cell r="G15">
            <v>73</v>
          </cell>
          <cell r="H15">
            <v>9.3600000000000012</v>
          </cell>
          <cell r="J15">
            <v>18.720000000000002</v>
          </cell>
          <cell r="K15">
            <v>0.2</v>
          </cell>
        </row>
        <row r="16">
          <cell r="B16">
            <v>20.679166666666667</v>
          </cell>
          <cell r="C16">
            <v>27.5</v>
          </cell>
          <cell r="D16">
            <v>15.7</v>
          </cell>
          <cell r="E16">
            <v>85.541666666666671</v>
          </cell>
          <cell r="F16">
            <v>100</v>
          </cell>
          <cell r="G16">
            <v>60</v>
          </cell>
          <cell r="H16">
            <v>11.879999999999999</v>
          </cell>
          <cell r="J16">
            <v>28.08</v>
          </cell>
          <cell r="K16">
            <v>0.2</v>
          </cell>
        </row>
        <row r="17">
          <cell r="B17">
            <v>22.433333333333334</v>
          </cell>
          <cell r="C17">
            <v>29.2</v>
          </cell>
          <cell r="D17">
            <v>17.3</v>
          </cell>
          <cell r="E17">
            <v>83.916666666666671</v>
          </cell>
          <cell r="F17">
            <v>99</v>
          </cell>
          <cell r="G17">
            <v>60</v>
          </cell>
          <cell r="H17">
            <v>8.2799999999999994</v>
          </cell>
          <cell r="J17">
            <v>21.240000000000002</v>
          </cell>
          <cell r="K17">
            <v>0</v>
          </cell>
        </row>
        <row r="18">
          <cell r="B18">
            <v>22.775000000000002</v>
          </cell>
          <cell r="C18">
            <v>29</v>
          </cell>
          <cell r="D18">
            <v>17.8</v>
          </cell>
          <cell r="E18">
            <v>80.625</v>
          </cell>
          <cell r="F18">
            <v>96</v>
          </cell>
          <cell r="G18">
            <v>57</v>
          </cell>
          <cell r="H18">
            <v>10.8</v>
          </cell>
          <cell r="J18">
            <v>25.56</v>
          </cell>
          <cell r="K18">
            <v>0</v>
          </cell>
        </row>
        <row r="19">
          <cell r="B19">
            <v>21.879166666666666</v>
          </cell>
          <cell r="C19">
            <v>28.3</v>
          </cell>
          <cell r="D19">
            <v>15.9</v>
          </cell>
          <cell r="E19">
            <v>75.916666666666671</v>
          </cell>
          <cell r="F19">
            <v>96</v>
          </cell>
          <cell r="G19">
            <v>45</v>
          </cell>
          <cell r="H19">
            <v>7.9200000000000008</v>
          </cell>
          <cell r="J19">
            <v>23.759999999999998</v>
          </cell>
          <cell r="K19">
            <v>0</v>
          </cell>
        </row>
        <row r="20">
          <cell r="B20">
            <v>21.808333333333334</v>
          </cell>
          <cell r="C20">
            <v>29.5</v>
          </cell>
          <cell r="D20">
            <v>15.8</v>
          </cell>
          <cell r="E20">
            <v>78.791666666666671</v>
          </cell>
          <cell r="F20">
            <v>99</v>
          </cell>
          <cell r="G20">
            <v>49</v>
          </cell>
          <cell r="H20">
            <v>6.12</v>
          </cell>
          <cell r="J20">
            <v>20.52</v>
          </cell>
          <cell r="K20">
            <v>0</v>
          </cell>
        </row>
        <row r="21">
          <cell r="B21">
            <v>23.495833333333337</v>
          </cell>
          <cell r="C21">
            <v>30.9</v>
          </cell>
          <cell r="D21">
            <v>16.899999999999999</v>
          </cell>
          <cell r="E21">
            <v>74.708333333333329</v>
          </cell>
          <cell r="F21">
            <v>96</v>
          </cell>
          <cell r="G21">
            <v>46</v>
          </cell>
          <cell r="H21">
            <v>12.6</v>
          </cell>
          <cell r="J21">
            <v>34.92</v>
          </cell>
          <cell r="K21">
            <v>0</v>
          </cell>
        </row>
        <row r="22">
          <cell r="B22">
            <v>23.400000000000006</v>
          </cell>
          <cell r="C22">
            <v>31.2</v>
          </cell>
          <cell r="D22">
            <v>16.8</v>
          </cell>
          <cell r="E22">
            <v>78.166666666666671</v>
          </cell>
          <cell r="F22">
            <v>99</v>
          </cell>
          <cell r="G22">
            <v>50</v>
          </cell>
          <cell r="H22">
            <v>11.520000000000001</v>
          </cell>
          <cell r="J22">
            <v>33.119999999999997</v>
          </cell>
          <cell r="K22">
            <v>0</v>
          </cell>
        </row>
        <row r="23">
          <cell r="B23">
            <v>22.420833333333334</v>
          </cell>
          <cell r="C23">
            <v>31.1</v>
          </cell>
          <cell r="D23">
            <v>14.7</v>
          </cell>
          <cell r="E23">
            <v>78.958333333333329</v>
          </cell>
          <cell r="F23">
            <v>98</v>
          </cell>
          <cell r="G23">
            <v>49</v>
          </cell>
          <cell r="H23">
            <v>11.16</v>
          </cell>
          <cell r="J23">
            <v>30.96</v>
          </cell>
          <cell r="K23">
            <v>0.60000000000000009</v>
          </cell>
        </row>
        <row r="24">
          <cell r="B24">
            <v>23.154166666666669</v>
          </cell>
          <cell r="C24">
            <v>30</v>
          </cell>
          <cell r="D24">
            <v>17.3</v>
          </cell>
          <cell r="E24">
            <v>84.541666666666671</v>
          </cell>
          <cell r="F24">
            <v>100</v>
          </cell>
          <cell r="G24">
            <v>54</v>
          </cell>
          <cell r="H24">
            <v>4.6800000000000006</v>
          </cell>
          <cell r="J24">
            <v>12.6</v>
          </cell>
          <cell r="K24">
            <v>0</v>
          </cell>
        </row>
        <row r="25">
          <cell r="B25">
            <v>22.599999999999998</v>
          </cell>
          <cell r="C25">
            <v>30.3</v>
          </cell>
          <cell r="D25">
            <v>15.9</v>
          </cell>
          <cell r="E25">
            <v>82.583333333333329</v>
          </cell>
          <cell r="F25">
            <v>100</v>
          </cell>
          <cell r="G25">
            <v>46</v>
          </cell>
          <cell r="H25">
            <v>5.7600000000000007</v>
          </cell>
          <cell r="J25">
            <v>19.440000000000001</v>
          </cell>
          <cell r="K25">
            <v>0.2</v>
          </cell>
        </row>
        <row r="26">
          <cell r="B26">
            <v>21.583333333333332</v>
          </cell>
          <cell r="C26">
            <v>30.6</v>
          </cell>
          <cell r="D26">
            <v>13.6</v>
          </cell>
          <cell r="E26">
            <v>79.25</v>
          </cell>
          <cell r="F26">
            <v>100</v>
          </cell>
          <cell r="G26">
            <v>36</v>
          </cell>
          <cell r="H26">
            <v>3.24</v>
          </cell>
          <cell r="J26">
            <v>14.4</v>
          </cell>
          <cell r="K26">
            <v>0</v>
          </cell>
        </row>
        <row r="27">
          <cell r="B27">
            <v>21.454166666666666</v>
          </cell>
          <cell r="C27">
            <v>29.6</v>
          </cell>
          <cell r="D27">
            <v>14.8</v>
          </cell>
          <cell r="E27">
            <v>81.625</v>
          </cell>
          <cell r="F27">
            <v>100</v>
          </cell>
          <cell r="G27">
            <v>47</v>
          </cell>
          <cell r="H27">
            <v>5.7600000000000007</v>
          </cell>
          <cell r="J27">
            <v>17.64</v>
          </cell>
          <cell r="K27">
            <v>0</v>
          </cell>
        </row>
        <row r="28">
          <cell r="B28">
            <v>22.391666666666666</v>
          </cell>
          <cell r="C28">
            <v>30.3</v>
          </cell>
          <cell r="D28">
            <v>17.3</v>
          </cell>
          <cell r="E28">
            <v>74.75</v>
          </cell>
          <cell r="F28">
            <v>97</v>
          </cell>
          <cell r="G28">
            <v>39</v>
          </cell>
          <cell r="H28">
            <v>14.04</v>
          </cell>
          <cell r="J28">
            <v>29.880000000000003</v>
          </cell>
          <cell r="K28">
            <v>0</v>
          </cell>
        </row>
        <row r="29">
          <cell r="B29">
            <v>22.125</v>
          </cell>
          <cell r="C29">
            <v>30.9</v>
          </cell>
          <cell r="D29">
            <v>14</v>
          </cell>
          <cell r="E29">
            <v>74.75</v>
          </cell>
          <cell r="F29">
            <v>99</v>
          </cell>
          <cell r="G29">
            <v>39</v>
          </cell>
          <cell r="H29">
            <v>8.64</v>
          </cell>
          <cell r="J29">
            <v>19.079999999999998</v>
          </cell>
          <cell r="K29">
            <v>0</v>
          </cell>
        </row>
        <row r="30">
          <cell r="B30">
            <v>22.862500000000001</v>
          </cell>
          <cell r="C30">
            <v>31.7</v>
          </cell>
          <cell r="D30">
            <v>15.7</v>
          </cell>
          <cell r="E30">
            <v>72.75</v>
          </cell>
          <cell r="F30">
            <v>97</v>
          </cell>
          <cell r="G30">
            <v>37</v>
          </cell>
          <cell r="H30">
            <v>16.559999999999999</v>
          </cell>
          <cell r="J30">
            <v>33.840000000000003</v>
          </cell>
          <cell r="K30">
            <v>0</v>
          </cell>
        </row>
        <row r="31">
          <cell r="B31">
            <v>24.212500000000002</v>
          </cell>
          <cell r="C31">
            <v>30.6</v>
          </cell>
          <cell r="D31">
            <v>18.8</v>
          </cell>
          <cell r="E31">
            <v>65.208333333333329</v>
          </cell>
          <cell r="F31">
            <v>79</v>
          </cell>
          <cell r="G31">
            <v>45</v>
          </cell>
          <cell r="H31">
            <v>14.76</v>
          </cell>
          <cell r="J31">
            <v>38.519999999999996</v>
          </cell>
          <cell r="K31">
            <v>0</v>
          </cell>
        </row>
        <row r="32">
          <cell r="B32">
            <v>17.379166666666666</v>
          </cell>
          <cell r="C32">
            <v>25.8</v>
          </cell>
          <cell r="D32">
            <v>9.6</v>
          </cell>
          <cell r="E32">
            <v>80.333333333333329</v>
          </cell>
          <cell r="F32">
            <v>100</v>
          </cell>
          <cell r="G32">
            <v>56</v>
          </cell>
          <cell r="H32">
            <v>15.48</v>
          </cell>
          <cell r="J32">
            <v>56.519999999999996</v>
          </cell>
          <cell r="K32">
            <v>34</v>
          </cell>
        </row>
        <row r="33">
          <cell r="B33">
            <v>9.9</v>
          </cell>
          <cell r="C33">
            <v>15</v>
          </cell>
          <cell r="D33">
            <v>5.8</v>
          </cell>
          <cell r="E33">
            <v>81.291666666666671</v>
          </cell>
          <cell r="F33">
            <v>98</v>
          </cell>
          <cell r="G33">
            <v>51</v>
          </cell>
          <cell r="H33">
            <v>7.9200000000000008</v>
          </cell>
          <cell r="J33">
            <v>20.16</v>
          </cell>
          <cell r="K33">
            <v>0.2</v>
          </cell>
        </row>
        <row r="34">
          <cell r="B34">
            <v>8.8125000000000018</v>
          </cell>
          <cell r="C34">
            <v>18.899999999999999</v>
          </cell>
          <cell r="D34">
            <v>0.7</v>
          </cell>
          <cell r="E34">
            <v>83.25</v>
          </cell>
          <cell r="F34">
            <v>100</v>
          </cell>
          <cell r="G34">
            <v>46</v>
          </cell>
          <cell r="H34">
            <v>6.48</v>
          </cell>
          <cell r="J34">
            <v>16.920000000000002</v>
          </cell>
          <cell r="K34">
            <v>0</v>
          </cell>
        </row>
        <row r="35">
          <cell r="B35">
            <v>13.183333333333332</v>
          </cell>
          <cell r="C35">
            <v>22.5</v>
          </cell>
          <cell r="D35">
            <v>6.9</v>
          </cell>
          <cell r="E35">
            <v>82.708333333333329</v>
          </cell>
          <cell r="F35">
            <v>99</v>
          </cell>
          <cell r="G35">
            <v>52</v>
          </cell>
          <cell r="H35">
            <v>4.6800000000000006</v>
          </cell>
          <cell r="J35">
            <v>13.32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rascunho"/>
    </sheetNames>
    <sheetDataSet>
      <sheetData sheetId="0"/>
      <sheetData sheetId="1"/>
      <sheetData sheetId="2"/>
      <sheetData sheetId="3"/>
      <sheetData sheetId="4">
        <row r="5">
          <cell r="B5">
            <v>21.683333333333337</v>
          </cell>
          <cell r="C5">
            <v>31.1</v>
          </cell>
          <cell r="D5">
            <v>15.1</v>
          </cell>
          <cell r="E5">
            <v>73.875</v>
          </cell>
          <cell r="F5">
            <v>94</v>
          </cell>
          <cell r="G5">
            <v>34</v>
          </cell>
          <cell r="H5">
            <v>5.4</v>
          </cell>
          <cell r="J5">
            <v>19.440000000000001</v>
          </cell>
          <cell r="K5">
            <v>0</v>
          </cell>
        </row>
        <row r="6">
          <cell r="B6">
            <v>24.066666666666666</v>
          </cell>
          <cell r="C6">
            <v>32.700000000000003</v>
          </cell>
          <cell r="D6">
            <v>17.3</v>
          </cell>
          <cell r="E6">
            <v>68.875</v>
          </cell>
          <cell r="F6">
            <v>91</v>
          </cell>
          <cell r="G6">
            <v>33</v>
          </cell>
          <cell r="H6">
            <v>2.52</v>
          </cell>
          <cell r="J6">
            <v>15.840000000000002</v>
          </cell>
          <cell r="K6">
            <v>0</v>
          </cell>
        </row>
        <row r="7">
          <cell r="B7">
            <v>24.537499999999998</v>
          </cell>
          <cell r="C7">
            <v>33.9</v>
          </cell>
          <cell r="D7">
            <v>18.600000000000001</v>
          </cell>
          <cell r="E7">
            <v>71.541666666666671</v>
          </cell>
          <cell r="F7">
            <v>89</v>
          </cell>
          <cell r="G7">
            <v>29</v>
          </cell>
          <cell r="H7">
            <v>4.6800000000000006</v>
          </cell>
          <cell r="J7">
            <v>12.24</v>
          </cell>
          <cell r="K7">
            <v>0</v>
          </cell>
        </row>
        <row r="8">
          <cell r="B8">
            <v>26.512499999999999</v>
          </cell>
          <cell r="C8">
            <v>33</v>
          </cell>
          <cell r="D8">
            <v>21.9</v>
          </cell>
          <cell r="E8">
            <v>72.125</v>
          </cell>
          <cell r="F8">
            <v>88</v>
          </cell>
          <cell r="G8">
            <v>49</v>
          </cell>
          <cell r="H8">
            <v>9.3600000000000012</v>
          </cell>
          <cell r="J8">
            <v>24.48</v>
          </cell>
          <cell r="K8">
            <v>0</v>
          </cell>
        </row>
        <row r="9">
          <cell r="B9">
            <v>26.737500000000001</v>
          </cell>
          <cell r="C9">
            <v>33</v>
          </cell>
          <cell r="D9">
            <v>22</v>
          </cell>
          <cell r="E9">
            <v>70.208333333333329</v>
          </cell>
          <cell r="F9">
            <v>91</v>
          </cell>
          <cell r="G9">
            <v>38</v>
          </cell>
          <cell r="H9">
            <v>6.48</v>
          </cell>
          <cell r="J9">
            <v>24.12</v>
          </cell>
          <cell r="K9">
            <v>0</v>
          </cell>
        </row>
        <row r="10">
          <cell r="B10">
            <v>26.095833333333335</v>
          </cell>
          <cell r="C10">
            <v>32.700000000000003</v>
          </cell>
          <cell r="D10">
            <v>20.3</v>
          </cell>
          <cell r="E10">
            <v>68.291666666666671</v>
          </cell>
          <cell r="F10">
            <v>89</v>
          </cell>
          <cell r="G10">
            <v>39</v>
          </cell>
          <cell r="H10">
            <v>4.32</v>
          </cell>
          <cell r="J10">
            <v>21.240000000000002</v>
          </cell>
          <cell r="K10">
            <v>0</v>
          </cell>
        </row>
        <row r="11">
          <cell r="B11">
            <v>25.391666666666666</v>
          </cell>
          <cell r="C11">
            <v>32.799999999999997</v>
          </cell>
          <cell r="D11">
            <v>19.600000000000001</v>
          </cell>
          <cell r="E11">
            <v>72.291666666666671</v>
          </cell>
          <cell r="F11">
            <v>92</v>
          </cell>
          <cell r="G11">
            <v>40</v>
          </cell>
          <cell r="H11">
            <v>11.520000000000001</v>
          </cell>
          <cell r="J11">
            <v>29.52</v>
          </cell>
          <cell r="K11">
            <v>0</v>
          </cell>
        </row>
        <row r="12">
          <cell r="B12">
            <v>26.483333333333334</v>
          </cell>
          <cell r="C12">
            <v>33.700000000000003</v>
          </cell>
          <cell r="D12">
            <v>20.7</v>
          </cell>
          <cell r="E12">
            <v>70.458333333333329</v>
          </cell>
          <cell r="F12">
            <v>90</v>
          </cell>
          <cell r="G12">
            <v>43</v>
          </cell>
          <cell r="H12">
            <v>16.2</v>
          </cell>
          <cell r="J12">
            <v>37.800000000000004</v>
          </cell>
          <cell r="K12">
            <v>0</v>
          </cell>
        </row>
        <row r="13">
          <cell r="B13">
            <v>27.387499999999999</v>
          </cell>
          <cell r="C13">
            <v>33.799999999999997</v>
          </cell>
          <cell r="D13">
            <v>22.4</v>
          </cell>
          <cell r="E13">
            <v>72.5</v>
          </cell>
          <cell r="F13">
            <v>91</v>
          </cell>
          <cell r="G13">
            <v>47</v>
          </cell>
          <cell r="H13">
            <v>15.48</v>
          </cell>
          <cell r="J13">
            <v>36.72</v>
          </cell>
          <cell r="K13">
            <v>1.2</v>
          </cell>
        </row>
        <row r="14">
          <cell r="B14">
            <v>23.266666666666666</v>
          </cell>
          <cell r="C14">
            <v>26.5</v>
          </cell>
          <cell r="D14">
            <v>21.3</v>
          </cell>
          <cell r="E14">
            <v>85.083333333333329</v>
          </cell>
          <cell r="F14">
            <v>93</v>
          </cell>
          <cell r="G14">
            <v>70</v>
          </cell>
          <cell r="H14">
            <v>7.2</v>
          </cell>
          <cell r="J14">
            <v>22.32</v>
          </cell>
          <cell r="K14">
            <v>21.2</v>
          </cell>
        </row>
        <row r="15">
          <cell r="B15">
            <v>21.395833333333329</v>
          </cell>
          <cell r="C15">
            <v>27.8</v>
          </cell>
          <cell r="D15">
            <v>16.600000000000001</v>
          </cell>
          <cell r="E15">
            <v>79.208333333333329</v>
          </cell>
          <cell r="F15">
            <v>93</v>
          </cell>
          <cell r="G15">
            <v>53</v>
          </cell>
          <cell r="H15">
            <v>4.6800000000000006</v>
          </cell>
          <cell r="J15">
            <v>21.6</v>
          </cell>
          <cell r="K15">
            <v>0.2</v>
          </cell>
        </row>
        <row r="16">
          <cell r="B16">
            <v>22.941666666666666</v>
          </cell>
          <cell r="C16">
            <v>30.2</v>
          </cell>
          <cell r="D16">
            <v>17.7</v>
          </cell>
          <cell r="E16">
            <v>77.958333333333329</v>
          </cell>
          <cell r="F16">
            <v>93</v>
          </cell>
          <cell r="G16">
            <v>53</v>
          </cell>
          <cell r="H16">
            <v>11.520000000000001</v>
          </cell>
          <cell r="J16">
            <v>23.040000000000003</v>
          </cell>
          <cell r="K16">
            <v>0</v>
          </cell>
        </row>
        <row r="17">
          <cell r="B17">
            <v>25.249999999999996</v>
          </cell>
          <cell r="C17">
            <v>32.6</v>
          </cell>
          <cell r="D17">
            <v>20.100000000000001</v>
          </cell>
          <cell r="E17">
            <v>74.291666666666671</v>
          </cell>
          <cell r="F17">
            <v>91</v>
          </cell>
          <cell r="G17">
            <v>48</v>
          </cell>
          <cell r="H17">
            <v>9</v>
          </cell>
          <cell r="J17">
            <v>16.920000000000002</v>
          </cell>
          <cell r="K17">
            <v>0</v>
          </cell>
        </row>
        <row r="18">
          <cell r="B18">
            <v>25.945833333333336</v>
          </cell>
          <cell r="C18">
            <v>31</v>
          </cell>
          <cell r="D18">
            <v>21.6</v>
          </cell>
          <cell r="E18">
            <v>71.583333333333329</v>
          </cell>
          <cell r="F18">
            <v>88</v>
          </cell>
          <cell r="G18">
            <v>50</v>
          </cell>
          <cell r="H18">
            <v>11.16</v>
          </cell>
          <cell r="J18">
            <v>27.720000000000002</v>
          </cell>
          <cell r="K18">
            <v>0</v>
          </cell>
        </row>
        <row r="19">
          <cell r="B19">
            <v>25.30416666666666</v>
          </cell>
          <cell r="C19">
            <v>31</v>
          </cell>
          <cell r="D19">
            <v>20.8</v>
          </cell>
          <cell r="E19">
            <v>67.25</v>
          </cell>
          <cell r="F19">
            <v>86</v>
          </cell>
          <cell r="G19">
            <v>40</v>
          </cell>
          <cell r="H19">
            <v>10.44</v>
          </cell>
          <cell r="J19">
            <v>21.96</v>
          </cell>
          <cell r="K19">
            <v>0</v>
          </cell>
        </row>
        <row r="20">
          <cell r="B20">
            <v>24.945833333333336</v>
          </cell>
          <cell r="C20">
            <v>31.7</v>
          </cell>
          <cell r="D20">
            <v>19.7</v>
          </cell>
          <cell r="E20">
            <v>68</v>
          </cell>
          <cell r="F20">
            <v>87</v>
          </cell>
          <cell r="G20">
            <v>40</v>
          </cell>
          <cell r="H20">
            <v>8.64</v>
          </cell>
          <cell r="J20">
            <v>28.8</v>
          </cell>
          <cell r="K20">
            <v>0</v>
          </cell>
        </row>
        <row r="21">
          <cell r="B21">
            <v>25.195833333333336</v>
          </cell>
          <cell r="C21">
            <v>32.299999999999997</v>
          </cell>
          <cell r="D21">
            <v>20.100000000000001</v>
          </cell>
          <cell r="E21">
            <v>70.208333333333329</v>
          </cell>
          <cell r="F21">
            <v>91</v>
          </cell>
          <cell r="G21">
            <v>41</v>
          </cell>
          <cell r="H21">
            <v>11.520000000000001</v>
          </cell>
          <cell r="J21">
            <v>31.319999999999997</v>
          </cell>
          <cell r="K21">
            <v>0</v>
          </cell>
        </row>
        <row r="22">
          <cell r="B22">
            <v>25.041666666666671</v>
          </cell>
          <cell r="C22">
            <v>31.9</v>
          </cell>
          <cell r="D22">
            <v>19.2</v>
          </cell>
          <cell r="E22">
            <v>71.791666666666671</v>
          </cell>
          <cell r="F22">
            <v>92</v>
          </cell>
          <cell r="G22">
            <v>45</v>
          </cell>
          <cell r="H22">
            <v>14.76</v>
          </cell>
          <cell r="J22">
            <v>34.200000000000003</v>
          </cell>
          <cell r="K22">
            <v>0</v>
          </cell>
        </row>
        <row r="23">
          <cell r="B23">
            <v>25.029166666666669</v>
          </cell>
          <cell r="C23">
            <v>32.4</v>
          </cell>
          <cell r="D23">
            <v>19.600000000000001</v>
          </cell>
          <cell r="E23">
            <v>70.541666666666671</v>
          </cell>
          <cell r="F23">
            <v>89</v>
          </cell>
          <cell r="G23">
            <v>45</v>
          </cell>
          <cell r="H23">
            <v>10.8</v>
          </cell>
          <cell r="J23">
            <v>23.759999999999998</v>
          </cell>
          <cell r="K23">
            <v>0</v>
          </cell>
        </row>
        <row r="24">
          <cell r="B24">
            <v>25.216666666666669</v>
          </cell>
          <cell r="C24">
            <v>32.799999999999997</v>
          </cell>
          <cell r="D24">
            <v>20</v>
          </cell>
          <cell r="E24">
            <v>74.541666666666671</v>
          </cell>
          <cell r="F24">
            <v>93</v>
          </cell>
          <cell r="G24">
            <v>36</v>
          </cell>
          <cell r="H24">
            <v>8.2799999999999994</v>
          </cell>
          <cell r="J24">
            <v>23.400000000000002</v>
          </cell>
          <cell r="K24">
            <v>0</v>
          </cell>
        </row>
        <row r="25">
          <cell r="B25">
            <v>24.8</v>
          </cell>
          <cell r="C25">
            <v>32.299999999999997</v>
          </cell>
          <cell r="D25">
            <v>19.3</v>
          </cell>
          <cell r="E25">
            <v>73.416666666666671</v>
          </cell>
          <cell r="F25">
            <v>94</v>
          </cell>
          <cell r="G25">
            <v>38</v>
          </cell>
          <cell r="H25">
            <v>3.24</v>
          </cell>
          <cell r="J25">
            <v>16.559999999999999</v>
          </cell>
          <cell r="K25">
            <v>0</v>
          </cell>
        </row>
        <row r="26">
          <cell r="B26">
            <v>23.995833333333334</v>
          </cell>
          <cell r="C26">
            <v>32.700000000000003</v>
          </cell>
          <cell r="D26">
            <v>17.2</v>
          </cell>
          <cell r="E26">
            <v>72</v>
          </cell>
          <cell r="F26">
            <v>94</v>
          </cell>
          <cell r="G26">
            <v>31</v>
          </cell>
          <cell r="H26">
            <v>6.12</v>
          </cell>
          <cell r="J26">
            <v>15.840000000000002</v>
          </cell>
          <cell r="K26">
            <v>0</v>
          </cell>
        </row>
        <row r="27">
          <cell r="B27">
            <v>23.862499999999997</v>
          </cell>
          <cell r="C27">
            <v>31.8</v>
          </cell>
          <cell r="D27">
            <v>18.7</v>
          </cell>
          <cell r="E27">
            <v>68.458333333333329</v>
          </cell>
          <cell r="F27">
            <v>92</v>
          </cell>
          <cell r="G27">
            <v>32</v>
          </cell>
          <cell r="H27">
            <v>8.2799999999999994</v>
          </cell>
          <cell r="J27">
            <v>20.16</v>
          </cell>
          <cell r="K27">
            <v>0</v>
          </cell>
        </row>
        <row r="28">
          <cell r="B28">
            <v>23.508333333333336</v>
          </cell>
          <cell r="C28">
            <v>32.200000000000003</v>
          </cell>
          <cell r="D28">
            <v>16.100000000000001</v>
          </cell>
          <cell r="E28">
            <v>67.083333333333329</v>
          </cell>
          <cell r="F28">
            <v>93</v>
          </cell>
          <cell r="G28">
            <v>30</v>
          </cell>
          <cell r="H28">
            <v>11.16</v>
          </cell>
          <cell r="J28">
            <v>29.52</v>
          </cell>
          <cell r="K28">
            <v>0.2</v>
          </cell>
        </row>
        <row r="29">
          <cell r="B29">
            <v>24.416666666666671</v>
          </cell>
          <cell r="C29">
            <v>33</v>
          </cell>
          <cell r="D29">
            <v>17.899999999999999</v>
          </cell>
          <cell r="E29">
            <v>65.958333333333329</v>
          </cell>
          <cell r="F29">
            <v>91</v>
          </cell>
          <cell r="G29">
            <v>30</v>
          </cell>
          <cell r="H29">
            <v>12.96</v>
          </cell>
          <cell r="J29">
            <v>25.56</v>
          </cell>
          <cell r="K29">
            <v>0</v>
          </cell>
        </row>
        <row r="30">
          <cell r="B30">
            <v>24.316666666666674</v>
          </cell>
          <cell r="C30">
            <v>32.4</v>
          </cell>
          <cell r="D30">
            <v>17.7</v>
          </cell>
          <cell r="E30">
            <v>68</v>
          </cell>
          <cell r="F30">
            <v>92</v>
          </cell>
          <cell r="G30">
            <v>37</v>
          </cell>
          <cell r="H30">
            <v>18</v>
          </cell>
          <cell r="J30">
            <v>36.72</v>
          </cell>
          <cell r="K30">
            <v>0</v>
          </cell>
        </row>
        <row r="31">
          <cell r="B31">
            <v>25.408333333333335</v>
          </cell>
          <cell r="C31">
            <v>32.200000000000003</v>
          </cell>
          <cell r="D31">
            <v>19.3</v>
          </cell>
          <cell r="E31">
            <v>64.625</v>
          </cell>
          <cell r="F31">
            <v>88</v>
          </cell>
          <cell r="G31">
            <v>39</v>
          </cell>
          <cell r="H31">
            <v>21.240000000000002</v>
          </cell>
          <cell r="J31">
            <v>47.16</v>
          </cell>
          <cell r="K31">
            <v>0</v>
          </cell>
        </row>
        <row r="32">
          <cell r="B32">
            <v>19.291666666666671</v>
          </cell>
          <cell r="C32">
            <v>28.1</v>
          </cell>
          <cell r="D32">
            <v>13.1</v>
          </cell>
          <cell r="E32">
            <v>71.25</v>
          </cell>
          <cell r="F32">
            <v>94</v>
          </cell>
          <cell r="G32">
            <v>49</v>
          </cell>
          <cell r="H32">
            <v>15.48</v>
          </cell>
          <cell r="J32">
            <v>48.24</v>
          </cell>
          <cell r="K32">
            <v>31.999999999999996</v>
          </cell>
        </row>
        <row r="33">
          <cell r="B33">
            <v>13.033333333333333</v>
          </cell>
          <cell r="C33">
            <v>18.600000000000001</v>
          </cell>
          <cell r="D33">
            <v>8.6</v>
          </cell>
          <cell r="E33">
            <v>70.291666666666671</v>
          </cell>
          <cell r="F33">
            <v>94</v>
          </cell>
          <cell r="G33">
            <v>31</v>
          </cell>
          <cell r="H33">
            <v>6.84</v>
          </cell>
          <cell r="J33">
            <v>24.48</v>
          </cell>
          <cell r="K33">
            <v>0</v>
          </cell>
        </row>
        <row r="34">
          <cell r="B34">
            <v>13.141666666666667</v>
          </cell>
          <cell r="C34">
            <v>21.6</v>
          </cell>
          <cell r="D34">
            <v>7.4</v>
          </cell>
          <cell r="E34">
            <v>70.541666666666671</v>
          </cell>
          <cell r="F34">
            <v>91</v>
          </cell>
          <cell r="G34">
            <v>38</v>
          </cell>
          <cell r="H34">
            <v>11.879999999999999</v>
          </cell>
          <cell r="J34">
            <v>25.2</v>
          </cell>
          <cell r="K34">
            <v>0</v>
          </cell>
        </row>
        <row r="35">
          <cell r="B35">
            <v>16.937500000000004</v>
          </cell>
          <cell r="C35">
            <v>24.6</v>
          </cell>
          <cell r="D35">
            <v>11.6</v>
          </cell>
          <cell r="E35">
            <v>69.875</v>
          </cell>
          <cell r="F35">
            <v>91</v>
          </cell>
          <cell r="G35">
            <v>38</v>
          </cell>
          <cell r="H35">
            <v>1.8</v>
          </cell>
          <cell r="J35">
            <v>13.32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20.408333333333331</v>
          </cell>
          <cell r="C5">
            <v>27.5</v>
          </cell>
          <cell r="D5">
            <v>15.3</v>
          </cell>
          <cell r="E5">
            <v>78.833333333333329</v>
          </cell>
          <cell r="F5">
            <v>100</v>
          </cell>
          <cell r="G5">
            <v>43</v>
          </cell>
          <cell r="H5">
            <v>23.400000000000002</v>
          </cell>
          <cell r="J5">
            <v>36</v>
          </cell>
          <cell r="K5">
            <v>0</v>
          </cell>
        </row>
        <row r="6">
          <cell r="B6">
            <v>20.512499999999999</v>
          </cell>
          <cell r="C6">
            <v>30.1</v>
          </cell>
          <cell r="D6">
            <v>13.2</v>
          </cell>
          <cell r="E6">
            <v>84.125</v>
          </cell>
          <cell r="F6">
            <v>100</v>
          </cell>
          <cell r="G6">
            <v>54</v>
          </cell>
          <cell r="H6">
            <v>16.2</v>
          </cell>
          <cell r="J6">
            <v>25.2</v>
          </cell>
          <cell r="K6">
            <v>0</v>
          </cell>
        </row>
        <row r="7">
          <cell r="B7">
            <v>23.816666666666666</v>
          </cell>
          <cell r="C7">
            <v>30.3</v>
          </cell>
          <cell r="D7">
            <v>19.899999999999999</v>
          </cell>
          <cell r="E7">
            <v>81.75</v>
          </cell>
          <cell r="F7">
            <v>100</v>
          </cell>
          <cell r="G7">
            <v>55</v>
          </cell>
          <cell r="H7">
            <v>15.120000000000001</v>
          </cell>
          <cell r="J7">
            <v>23.400000000000002</v>
          </cell>
          <cell r="K7">
            <v>0</v>
          </cell>
        </row>
        <row r="8">
          <cell r="B8">
            <v>23.662499999999998</v>
          </cell>
          <cell r="C8">
            <v>29.5</v>
          </cell>
          <cell r="D8">
            <v>19.399999999999999</v>
          </cell>
          <cell r="E8">
            <v>78.25</v>
          </cell>
          <cell r="F8">
            <v>100</v>
          </cell>
          <cell r="G8">
            <v>52</v>
          </cell>
          <cell r="H8">
            <v>20.52</v>
          </cell>
          <cell r="J8">
            <v>30.96</v>
          </cell>
          <cell r="K8">
            <v>0</v>
          </cell>
        </row>
        <row r="9">
          <cell r="B9">
            <v>22.545833333333334</v>
          </cell>
          <cell r="C9">
            <v>29.2</v>
          </cell>
          <cell r="D9">
            <v>17.8</v>
          </cell>
          <cell r="E9">
            <v>80.625</v>
          </cell>
          <cell r="F9">
            <v>100</v>
          </cell>
          <cell r="G9">
            <v>48</v>
          </cell>
          <cell r="H9">
            <v>20.16</v>
          </cell>
          <cell r="J9">
            <v>30.96</v>
          </cell>
          <cell r="K9">
            <v>0</v>
          </cell>
        </row>
        <row r="10">
          <cell r="B10">
            <v>22.062500000000004</v>
          </cell>
          <cell r="C10">
            <v>30</v>
          </cell>
          <cell r="D10">
            <v>16</v>
          </cell>
          <cell r="E10">
            <v>76.25</v>
          </cell>
          <cell r="F10">
            <v>100</v>
          </cell>
          <cell r="G10">
            <v>41</v>
          </cell>
          <cell r="H10">
            <v>16.920000000000002</v>
          </cell>
          <cell r="J10">
            <v>30.6</v>
          </cell>
          <cell r="K10">
            <v>0</v>
          </cell>
        </row>
        <row r="11">
          <cell r="B11">
            <v>23.299999999999997</v>
          </cell>
          <cell r="C11">
            <v>30.4</v>
          </cell>
          <cell r="D11">
            <v>17.5</v>
          </cell>
          <cell r="E11">
            <v>73.916666666666671</v>
          </cell>
          <cell r="F11">
            <v>100</v>
          </cell>
          <cell r="G11">
            <v>51</v>
          </cell>
          <cell r="H11">
            <v>18</v>
          </cell>
          <cell r="J11">
            <v>29.880000000000003</v>
          </cell>
          <cell r="K11">
            <v>0</v>
          </cell>
        </row>
        <row r="12">
          <cell r="B12">
            <v>25.141666666666666</v>
          </cell>
          <cell r="C12">
            <v>32.6</v>
          </cell>
          <cell r="D12">
            <v>19</v>
          </cell>
          <cell r="E12">
            <v>73.166666666666671</v>
          </cell>
          <cell r="F12">
            <v>100</v>
          </cell>
          <cell r="G12">
            <v>39</v>
          </cell>
          <cell r="H12">
            <v>16.559999999999999</v>
          </cell>
          <cell r="J12">
            <v>33.480000000000004</v>
          </cell>
          <cell r="K12">
            <v>0</v>
          </cell>
        </row>
        <row r="13">
          <cell r="B13">
            <v>26.141666666666662</v>
          </cell>
          <cell r="C13">
            <v>33.200000000000003</v>
          </cell>
          <cell r="D13">
            <v>20.8</v>
          </cell>
          <cell r="E13">
            <v>70.333333333333329</v>
          </cell>
          <cell r="F13">
            <v>100</v>
          </cell>
          <cell r="G13">
            <v>40</v>
          </cell>
          <cell r="H13">
            <v>19.440000000000001</v>
          </cell>
          <cell r="J13">
            <v>32.76</v>
          </cell>
          <cell r="K13">
            <v>0</v>
          </cell>
        </row>
        <row r="14">
          <cell r="B14">
            <v>23.541666666666668</v>
          </cell>
          <cell r="C14">
            <v>26.8</v>
          </cell>
          <cell r="D14">
            <v>21.1</v>
          </cell>
          <cell r="E14">
            <v>87.125</v>
          </cell>
          <cell r="F14">
            <v>100</v>
          </cell>
          <cell r="G14">
            <v>68</v>
          </cell>
          <cell r="H14">
            <v>14.76</v>
          </cell>
          <cell r="J14">
            <v>33.119999999999997</v>
          </cell>
          <cell r="K14">
            <v>0</v>
          </cell>
        </row>
        <row r="15">
          <cell r="B15">
            <v>20.716666666666665</v>
          </cell>
          <cell r="C15">
            <v>25.3</v>
          </cell>
          <cell r="D15">
            <v>16.2</v>
          </cell>
          <cell r="E15">
            <v>91.625</v>
          </cell>
          <cell r="F15">
            <v>100</v>
          </cell>
          <cell r="G15">
            <v>70</v>
          </cell>
          <cell r="H15">
            <v>17.28</v>
          </cell>
          <cell r="J15">
            <v>27.720000000000002</v>
          </cell>
          <cell r="K15">
            <v>0</v>
          </cell>
        </row>
        <row r="16">
          <cell r="B16">
            <v>21.512499999999999</v>
          </cell>
          <cell r="C16">
            <v>27.3</v>
          </cell>
          <cell r="D16">
            <v>16.600000000000001</v>
          </cell>
          <cell r="E16">
            <v>77.291666666666671</v>
          </cell>
          <cell r="F16">
            <v>91</v>
          </cell>
          <cell r="G16">
            <v>59</v>
          </cell>
          <cell r="H16">
            <v>24.12</v>
          </cell>
          <cell r="J16">
            <v>38.519999999999996</v>
          </cell>
          <cell r="K16">
            <v>0</v>
          </cell>
        </row>
        <row r="17">
          <cell r="B17">
            <v>22.637499999999999</v>
          </cell>
          <cell r="C17">
            <v>29.5</v>
          </cell>
          <cell r="D17">
            <v>18.2</v>
          </cell>
          <cell r="E17">
            <v>81.958333333333329</v>
          </cell>
          <cell r="F17">
            <v>100</v>
          </cell>
          <cell r="G17">
            <v>55</v>
          </cell>
          <cell r="H17">
            <v>21.240000000000002</v>
          </cell>
          <cell r="J17">
            <v>34.56</v>
          </cell>
          <cell r="K17">
            <v>0</v>
          </cell>
        </row>
        <row r="18">
          <cell r="B18">
            <v>22.487499999999997</v>
          </cell>
          <cell r="C18">
            <v>28.8</v>
          </cell>
          <cell r="D18">
            <v>17.399999999999999</v>
          </cell>
          <cell r="E18">
            <v>79.458333333333329</v>
          </cell>
          <cell r="F18">
            <v>100</v>
          </cell>
          <cell r="G18">
            <v>54</v>
          </cell>
          <cell r="H18">
            <v>25.2</v>
          </cell>
          <cell r="J18">
            <v>37.080000000000005</v>
          </cell>
          <cell r="K18">
            <v>0</v>
          </cell>
        </row>
        <row r="19">
          <cell r="B19">
            <v>21.554166666666664</v>
          </cell>
          <cell r="C19">
            <v>27.9</v>
          </cell>
          <cell r="D19">
            <v>16.2</v>
          </cell>
          <cell r="E19">
            <v>76.875</v>
          </cell>
          <cell r="F19">
            <v>100</v>
          </cell>
          <cell r="G19">
            <v>52</v>
          </cell>
          <cell r="H19">
            <v>18.720000000000002</v>
          </cell>
          <cell r="J19">
            <v>30.96</v>
          </cell>
          <cell r="K19">
            <v>0</v>
          </cell>
        </row>
        <row r="20">
          <cell r="B20">
            <v>22.216666666666665</v>
          </cell>
          <cell r="C20">
            <v>30.1</v>
          </cell>
          <cell r="D20">
            <v>16.5</v>
          </cell>
          <cell r="E20">
            <v>74</v>
          </cell>
          <cell r="F20">
            <v>98</v>
          </cell>
          <cell r="G20">
            <v>48</v>
          </cell>
          <cell r="H20">
            <v>21.96</v>
          </cell>
          <cell r="J20">
            <v>36</v>
          </cell>
          <cell r="K20">
            <v>0</v>
          </cell>
        </row>
        <row r="21">
          <cell r="B21">
            <v>23.816666666666666</v>
          </cell>
          <cell r="C21">
            <v>31.1</v>
          </cell>
          <cell r="D21">
            <v>18.399999999999999</v>
          </cell>
          <cell r="E21">
            <v>68.416666666666671</v>
          </cell>
          <cell r="F21">
            <v>99</v>
          </cell>
          <cell r="G21">
            <v>42</v>
          </cell>
          <cell r="H21">
            <v>20.52</v>
          </cell>
          <cell r="J21">
            <v>39.24</v>
          </cell>
          <cell r="K21">
            <v>0</v>
          </cell>
        </row>
        <row r="22">
          <cell r="B22">
            <v>24.279166666666669</v>
          </cell>
          <cell r="C22">
            <v>31.4</v>
          </cell>
          <cell r="D22">
            <v>19.7</v>
          </cell>
          <cell r="E22">
            <v>70.833333333333329</v>
          </cell>
          <cell r="F22">
            <v>91</v>
          </cell>
          <cell r="G22">
            <v>44</v>
          </cell>
          <cell r="H22">
            <v>23.040000000000003</v>
          </cell>
          <cell r="J22">
            <v>44.64</v>
          </cell>
          <cell r="K22">
            <v>0</v>
          </cell>
        </row>
        <row r="23">
          <cell r="B23">
            <v>23.479166666666671</v>
          </cell>
          <cell r="C23">
            <v>29.3</v>
          </cell>
          <cell r="D23">
            <v>19.8</v>
          </cell>
          <cell r="E23">
            <v>82.791666666666671</v>
          </cell>
          <cell r="F23">
            <v>100</v>
          </cell>
          <cell r="G23">
            <v>55</v>
          </cell>
          <cell r="H23">
            <v>24.48</v>
          </cell>
          <cell r="J23">
            <v>36.72</v>
          </cell>
          <cell r="K23">
            <v>2</v>
          </cell>
        </row>
        <row r="24">
          <cell r="B24">
            <v>23.241666666666664</v>
          </cell>
          <cell r="C24">
            <v>30.9</v>
          </cell>
          <cell r="D24">
            <v>17.899999999999999</v>
          </cell>
          <cell r="E24">
            <v>78.083333333333329</v>
          </cell>
          <cell r="F24">
            <v>100</v>
          </cell>
          <cell r="G24">
            <v>42</v>
          </cell>
          <cell r="H24">
            <v>15.48</v>
          </cell>
          <cell r="J24">
            <v>26.64</v>
          </cell>
          <cell r="K24">
            <v>0</v>
          </cell>
        </row>
        <row r="25">
          <cell r="B25">
            <v>22.095652173913045</v>
          </cell>
          <cell r="C25">
            <v>29.8</v>
          </cell>
          <cell r="D25">
            <v>15</v>
          </cell>
          <cell r="E25">
            <v>77.826086956521735</v>
          </cell>
          <cell r="F25">
            <v>100</v>
          </cell>
          <cell r="G25">
            <v>45</v>
          </cell>
          <cell r="H25">
            <v>15.120000000000001</v>
          </cell>
          <cell r="J25">
            <v>21.240000000000002</v>
          </cell>
          <cell r="K25">
            <v>0</v>
          </cell>
        </row>
        <row r="26">
          <cell r="B26">
            <v>20.966666666666665</v>
          </cell>
          <cell r="C26">
            <v>30.3</v>
          </cell>
          <cell r="D26">
            <v>12.9</v>
          </cell>
          <cell r="E26">
            <v>76.75</v>
          </cell>
          <cell r="F26">
            <v>100</v>
          </cell>
          <cell r="G26">
            <v>38</v>
          </cell>
          <cell r="H26">
            <v>13.68</v>
          </cell>
          <cell r="J26">
            <v>23.040000000000003</v>
          </cell>
          <cell r="K26">
            <v>0</v>
          </cell>
        </row>
        <row r="27">
          <cell r="B27">
            <v>21.370833333333337</v>
          </cell>
          <cell r="C27">
            <v>29.8</v>
          </cell>
          <cell r="D27">
            <v>14.6</v>
          </cell>
          <cell r="E27">
            <v>79.708333333333329</v>
          </cell>
          <cell r="F27">
            <v>100</v>
          </cell>
          <cell r="G27">
            <v>42</v>
          </cell>
          <cell r="H27">
            <v>17.64</v>
          </cell>
          <cell r="J27">
            <v>27.720000000000002</v>
          </cell>
          <cell r="K27">
            <v>0.2</v>
          </cell>
        </row>
        <row r="28">
          <cell r="B28">
            <v>21.716666666666665</v>
          </cell>
          <cell r="C28">
            <v>29.7</v>
          </cell>
          <cell r="D28">
            <v>16.100000000000001</v>
          </cell>
          <cell r="E28">
            <v>80</v>
          </cell>
          <cell r="F28">
            <v>100</v>
          </cell>
          <cell r="G28">
            <v>43</v>
          </cell>
          <cell r="H28">
            <v>21.240000000000002</v>
          </cell>
          <cell r="J28">
            <v>33.119999999999997</v>
          </cell>
          <cell r="K28">
            <v>0</v>
          </cell>
        </row>
        <row r="29">
          <cell r="B29">
            <v>22.316666666666666</v>
          </cell>
          <cell r="C29">
            <v>31.1</v>
          </cell>
          <cell r="D29">
            <v>16.399999999999999</v>
          </cell>
          <cell r="E29">
            <v>74.458333333333329</v>
          </cell>
          <cell r="F29">
            <v>100</v>
          </cell>
          <cell r="G29">
            <v>36</v>
          </cell>
          <cell r="H29">
            <v>16.2</v>
          </cell>
          <cell r="J29">
            <v>28.08</v>
          </cell>
          <cell r="K29">
            <v>0</v>
          </cell>
        </row>
        <row r="30">
          <cell r="B30">
            <v>22.675000000000001</v>
          </cell>
          <cell r="C30">
            <v>31</v>
          </cell>
          <cell r="D30">
            <v>16.5</v>
          </cell>
          <cell r="E30">
            <v>67.208333333333329</v>
          </cell>
          <cell r="F30">
            <v>100</v>
          </cell>
          <cell r="G30">
            <v>36</v>
          </cell>
          <cell r="H30">
            <v>18.36</v>
          </cell>
          <cell r="J30">
            <v>30.96</v>
          </cell>
          <cell r="K30">
            <v>0</v>
          </cell>
        </row>
        <row r="31">
          <cell r="B31">
            <v>23.479166666666661</v>
          </cell>
          <cell r="C31">
            <v>30.6</v>
          </cell>
          <cell r="D31">
            <v>18.899999999999999</v>
          </cell>
          <cell r="E31">
            <v>61.75</v>
          </cell>
          <cell r="F31">
            <v>88</v>
          </cell>
          <cell r="G31">
            <v>39</v>
          </cell>
          <cell r="H31">
            <v>18.36</v>
          </cell>
          <cell r="J31">
            <v>34.200000000000003</v>
          </cell>
          <cell r="K31">
            <v>0</v>
          </cell>
        </row>
        <row r="32">
          <cell r="B32">
            <v>18.537499999999998</v>
          </cell>
          <cell r="C32">
            <v>25.3</v>
          </cell>
          <cell r="D32">
            <v>12.7</v>
          </cell>
          <cell r="E32">
            <v>85.75</v>
          </cell>
          <cell r="F32">
            <v>100</v>
          </cell>
          <cell r="G32">
            <v>55</v>
          </cell>
          <cell r="H32">
            <v>19.440000000000001</v>
          </cell>
          <cell r="J32">
            <v>60.839999999999996</v>
          </cell>
          <cell r="K32">
            <v>26.799999999999994</v>
          </cell>
        </row>
        <row r="33">
          <cell r="B33">
            <v>11.404166666666669</v>
          </cell>
          <cell r="C33">
            <v>16.8</v>
          </cell>
          <cell r="D33">
            <v>6.4</v>
          </cell>
          <cell r="E33">
            <v>79</v>
          </cell>
          <cell r="F33">
            <v>100</v>
          </cell>
          <cell r="G33">
            <v>46</v>
          </cell>
          <cell r="H33">
            <v>11.16</v>
          </cell>
          <cell r="J33">
            <v>27.720000000000002</v>
          </cell>
          <cell r="K33">
            <v>0</v>
          </cell>
        </row>
        <row r="34">
          <cell r="B34">
            <v>10.679166666666667</v>
          </cell>
          <cell r="C34">
            <v>20.100000000000001</v>
          </cell>
          <cell r="D34">
            <v>2.4</v>
          </cell>
          <cell r="E34">
            <v>80.583333333333329</v>
          </cell>
          <cell r="F34">
            <v>100</v>
          </cell>
          <cell r="G34">
            <v>47</v>
          </cell>
          <cell r="H34">
            <v>7.9200000000000008</v>
          </cell>
          <cell r="J34">
            <v>17.28</v>
          </cell>
          <cell r="K34">
            <v>0.2</v>
          </cell>
        </row>
        <row r="35">
          <cell r="B35">
            <v>13.65</v>
          </cell>
          <cell r="C35">
            <v>24.1</v>
          </cell>
          <cell r="D35">
            <v>5.2</v>
          </cell>
          <cell r="E35">
            <v>78.166666666666671</v>
          </cell>
          <cell r="F35">
            <v>100</v>
          </cell>
          <cell r="G35">
            <v>41</v>
          </cell>
          <cell r="H35">
            <v>15.48</v>
          </cell>
          <cell r="J35">
            <v>25.92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20.358333333333331</v>
          </cell>
          <cell r="C5">
            <v>27.6</v>
          </cell>
          <cell r="D5">
            <v>14.9</v>
          </cell>
          <cell r="E5">
            <v>72.25</v>
          </cell>
          <cell r="F5">
            <v>91</v>
          </cell>
          <cell r="G5">
            <v>38</v>
          </cell>
          <cell r="H5">
            <v>9.7200000000000006</v>
          </cell>
          <cell r="J5">
            <v>24.840000000000003</v>
          </cell>
          <cell r="K5">
            <v>0</v>
          </cell>
        </row>
        <row r="6">
          <cell r="B6">
            <v>21.791666666666668</v>
          </cell>
          <cell r="C6">
            <v>29.6</v>
          </cell>
          <cell r="D6">
            <v>15.9</v>
          </cell>
          <cell r="E6">
            <v>70.875</v>
          </cell>
          <cell r="F6">
            <v>90</v>
          </cell>
          <cell r="G6">
            <v>39</v>
          </cell>
          <cell r="H6">
            <v>6.12</v>
          </cell>
          <cell r="J6">
            <v>18</v>
          </cell>
          <cell r="K6">
            <v>0</v>
          </cell>
        </row>
        <row r="7">
          <cell r="B7">
            <v>22.987500000000001</v>
          </cell>
          <cell r="C7">
            <v>29.4</v>
          </cell>
          <cell r="D7">
            <v>17.7</v>
          </cell>
          <cell r="E7">
            <v>76.041666666666671</v>
          </cell>
          <cell r="F7">
            <v>93</v>
          </cell>
          <cell r="G7">
            <v>54</v>
          </cell>
          <cell r="H7">
            <v>10.08</v>
          </cell>
          <cell r="J7">
            <v>19.079999999999998</v>
          </cell>
          <cell r="K7">
            <v>0</v>
          </cell>
        </row>
        <row r="8">
          <cell r="B8">
            <v>23.916666666666661</v>
          </cell>
          <cell r="C8">
            <v>30</v>
          </cell>
          <cell r="D8">
            <v>19.3</v>
          </cell>
          <cell r="E8">
            <v>76.791666666666671</v>
          </cell>
          <cell r="F8">
            <v>94</v>
          </cell>
          <cell r="G8">
            <v>49</v>
          </cell>
          <cell r="H8">
            <v>15.120000000000001</v>
          </cell>
          <cell r="J8">
            <v>26.64</v>
          </cell>
          <cell r="K8">
            <v>0</v>
          </cell>
        </row>
        <row r="9">
          <cell r="B9">
            <v>23.120833333333334</v>
          </cell>
          <cell r="C9">
            <v>29.1</v>
          </cell>
          <cell r="D9">
            <v>18.7</v>
          </cell>
          <cell r="E9">
            <v>70.791666666666671</v>
          </cell>
          <cell r="F9">
            <v>89</v>
          </cell>
          <cell r="G9">
            <v>45</v>
          </cell>
          <cell r="H9">
            <v>10.44</v>
          </cell>
          <cell r="J9">
            <v>24.12</v>
          </cell>
          <cell r="K9">
            <v>0</v>
          </cell>
        </row>
        <row r="10">
          <cell r="B10">
            <v>22.849999999999994</v>
          </cell>
          <cell r="C10">
            <v>28.6</v>
          </cell>
          <cell r="D10">
            <v>18.2</v>
          </cell>
          <cell r="E10">
            <v>70.583333333333329</v>
          </cell>
          <cell r="F10">
            <v>87</v>
          </cell>
          <cell r="G10">
            <v>44</v>
          </cell>
          <cell r="H10">
            <v>9.7200000000000006</v>
          </cell>
          <cell r="J10">
            <v>20.88</v>
          </cell>
          <cell r="K10">
            <v>0</v>
          </cell>
        </row>
        <row r="11">
          <cell r="B11">
            <v>22.816666666666666</v>
          </cell>
          <cell r="C11">
            <v>29</v>
          </cell>
          <cell r="D11">
            <v>17.100000000000001</v>
          </cell>
          <cell r="E11">
            <v>72.083333333333329</v>
          </cell>
          <cell r="F11">
            <v>89</v>
          </cell>
          <cell r="G11">
            <v>48</v>
          </cell>
          <cell r="H11">
            <v>13.32</v>
          </cell>
          <cell r="J11">
            <v>26.28</v>
          </cell>
          <cell r="K11">
            <v>0</v>
          </cell>
        </row>
        <row r="12">
          <cell r="B12">
            <v>23.599999999999998</v>
          </cell>
          <cell r="C12">
            <v>30.1</v>
          </cell>
          <cell r="D12">
            <v>17.899999999999999</v>
          </cell>
          <cell r="E12">
            <v>73.791666666666671</v>
          </cell>
          <cell r="F12">
            <v>92</v>
          </cell>
          <cell r="G12">
            <v>52</v>
          </cell>
          <cell r="H12">
            <v>18</v>
          </cell>
          <cell r="J12">
            <v>34.200000000000003</v>
          </cell>
          <cell r="K12">
            <v>0</v>
          </cell>
        </row>
        <row r="13">
          <cell r="B13">
            <v>24.516666666666666</v>
          </cell>
          <cell r="C13">
            <v>30.5</v>
          </cell>
          <cell r="D13">
            <v>19.7</v>
          </cell>
          <cell r="E13">
            <v>75.333333333333329</v>
          </cell>
          <cell r="F13">
            <v>92</v>
          </cell>
          <cell r="G13">
            <v>52</v>
          </cell>
          <cell r="H13">
            <v>23.040000000000003</v>
          </cell>
          <cell r="J13">
            <v>40.32</v>
          </cell>
          <cell r="K13">
            <v>0</v>
          </cell>
        </row>
        <row r="14">
          <cell r="B14">
            <v>22.2</v>
          </cell>
          <cell r="C14">
            <v>24.3</v>
          </cell>
          <cell r="D14">
            <v>19.600000000000001</v>
          </cell>
          <cell r="E14">
            <v>90.416666666666671</v>
          </cell>
          <cell r="F14">
            <v>97</v>
          </cell>
          <cell r="G14">
            <v>80</v>
          </cell>
          <cell r="H14">
            <v>15.48</v>
          </cell>
          <cell r="J14">
            <v>32.76</v>
          </cell>
          <cell r="K14">
            <v>1</v>
          </cell>
        </row>
        <row r="15">
          <cell r="B15">
            <v>19.983333333333331</v>
          </cell>
          <cell r="C15">
            <v>24.6</v>
          </cell>
          <cell r="D15">
            <v>15.7</v>
          </cell>
          <cell r="E15">
            <v>88</v>
          </cell>
          <cell r="F15">
            <v>96</v>
          </cell>
          <cell r="G15">
            <v>71</v>
          </cell>
          <cell r="H15">
            <v>13.68</v>
          </cell>
          <cell r="J15">
            <v>25.2</v>
          </cell>
          <cell r="K15">
            <v>0.2</v>
          </cell>
        </row>
        <row r="16">
          <cell r="B16">
            <v>21.479166666666668</v>
          </cell>
          <cell r="C16">
            <v>26.8</v>
          </cell>
          <cell r="D16">
            <v>18.399999999999999</v>
          </cell>
          <cell r="E16">
            <v>86.666666666666671</v>
          </cell>
          <cell r="F16">
            <v>95</v>
          </cell>
          <cell r="G16">
            <v>66</v>
          </cell>
          <cell r="H16">
            <v>10.44</v>
          </cell>
          <cell r="J16">
            <v>27.720000000000002</v>
          </cell>
          <cell r="K16">
            <v>0.2</v>
          </cell>
        </row>
        <row r="17">
          <cell r="B17">
            <v>22.6875</v>
          </cell>
          <cell r="C17">
            <v>29.2</v>
          </cell>
          <cell r="D17">
            <v>18.399999999999999</v>
          </cell>
          <cell r="E17">
            <v>79.875</v>
          </cell>
          <cell r="F17">
            <v>95</v>
          </cell>
          <cell r="G17">
            <v>55</v>
          </cell>
          <cell r="H17">
            <v>7.9200000000000008</v>
          </cell>
          <cell r="J17">
            <v>18</v>
          </cell>
          <cell r="K17">
            <v>0</v>
          </cell>
        </row>
        <row r="18">
          <cell r="B18">
            <v>22.295833333333334</v>
          </cell>
          <cell r="C18">
            <v>28.7</v>
          </cell>
          <cell r="D18">
            <v>18.100000000000001</v>
          </cell>
          <cell r="E18">
            <v>77.416666666666671</v>
          </cell>
          <cell r="F18">
            <v>95</v>
          </cell>
          <cell r="G18">
            <v>51</v>
          </cell>
          <cell r="H18">
            <v>11.16</v>
          </cell>
          <cell r="J18">
            <v>27.36</v>
          </cell>
          <cell r="K18">
            <v>0</v>
          </cell>
        </row>
        <row r="19">
          <cell r="B19">
            <v>21.970833333333335</v>
          </cell>
          <cell r="C19">
            <v>29.2</v>
          </cell>
          <cell r="D19">
            <v>17.7</v>
          </cell>
          <cell r="E19">
            <v>76.625</v>
          </cell>
          <cell r="F19">
            <v>91</v>
          </cell>
          <cell r="G19">
            <v>44</v>
          </cell>
          <cell r="H19">
            <v>9.7200000000000006</v>
          </cell>
          <cell r="J19">
            <v>27</v>
          </cell>
          <cell r="K19">
            <v>0</v>
          </cell>
        </row>
        <row r="20">
          <cell r="B20">
            <v>21.908333333333335</v>
          </cell>
          <cell r="C20">
            <v>28.1</v>
          </cell>
          <cell r="D20">
            <v>17.3</v>
          </cell>
          <cell r="E20">
            <v>73.375</v>
          </cell>
          <cell r="F20">
            <v>92</v>
          </cell>
          <cell r="G20">
            <v>46</v>
          </cell>
          <cell r="H20">
            <v>15.48</v>
          </cell>
          <cell r="J20">
            <v>31.680000000000003</v>
          </cell>
          <cell r="K20">
            <v>0</v>
          </cell>
        </row>
        <row r="21">
          <cell r="B21">
            <v>22.354166666666668</v>
          </cell>
          <cell r="C21">
            <v>28.1</v>
          </cell>
          <cell r="D21">
            <v>17</v>
          </cell>
          <cell r="E21">
            <v>71.666666666666671</v>
          </cell>
          <cell r="F21">
            <v>92</v>
          </cell>
          <cell r="G21">
            <v>51</v>
          </cell>
          <cell r="H21">
            <v>18</v>
          </cell>
          <cell r="J21">
            <v>33.480000000000004</v>
          </cell>
          <cell r="K21">
            <v>1.8</v>
          </cell>
        </row>
        <row r="22">
          <cell r="B22">
            <v>21.916666666666668</v>
          </cell>
          <cell r="C22">
            <v>27.9</v>
          </cell>
          <cell r="D22">
            <v>17.600000000000001</v>
          </cell>
          <cell r="E22">
            <v>75.458333333333329</v>
          </cell>
          <cell r="F22">
            <v>91</v>
          </cell>
          <cell r="G22">
            <v>54</v>
          </cell>
          <cell r="H22">
            <v>22.32</v>
          </cell>
          <cell r="J22">
            <v>39.96</v>
          </cell>
          <cell r="K22">
            <v>0.8</v>
          </cell>
        </row>
        <row r="23">
          <cell r="B23">
            <v>22.424999999999997</v>
          </cell>
          <cell r="C23">
            <v>28</v>
          </cell>
          <cell r="D23">
            <v>17.899999999999999</v>
          </cell>
          <cell r="E23">
            <v>77.125</v>
          </cell>
          <cell r="F23">
            <v>92</v>
          </cell>
          <cell r="G23">
            <v>51</v>
          </cell>
          <cell r="H23">
            <v>12.96</v>
          </cell>
          <cell r="J23">
            <v>25.56</v>
          </cell>
          <cell r="K23">
            <v>0</v>
          </cell>
        </row>
        <row r="24">
          <cell r="B24">
            <v>22.845833333333331</v>
          </cell>
          <cell r="C24">
            <v>28.1</v>
          </cell>
          <cell r="D24">
            <v>18.899999999999999</v>
          </cell>
          <cell r="E24">
            <v>72.625</v>
          </cell>
          <cell r="F24">
            <v>90</v>
          </cell>
          <cell r="G24">
            <v>47</v>
          </cell>
          <cell r="H24">
            <v>10.44</v>
          </cell>
          <cell r="J24">
            <v>24.48</v>
          </cell>
          <cell r="K24">
            <v>0</v>
          </cell>
        </row>
        <row r="25">
          <cell r="B25">
            <v>21.716666666666665</v>
          </cell>
          <cell r="C25">
            <v>28</v>
          </cell>
          <cell r="D25">
            <v>16.3</v>
          </cell>
          <cell r="E25">
            <v>68.458333333333329</v>
          </cell>
          <cell r="F25">
            <v>87</v>
          </cell>
          <cell r="G25">
            <v>41</v>
          </cell>
          <cell r="H25">
            <v>16.559999999999999</v>
          </cell>
          <cell r="J25">
            <v>28.8</v>
          </cell>
          <cell r="K25">
            <v>0</v>
          </cell>
        </row>
        <row r="26">
          <cell r="B26">
            <v>21.304166666666667</v>
          </cell>
          <cell r="C26">
            <v>27.7</v>
          </cell>
          <cell r="D26">
            <v>14.6</v>
          </cell>
          <cell r="E26">
            <v>64.916666666666671</v>
          </cell>
          <cell r="F26">
            <v>88</v>
          </cell>
          <cell r="G26">
            <v>39</v>
          </cell>
          <cell r="H26">
            <v>10.8</v>
          </cell>
          <cell r="J26">
            <v>27.720000000000002</v>
          </cell>
          <cell r="K26">
            <v>0</v>
          </cell>
        </row>
        <row r="27">
          <cell r="B27">
            <v>21.208333333333332</v>
          </cell>
          <cell r="C27">
            <v>28.4</v>
          </cell>
          <cell r="D27">
            <v>15.6</v>
          </cell>
          <cell r="E27">
            <v>64.416666666666671</v>
          </cell>
          <cell r="F27">
            <v>85</v>
          </cell>
          <cell r="G27">
            <v>31</v>
          </cell>
          <cell r="H27">
            <v>10.8</v>
          </cell>
          <cell r="J27">
            <v>21.96</v>
          </cell>
          <cell r="K27">
            <v>0</v>
          </cell>
        </row>
        <row r="28">
          <cell r="B28">
            <v>21.395833333333332</v>
          </cell>
          <cell r="C28">
            <v>28.7</v>
          </cell>
          <cell r="D28">
            <v>15.4</v>
          </cell>
          <cell r="E28">
            <v>63.708333333333336</v>
          </cell>
          <cell r="F28">
            <v>82</v>
          </cell>
          <cell r="G28">
            <v>35</v>
          </cell>
          <cell r="H28">
            <v>12.96</v>
          </cell>
          <cell r="J28">
            <v>25.2</v>
          </cell>
          <cell r="K28">
            <v>0</v>
          </cell>
        </row>
        <row r="29">
          <cell r="B29">
            <v>22.574999999999999</v>
          </cell>
          <cell r="C29">
            <v>29.5</v>
          </cell>
          <cell r="D29">
            <v>18.100000000000001</v>
          </cell>
          <cell r="E29">
            <v>62.833333333333336</v>
          </cell>
          <cell r="F29">
            <v>80</v>
          </cell>
          <cell r="G29">
            <v>37</v>
          </cell>
          <cell r="H29">
            <v>11.879999999999999</v>
          </cell>
          <cell r="J29">
            <v>26.64</v>
          </cell>
          <cell r="K29">
            <v>0</v>
          </cell>
        </row>
        <row r="30">
          <cell r="B30">
            <v>22.150000000000002</v>
          </cell>
          <cell r="C30">
            <v>28.7</v>
          </cell>
          <cell r="D30">
            <v>16.7</v>
          </cell>
          <cell r="E30">
            <v>65.291666666666671</v>
          </cell>
          <cell r="F30">
            <v>87</v>
          </cell>
          <cell r="G30">
            <v>42</v>
          </cell>
          <cell r="H30">
            <v>14.4</v>
          </cell>
          <cell r="J30">
            <v>33.480000000000004</v>
          </cell>
          <cell r="K30">
            <v>0</v>
          </cell>
        </row>
        <row r="31">
          <cell r="B31">
            <v>21.945833333333329</v>
          </cell>
          <cell r="C31">
            <v>27.4</v>
          </cell>
          <cell r="D31">
            <v>17.600000000000001</v>
          </cell>
          <cell r="E31">
            <v>66.291666666666671</v>
          </cell>
          <cell r="F31">
            <v>80</v>
          </cell>
          <cell r="G31">
            <v>44</v>
          </cell>
          <cell r="H31">
            <v>22.32</v>
          </cell>
          <cell r="J31">
            <v>39.6</v>
          </cell>
          <cell r="K31">
            <v>0</v>
          </cell>
        </row>
        <row r="32">
          <cell r="B32">
            <v>17.69583333333334</v>
          </cell>
          <cell r="C32">
            <v>22.7</v>
          </cell>
          <cell r="D32">
            <v>11.6</v>
          </cell>
          <cell r="E32">
            <v>87.375</v>
          </cell>
          <cell r="F32">
            <v>99</v>
          </cell>
          <cell r="G32">
            <v>67</v>
          </cell>
          <cell r="H32">
            <v>21.96</v>
          </cell>
          <cell r="J32">
            <v>58.32</v>
          </cell>
          <cell r="K32">
            <v>45.6</v>
          </cell>
        </row>
        <row r="33">
          <cell r="B33">
            <v>10.774999999999999</v>
          </cell>
          <cell r="C33">
            <v>16.5</v>
          </cell>
          <cell r="D33">
            <v>6.7</v>
          </cell>
          <cell r="E33">
            <v>80.833333333333329</v>
          </cell>
          <cell r="F33">
            <v>98</v>
          </cell>
          <cell r="G33">
            <v>48</v>
          </cell>
          <cell r="H33">
            <v>17.64</v>
          </cell>
          <cell r="J33">
            <v>32.04</v>
          </cell>
          <cell r="K33">
            <v>0</v>
          </cell>
        </row>
        <row r="34">
          <cell r="B34">
            <v>11.487499999999999</v>
          </cell>
          <cell r="C34">
            <v>20.3</v>
          </cell>
          <cell r="D34">
            <v>5.4</v>
          </cell>
          <cell r="E34">
            <v>75.875</v>
          </cell>
          <cell r="F34">
            <v>93</v>
          </cell>
          <cell r="G34">
            <v>47</v>
          </cell>
          <cell r="H34">
            <v>11.879999999999999</v>
          </cell>
          <cell r="J34">
            <v>23.400000000000002</v>
          </cell>
          <cell r="K34">
            <v>0</v>
          </cell>
        </row>
        <row r="35">
          <cell r="B35">
            <v>15.5</v>
          </cell>
          <cell r="C35">
            <v>25.5</v>
          </cell>
          <cell r="D35">
            <v>9.5</v>
          </cell>
          <cell r="E35">
            <v>74.458333333333329</v>
          </cell>
          <cell r="F35">
            <v>91</v>
          </cell>
          <cell r="G35">
            <v>48</v>
          </cell>
          <cell r="H35">
            <v>9</v>
          </cell>
          <cell r="J35">
            <v>19.8</v>
          </cell>
          <cell r="K35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19.583333333333339</v>
          </cell>
          <cell r="C5">
            <v>27.3</v>
          </cell>
          <cell r="D5">
            <v>12.9</v>
          </cell>
          <cell r="E5">
            <v>70.041666666666671</v>
          </cell>
          <cell r="F5">
            <v>97</v>
          </cell>
          <cell r="G5">
            <v>42</v>
          </cell>
          <cell r="H5">
            <v>5.04</v>
          </cell>
          <cell r="J5">
            <v>25.56</v>
          </cell>
          <cell r="K5">
            <v>0</v>
          </cell>
        </row>
        <row r="6">
          <cell r="B6">
            <v>19.658333333333335</v>
          </cell>
          <cell r="C6">
            <v>28</v>
          </cell>
          <cell r="D6">
            <v>13.3</v>
          </cell>
          <cell r="E6">
            <v>72.458333333333329</v>
          </cell>
          <cell r="F6">
            <v>95</v>
          </cell>
          <cell r="G6">
            <v>41</v>
          </cell>
          <cell r="H6">
            <v>0.72000000000000008</v>
          </cell>
          <cell r="J6">
            <v>28.44</v>
          </cell>
          <cell r="K6">
            <v>0</v>
          </cell>
        </row>
        <row r="7">
          <cell r="B7">
            <v>21.354166666666668</v>
          </cell>
          <cell r="C7">
            <v>27.9</v>
          </cell>
          <cell r="D7">
            <v>17.5</v>
          </cell>
          <cell r="E7">
            <v>78.041666666666671</v>
          </cell>
          <cell r="F7">
            <v>90</v>
          </cell>
          <cell r="G7">
            <v>59</v>
          </cell>
          <cell r="H7">
            <v>0.36000000000000004</v>
          </cell>
          <cell r="J7">
            <v>17.64</v>
          </cell>
          <cell r="K7">
            <v>0</v>
          </cell>
        </row>
        <row r="8">
          <cell r="B8">
            <v>22.379166666666663</v>
          </cell>
          <cell r="C8">
            <v>27.7</v>
          </cell>
          <cell r="D8">
            <v>18.2</v>
          </cell>
          <cell r="E8">
            <v>78.166666666666671</v>
          </cell>
          <cell r="F8">
            <v>95</v>
          </cell>
          <cell r="G8">
            <v>56</v>
          </cell>
          <cell r="H8">
            <v>5.7600000000000007</v>
          </cell>
          <cell r="J8">
            <v>28.44</v>
          </cell>
          <cell r="K8">
            <v>0</v>
          </cell>
        </row>
        <row r="9">
          <cell r="B9">
            <v>22.745833333333337</v>
          </cell>
          <cell r="C9">
            <v>28.8</v>
          </cell>
          <cell r="D9">
            <v>18.399999999999999</v>
          </cell>
          <cell r="E9">
            <v>77.583333333333329</v>
          </cell>
          <cell r="F9">
            <v>97</v>
          </cell>
          <cell r="G9">
            <v>53</v>
          </cell>
          <cell r="H9">
            <v>8.64</v>
          </cell>
          <cell r="J9">
            <v>27.720000000000002</v>
          </cell>
          <cell r="K9">
            <v>0.4</v>
          </cell>
        </row>
        <row r="10">
          <cell r="B10">
            <v>21.8125</v>
          </cell>
          <cell r="C10">
            <v>28</v>
          </cell>
          <cell r="D10">
            <v>17.3</v>
          </cell>
          <cell r="E10">
            <v>76.125</v>
          </cell>
          <cell r="F10">
            <v>95</v>
          </cell>
          <cell r="G10">
            <v>47</v>
          </cell>
          <cell r="H10">
            <v>7.9200000000000008</v>
          </cell>
          <cell r="J10">
            <v>30.96</v>
          </cell>
          <cell r="K10">
            <v>0</v>
          </cell>
        </row>
        <row r="11">
          <cell r="B11">
            <v>21.316666666666666</v>
          </cell>
          <cell r="C11">
            <v>25.2</v>
          </cell>
          <cell r="D11">
            <v>17.5</v>
          </cell>
          <cell r="E11">
            <v>79.041666666666671</v>
          </cell>
          <cell r="F11">
            <v>92</v>
          </cell>
          <cell r="G11">
            <v>65</v>
          </cell>
          <cell r="H11">
            <v>3.6</v>
          </cell>
          <cell r="J11">
            <v>29.880000000000003</v>
          </cell>
          <cell r="K11">
            <v>0</v>
          </cell>
        </row>
        <row r="12">
          <cell r="B12">
            <v>23.229166666666671</v>
          </cell>
          <cell r="C12">
            <v>30.8</v>
          </cell>
          <cell r="D12">
            <v>17.899999999999999</v>
          </cell>
          <cell r="E12">
            <v>77.791666666666671</v>
          </cell>
          <cell r="F12">
            <v>96</v>
          </cell>
          <cell r="G12">
            <v>49</v>
          </cell>
          <cell r="H12">
            <v>12.6</v>
          </cell>
          <cell r="J12">
            <v>35.64</v>
          </cell>
          <cell r="K12">
            <v>0</v>
          </cell>
        </row>
        <row r="13">
          <cell r="B13">
            <v>23.383333333333329</v>
          </cell>
          <cell r="C13">
            <v>31.2</v>
          </cell>
          <cell r="D13">
            <v>17.899999999999999</v>
          </cell>
          <cell r="E13">
            <v>84.166666666666671</v>
          </cell>
          <cell r="F13">
            <v>100</v>
          </cell>
          <cell r="G13">
            <v>54</v>
          </cell>
          <cell r="H13">
            <v>11.879999999999999</v>
          </cell>
          <cell r="J13">
            <v>43.2</v>
          </cell>
          <cell r="K13">
            <v>15</v>
          </cell>
        </row>
        <row r="14">
          <cell r="B14">
            <v>18.924999999999994</v>
          </cell>
          <cell r="C14">
            <v>24.7</v>
          </cell>
          <cell r="D14">
            <v>16.100000000000001</v>
          </cell>
          <cell r="E14">
            <v>88.083333333333329</v>
          </cell>
          <cell r="F14">
            <v>100</v>
          </cell>
          <cell r="G14">
            <v>60</v>
          </cell>
          <cell r="H14">
            <v>1.08</v>
          </cell>
          <cell r="J14">
            <v>27.720000000000002</v>
          </cell>
          <cell r="K14">
            <v>0.60000000000000009</v>
          </cell>
        </row>
        <row r="15">
          <cell r="B15">
            <v>18.445833333333333</v>
          </cell>
          <cell r="C15">
            <v>26.4</v>
          </cell>
          <cell r="D15">
            <v>13.8</v>
          </cell>
          <cell r="E15">
            <v>75.708333333333329</v>
          </cell>
          <cell r="F15">
            <v>94</v>
          </cell>
          <cell r="G15">
            <v>46</v>
          </cell>
          <cell r="H15">
            <v>1.4400000000000002</v>
          </cell>
          <cell r="J15">
            <v>25.56</v>
          </cell>
          <cell r="K15">
            <v>0</v>
          </cell>
        </row>
        <row r="16">
          <cell r="B16">
            <v>18.587500000000002</v>
          </cell>
          <cell r="C16">
            <v>26.5</v>
          </cell>
          <cell r="D16">
            <v>13.7</v>
          </cell>
          <cell r="E16">
            <v>76.041666666666671</v>
          </cell>
          <cell r="F16">
            <v>97</v>
          </cell>
          <cell r="G16">
            <v>56</v>
          </cell>
          <cell r="H16">
            <v>9</v>
          </cell>
          <cell r="J16">
            <v>33.840000000000003</v>
          </cell>
          <cell r="K16">
            <v>0</v>
          </cell>
        </row>
        <row r="17">
          <cell r="B17">
            <v>20.941666666666666</v>
          </cell>
          <cell r="C17">
            <v>27.7</v>
          </cell>
          <cell r="D17">
            <v>15.7</v>
          </cell>
          <cell r="E17">
            <v>80.375</v>
          </cell>
          <cell r="F17">
            <v>98</v>
          </cell>
          <cell r="G17">
            <v>60</v>
          </cell>
          <cell r="J17">
            <v>29.880000000000003</v>
          </cell>
          <cell r="K17">
            <v>0</v>
          </cell>
        </row>
        <row r="18">
          <cell r="B18">
            <v>21.758333333333336</v>
          </cell>
          <cell r="C18">
            <v>28.1</v>
          </cell>
          <cell r="D18">
            <v>17.399999999999999</v>
          </cell>
          <cell r="E18">
            <v>78.833333333333329</v>
          </cell>
          <cell r="F18">
            <v>98</v>
          </cell>
          <cell r="G18">
            <v>53</v>
          </cell>
          <cell r="J18">
            <v>30.6</v>
          </cell>
          <cell r="K18">
            <v>0</v>
          </cell>
        </row>
        <row r="19">
          <cell r="B19">
            <v>20.558333333333334</v>
          </cell>
          <cell r="C19">
            <v>27.9</v>
          </cell>
          <cell r="D19">
            <v>15.6</v>
          </cell>
          <cell r="E19">
            <v>71.291666666666671</v>
          </cell>
          <cell r="F19">
            <v>92</v>
          </cell>
          <cell r="G19">
            <v>41</v>
          </cell>
          <cell r="J19">
            <v>29.880000000000003</v>
          </cell>
          <cell r="K19">
            <v>0</v>
          </cell>
        </row>
        <row r="20">
          <cell r="B20">
            <v>20.408333333333331</v>
          </cell>
          <cell r="C20">
            <v>27.9</v>
          </cell>
          <cell r="D20">
            <v>13.8</v>
          </cell>
          <cell r="E20">
            <v>71</v>
          </cell>
          <cell r="F20">
            <v>94</v>
          </cell>
          <cell r="G20">
            <v>50</v>
          </cell>
          <cell r="J20">
            <v>28.44</v>
          </cell>
          <cell r="K20">
            <v>0</v>
          </cell>
        </row>
        <row r="21">
          <cell r="B21">
            <v>21.270833333333336</v>
          </cell>
          <cell r="C21">
            <v>27.7</v>
          </cell>
          <cell r="D21">
            <v>15.6</v>
          </cell>
          <cell r="E21">
            <v>78.458333333333329</v>
          </cell>
          <cell r="F21">
            <v>99</v>
          </cell>
          <cell r="G21">
            <v>54</v>
          </cell>
          <cell r="J21">
            <v>31.319999999999997</v>
          </cell>
          <cell r="K21">
            <v>0</v>
          </cell>
        </row>
        <row r="22">
          <cell r="B22">
            <v>21.354166666666668</v>
          </cell>
          <cell r="C22">
            <v>28.9</v>
          </cell>
          <cell r="D22">
            <v>15.7</v>
          </cell>
          <cell r="E22">
            <v>81.625</v>
          </cell>
          <cell r="F22">
            <v>96</v>
          </cell>
          <cell r="G22">
            <v>56</v>
          </cell>
          <cell r="J22">
            <v>34.200000000000003</v>
          </cell>
          <cell r="K22">
            <v>4.5999999999999996</v>
          </cell>
        </row>
        <row r="23">
          <cell r="B23">
            <v>20.170833333333331</v>
          </cell>
          <cell r="C23">
            <v>28.9</v>
          </cell>
          <cell r="D23">
            <v>15.2</v>
          </cell>
          <cell r="E23">
            <v>83.333333333333329</v>
          </cell>
          <cell r="F23">
            <v>99</v>
          </cell>
          <cell r="G23">
            <v>57</v>
          </cell>
          <cell r="J23">
            <v>22.68</v>
          </cell>
          <cell r="K23">
            <v>0</v>
          </cell>
        </row>
        <row r="24">
          <cell r="B24">
            <v>21.641666666666662</v>
          </cell>
          <cell r="C24">
            <v>28.5</v>
          </cell>
          <cell r="D24">
            <v>18</v>
          </cell>
          <cell r="E24">
            <v>89.375</v>
          </cell>
          <cell r="F24">
            <v>100</v>
          </cell>
          <cell r="G24">
            <v>61</v>
          </cell>
          <cell r="J24">
            <v>22.32</v>
          </cell>
          <cell r="K24">
            <v>0.2</v>
          </cell>
        </row>
        <row r="25">
          <cell r="B25">
            <v>22.095833333333335</v>
          </cell>
          <cell r="C25">
            <v>29.4</v>
          </cell>
          <cell r="D25">
            <v>17.100000000000001</v>
          </cell>
          <cell r="E25">
            <v>83.666666666666671</v>
          </cell>
          <cell r="F25">
            <v>100</v>
          </cell>
          <cell r="G25">
            <v>55</v>
          </cell>
          <cell r="J25">
            <v>13.68</v>
          </cell>
          <cell r="K25">
            <v>0</v>
          </cell>
        </row>
        <row r="26">
          <cell r="B26">
            <v>20.574999999999999</v>
          </cell>
          <cell r="C26">
            <v>24.8</v>
          </cell>
          <cell r="D26">
            <v>17.8</v>
          </cell>
          <cell r="E26">
            <v>91.791666666666671</v>
          </cell>
          <cell r="F26">
            <v>100</v>
          </cell>
          <cell r="G26">
            <v>73</v>
          </cell>
          <cell r="J26">
            <v>30.6</v>
          </cell>
          <cell r="K26">
            <v>3.9999999999999996</v>
          </cell>
        </row>
        <row r="27">
          <cell r="B27">
            <v>20.766666666666666</v>
          </cell>
          <cell r="C27">
            <v>28.1</v>
          </cell>
          <cell r="D27">
            <v>16.399999999999999</v>
          </cell>
          <cell r="E27">
            <v>85.5</v>
          </cell>
          <cell r="F27">
            <v>100</v>
          </cell>
          <cell r="G27">
            <v>57</v>
          </cell>
          <cell r="J27">
            <v>20.88</v>
          </cell>
          <cell r="K27">
            <v>0.2</v>
          </cell>
        </row>
        <row r="28">
          <cell r="B28">
            <v>21.141666666666673</v>
          </cell>
          <cell r="C28">
            <v>27.2</v>
          </cell>
          <cell r="D28">
            <v>16.899999999999999</v>
          </cell>
          <cell r="E28">
            <v>82.041666666666671</v>
          </cell>
          <cell r="F28">
            <v>98</v>
          </cell>
          <cell r="G28">
            <v>55</v>
          </cell>
          <cell r="J28">
            <v>30.96</v>
          </cell>
          <cell r="K28">
            <v>0</v>
          </cell>
        </row>
        <row r="29">
          <cell r="B29">
            <v>21.095833333333335</v>
          </cell>
          <cell r="C29">
            <v>28.4</v>
          </cell>
          <cell r="D29">
            <v>16.100000000000001</v>
          </cell>
          <cell r="E29">
            <v>78.958333333333329</v>
          </cell>
          <cell r="F29">
            <v>98</v>
          </cell>
          <cell r="G29">
            <v>49</v>
          </cell>
          <cell r="J29">
            <v>30.240000000000002</v>
          </cell>
          <cell r="K29">
            <v>0</v>
          </cell>
        </row>
        <row r="30">
          <cell r="B30">
            <v>20.808333333333337</v>
          </cell>
          <cell r="C30">
            <v>28.3</v>
          </cell>
          <cell r="D30">
            <v>16.899999999999999</v>
          </cell>
          <cell r="E30">
            <v>79.25</v>
          </cell>
          <cell r="F30">
            <v>93</v>
          </cell>
          <cell r="G30">
            <v>59</v>
          </cell>
          <cell r="J30">
            <v>23.400000000000002</v>
          </cell>
          <cell r="K30">
            <v>0</v>
          </cell>
        </row>
        <row r="31">
          <cell r="B31">
            <v>22.295833333333338</v>
          </cell>
          <cell r="C31">
            <v>26.8</v>
          </cell>
          <cell r="D31">
            <v>17.8</v>
          </cell>
          <cell r="E31">
            <v>70.958333333333329</v>
          </cell>
          <cell r="F31">
            <v>90</v>
          </cell>
          <cell r="G31">
            <v>51</v>
          </cell>
          <cell r="J31">
            <v>34.92</v>
          </cell>
          <cell r="K31">
            <v>0.2</v>
          </cell>
        </row>
        <row r="32">
          <cell r="B32">
            <v>14.208333333333336</v>
          </cell>
          <cell r="C32">
            <v>24.2</v>
          </cell>
          <cell r="D32">
            <v>9.1</v>
          </cell>
          <cell r="E32">
            <v>85.458333333333329</v>
          </cell>
          <cell r="F32">
            <v>100</v>
          </cell>
          <cell r="G32">
            <v>59</v>
          </cell>
          <cell r="J32">
            <v>73.8</v>
          </cell>
          <cell r="K32">
            <v>19</v>
          </cell>
        </row>
        <row r="33">
          <cell r="B33">
            <v>8.7083333333333339</v>
          </cell>
          <cell r="C33">
            <v>14.5</v>
          </cell>
          <cell r="D33">
            <v>5.3</v>
          </cell>
          <cell r="E33">
            <v>84</v>
          </cell>
          <cell r="F33">
            <v>100</v>
          </cell>
          <cell r="G33">
            <v>54</v>
          </cell>
          <cell r="J33">
            <v>35.28</v>
          </cell>
          <cell r="K33">
            <v>0.2</v>
          </cell>
        </row>
        <row r="34">
          <cell r="B34">
            <v>10.125000000000002</v>
          </cell>
          <cell r="C34">
            <v>17.7</v>
          </cell>
          <cell r="D34">
            <v>5</v>
          </cell>
          <cell r="E34">
            <v>78.541666666666671</v>
          </cell>
          <cell r="F34">
            <v>97</v>
          </cell>
          <cell r="G34">
            <v>46</v>
          </cell>
          <cell r="J34">
            <v>13.68</v>
          </cell>
          <cell r="K34">
            <v>0</v>
          </cell>
        </row>
        <row r="35">
          <cell r="B35">
            <v>12.958333333333334</v>
          </cell>
          <cell r="C35">
            <v>21</v>
          </cell>
          <cell r="D35">
            <v>8.1</v>
          </cell>
          <cell r="E35">
            <v>78.25</v>
          </cell>
          <cell r="F35">
            <v>96</v>
          </cell>
          <cell r="G35">
            <v>45</v>
          </cell>
          <cell r="J35">
            <v>0</v>
          </cell>
          <cell r="K35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20.716666666666665</v>
          </cell>
          <cell r="C5">
            <v>28.5</v>
          </cell>
          <cell r="D5">
            <v>14.3</v>
          </cell>
          <cell r="E5">
            <v>68</v>
          </cell>
          <cell r="F5">
            <v>89</v>
          </cell>
          <cell r="G5">
            <v>37</v>
          </cell>
          <cell r="H5">
            <v>14.76</v>
          </cell>
          <cell r="J5">
            <v>28.08</v>
          </cell>
          <cell r="K5">
            <v>0</v>
          </cell>
        </row>
        <row r="6">
          <cell r="B6">
            <v>21.258333333333336</v>
          </cell>
          <cell r="C6">
            <v>29.1</v>
          </cell>
          <cell r="D6">
            <v>14.5</v>
          </cell>
          <cell r="E6">
            <v>68.083333333333329</v>
          </cell>
          <cell r="F6">
            <v>90</v>
          </cell>
          <cell r="G6">
            <v>36</v>
          </cell>
          <cell r="H6">
            <v>10.8</v>
          </cell>
          <cell r="J6">
            <v>20.16</v>
          </cell>
          <cell r="K6">
            <v>0</v>
          </cell>
        </row>
        <row r="7">
          <cell r="B7">
            <v>22.05</v>
          </cell>
          <cell r="C7">
            <v>29.4</v>
          </cell>
          <cell r="D7">
            <v>16.2</v>
          </cell>
          <cell r="E7">
            <v>78.375</v>
          </cell>
          <cell r="F7">
            <v>92</v>
          </cell>
          <cell r="G7">
            <v>46</v>
          </cell>
          <cell r="H7">
            <v>11.16</v>
          </cell>
          <cell r="J7">
            <v>19.440000000000001</v>
          </cell>
          <cell r="K7">
            <v>0</v>
          </cell>
        </row>
        <row r="8">
          <cell r="B8">
            <v>24.070833333333336</v>
          </cell>
          <cell r="C8">
            <v>30.6</v>
          </cell>
          <cell r="D8">
            <v>19.3</v>
          </cell>
          <cell r="E8">
            <v>76.25</v>
          </cell>
          <cell r="F8">
            <v>94</v>
          </cell>
          <cell r="G8">
            <v>46</v>
          </cell>
          <cell r="H8">
            <v>14.04</v>
          </cell>
          <cell r="J8">
            <v>29.16</v>
          </cell>
          <cell r="K8">
            <v>0</v>
          </cell>
        </row>
        <row r="9">
          <cell r="B9">
            <v>24.295833333333334</v>
          </cell>
          <cell r="C9">
            <v>29.4</v>
          </cell>
          <cell r="D9">
            <v>19.899999999999999</v>
          </cell>
          <cell r="E9">
            <v>66.208333333333329</v>
          </cell>
          <cell r="F9">
            <v>82</v>
          </cell>
          <cell r="G9">
            <v>44</v>
          </cell>
          <cell r="H9">
            <v>13.68</v>
          </cell>
          <cell r="J9">
            <v>29.16</v>
          </cell>
          <cell r="K9">
            <v>0</v>
          </cell>
        </row>
        <row r="10">
          <cell r="B10">
            <v>24.024999999999995</v>
          </cell>
          <cell r="C10">
            <v>30</v>
          </cell>
          <cell r="D10">
            <v>20</v>
          </cell>
          <cell r="E10">
            <v>65.541666666666671</v>
          </cell>
          <cell r="F10">
            <v>85</v>
          </cell>
          <cell r="G10">
            <v>40</v>
          </cell>
          <cell r="H10">
            <v>13.68</v>
          </cell>
          <cell r="J10">
            <v>26.28</v>
          </cell>
          <cell r="K10">
            <v>0</v>
          </cell>
        </row>
        <row r="11">
          <cell r="B11">
            <v>24.462500000000002</v>
          </cell>
          <cell r="C11">
            <v>30.6</v>
          </cell>
          <cell r="D11">
            <v>18.7</v>
          </cell>
          <cell r="E11">
            <v>64.041666666666671</v>
          </cell>
          <cell r="F11">
            <v>84</v>
          </cell>
          <cell r="G11">
            <v>43</v>
          </cell>
          <cell r="H11">
            <v>12.6</v>
          </cell>
          <cell r="J11">
            <v>28.44</v>
          </cell>
          <cell r="K11">
            <v>0</v>
          </cell>
        </row>
        <row r="12">
          <cell r="B12">
            <v>25.291666666666668</v>
          </cell>
          <cell r="C12">
            <v>32.1</v>
          </cell>
          <cell r="D12">
            <v>19.399999999999999</v>
          </cell>
          <cell r="E12">
            <v>67.041666666666671</v>
          </cell>
          <cell r="F12">
            <v>86</v>
          </cell>
          <cell r="G12">
            <v>44</v>
          </cell>
          <cell r="H12">
            <v>11.520000000000001</v>
          </cell>
          <cell r="J12">
            <v>33.480000000000004</v>
          </cell>
          <cell r="K12">
            <v>0</v>
          </cell>
        </row>
        <row r="13">
          <cell r="B13">
            <v>26.179166666666671</v>
          </cell>
          <cell r="C13">
            <v>32</v>
          </cell>
          <cell r="D13">
            <v>22</v>
          </cell>
          <cell r="E13">
            <v>69.208333333333329</v>
          </cell>
          <cell r="F13">
            <v>84</v>
          </cell>
          <cell r="G13">
            <v>46</v>
          </cell>
          <cell r="H13">
            <v>14.04</v>
          </cell>
          <cell r="J13">
            <v>44.64</v>
          </cell>
          <cell r="K13">
            <v>0</v>
          </cell>
        </row>
        <row r="14">
          <cell r="B14">
            <v>21.00416666666667</v>
          </cell>
          <cell r="C14">
            <v>24.1</v>
          </cell>
          <cell r="D14">
            <v>19.100000000000001</v>
          </cell>
          <cell r="E14">
            <v>89.333333333333329</v>
          </cell>
          <cell r="F14">
            <v>94</v>
          </cell>
          <cell r="G14">
            <v>72</v>
          </cell>
          <cell r="H14">
            <v>11.520000000000001</v>
          </cell>
          <cell r="J14">
            <v>44.64</v>
          </cell>
          <cell r="K14">
            <v>16.799999999999997</v>
          </cell>
        </row>
        <row r="15">
          <cell r="B15">
            <v>17.858333333333334</v>
          </cell>
          <cell r="C15">
            <v>22.2</v>
          </cell>
          <cell r="D15">
            <v>13.8</v>
          </cell>
          <cell r="E15">
            <v>87.375</v>
          </cell>
          <cell r="F15">
            <v>95</v>
          </cell>
          <cell r="G15">
            <v>70</v>
          </cell>
          <cell r="H15">
            <v>15.840000000000002</v>
          </cell>
          <cell r="J15">
            <v>30.240000000000002</v>
          </cell>
          <cell r="K15">
            <v>0</v>
          </cell>
        </row>
        <row r="16">
          <cell r="B16">
            <v>20.933333333333334</v>
          </cell>
          <cell r="C16">
            <v>28</v>
          </cell>
          <cell r="D16">
            <v>16.600000000000001</v>
          </cell>
          <cell r="E16">
            <v>81.958333333333329</v>
          </cell>
          <cell r="F16">
            <v>95</v>
          </cell>
          <cell r="G16">
            <v>58</v>
          </cell>
          <cell r="H16">
            <v>11.520000000000001</v>
          </cell>
          <cell r="J16">
            <v>27.36</v>
          </cell>
          <cell r="K16">
            <v>0.2</v>
          </cell>
        </row>
        <row r="17">
          <cell r="B17">
            <v>22.654166666666669</v>
          </cell>
          <cell r="C17">
            <v>30.2</v>
          </cell>
          <cell r="D17">
            <v>17.5</v>
          </cell>
          <cell r="E17">
            <v>77.291666666666671</v>
          </cell>
          <cell r="F17">
            <v>92</v>
          </cell>
          <cell r="G17">
            <v>45</v>
          </cell>
          <cell r="H17">
            <v>10.44</v>
          </cell>
          <cell r="J17">
            <v>20.88</v>
          </cell>
          <cell r="K17">
            <v>0</v>
          </cell>
        </row>
        <row r="18">
          <cell r="B18">
            <v>23.337499999999995</v>
          </cell>
          <cell r="C18">
            <v>29.4</v>
          </cell>
          <cell r="D18">
            <v>19.7</v>
          </cell>
          <cell r="E18">
            <v>74.75</v>
          </cell>
          <cell r="F18">
            <v>90</v>
          </cell>
          <cell r="G18">
            <v>48</v>
          </cell>
          <cell r="H18">
            <v>10.44</v>
          </cell>
          <cell r="J18">
            <v>33.119999999999997</v>
          </cell>
          <cell r="K18">
            <v>0</v>
          </cell>
        </row>
        <row r="19">
          <cell r="B19">
            <v>22.195833333333336</v>
          </cell>
          <cell r="C19">
            <v>28.9</v>
          </cell>
          <cell r="D19">
            <v>17.600000000000001</v>
          </cell>
          <cell r="E19">
            <v>69.291666666666671</v>
          </cell>
          <cell r="F19">
            <v>91</v>
          </cell>
          <cell r="G19">
            <v>33</v>
          </cell>
          <cell r="H19">
            <v>18</v>
          </cell>
          <cell r="J19">
            <v>32.04</v>
          </cell>
          <cell r="K19">
            <v>0</v>
          </cell>
        </row>
        <row r="20">
          <cell r="B20">
            <v>23.229166666666668</v>
          </cell>
          <cell r="C20">
            <v>29.7</v>
          </cell>
          <cell r="D20">
            <v>18.7</v>
          </cell>
          <cell r="E20">
            <v>66.333333333333329</v>
          </cell>
          <cell r="F20">
            <v>83</v>
          </cell>
          <cell r="G20">
            <v>38</v>
          </cell>
          <cell r="H20">
            <v>14.04</v>
          </cell>
          <cell r="J20">
            <v>30.6</v>
          </cell>
          <cell r="K20">
            <v>0</v>
          </cell>
        </row>
        <row r="21">
          <cell r="B21">
            <v>24.3125</v>
          </cell>
          <cell r="C21">
            <v>30.3</v>
          </cell>
          <cell r="D21">
            <v>19.899999999999999</v>
          </cell>
          <cell r="E21">
            <v>62</v>
          </cell>
          <cell r="F21">
            <v>77</v>
          </cell>
          <cell r="G21">
            <v>40</v>
          </cell>
          <cell r="H21">
            <v>12.6</v>
          </cell>
          <cell r="J21">
            <v>32.04</v>
          </cell>
          <cell r="K21">
            <v>0.2</v>
          </cell>
        </row>
        <row r="22">
          <cell r="B22">
            <v>23.916666666666668</v>
          </cell>
          <cell r="C22">
            <v>30.3</v>
          </cell>
          <cell r="D22">
            <v>18.399999999999999</v>
          </cell>
          <cell r="E22">
            <v>66.708333333333329</v>
          </cell>
          <cell r="F22">
            <v>86</v>
          </cell>
          <cell r="G22">
            <v>44</v>
          </cell>
          <cell r="H22">
            <v>12.6</v>
          </cell>
          <cell r="J22">
            <v>34.56</v>
          </cell>
          <cell r="K22">
            <v>0</v>
          </cell>
        </row>
        <row r="23">
          <cell r="B23">
            <v>22.716666666666665</v>
          </cell>
          <cell r="C23">
            <v>30.7</v>
          </cell>
          <cell r="D23">
            <v>14.7</v>
          </cell>
          <cell r="E23">
            <v>72.125</v>
          </cell>
          <cell r="F23">
            <v>91</v>
          </cell>
          <cell r="G23">
            <v>44</v>
          </cell>
          <cell r="H23">
            <v>14.76</v>
          </cell>
          <cell r="J23">
            <v>30.96</v>
          </cell>
          <cell r="K23">
            <v>0</v>
          </cell>
        </row>
        <row r="24">
          <cell r="B24">
            <v>23.895833333333329</v>
          </cell>
          <cell r="C24">
            <v>30</v>
          </cell>
          <cell r="D24">
            <v>19.3</v>
          </cell>
          <cell r="E24">
            <v>70.083333333333329</v>
          </cell>
          <cell r="F24">
            <v>88</v>
          </cell>
          <cell r="G24">
            <v>42</v>
          </cell>
          <cell r="H24">
            <v>11.879999999999999</v>
          </cell>
          <cell r="J24">
            <v>21.240000000000002</v>
          </cell>
          <cell r="K24">
            <v>0</v>
          </cell>
        </row>
        <row r="25">
          <cell r="B25">
            <v>23.291666666666668</v>
          </cell>
          <cell r="C25">
            <v>30.3</v>
          </cell>
          <cell r="D25">
            <v>16.5</v>
          </cell>
          <cell r="E25">
            <v>69.625</v>
          </cell>
          <cell r="F25">
            <v>95</v>
          </cell>
          <cell r="G25">
            <v>33</v>
          </cell>
          <cell r="H25">
            <v>10.08</v>
          </cell>
          <cell r="J25">
            <v>21.240000000000002</v>
          </cell>
          <cell r="K25">
            <v>0</v>
          </cell>
        </row>
        <row r="26">
          <cell r="B26">
            <v>23.412499999999998</v>
          </cell>
          <cell r="C26">
            <v>30.1</v>
          </cell>
          <cell r="D26">
            <v>17.899999999999999</v>
          </cell>
          <cell r="E26">
            <v>61.166666666666664</v>
          </cell>
          <cell r="F26">
            <v>80</v>
          </cell>
          <cell r="G26">
            <v>32</v>
          </cell>
          <cell r="H26">
            <v>6.48</v>
          </cell>
          <cell r="J26">
            <v>17.64</v>
          </cell>
          <cell r="K26">
            <v>0</v>
          </cell>
        </row>
        <row r="27">
          <cell r="B27">
            <v>21.866666666666671</v>
          </cell>
          <cell r="C27">
            <v>29.6</v>
          </cell>
          <cell r="D27">
            <v>15.2</v>
          </cell>
          <cell r="E27">
            <v>70.166666666666671</v>
          </cell>
          <cell r="F27">
            <v>96</v>
          </cell>
          <cell r="G27">
            <v>33</v>
          </cell>
          <cell r="H27">
            <v>10.8</v>
          </cell>
          <cell r="J27">
            <v>24.840000000000003</v>
          </cell>
          <cell r="K27">
            <v>0</v>
          </cell>
        </row>
        <row r="28">
          <cell r="B28">
            <v>23.300000000000008</v>
          </cell>
          <cell r="C28">
            <v>30.7</v>
          </cell>
          <cell r="D28">
            <v>18.7</v>
          </cell>
          <cell r="E28">
            <v>57.208333333333336</v>
          </cell>
          <cell r="F28">
            <v>74</v>
          </cell>
          <cell r="G28">
            <v>27</v>
          </cell>
          <cell r="H28">
            <v>16.920000000000002</v>
          </cell>
          <cell r="J28">
            <v>32.04</v>
          </cell>
          <cell r="K28">
            <v>0</v>
          </cell>
        </row>
        <row r="29">
          <cell r="B29">
            <v>23.799999999999997</v>
          </cell>
          <cell r="C29">
            <v>30.8</v>
          </cell>
          <cell r="D29">
            <v>18.2</v>
          </cell>
          <cell r="E29">
            <v>56.541666666666664</v>
          </cell>
          <cell r="F29">
            <v>78</v>
          </cell>
          <cell r="G29">
            <v>31</v>
          </cell>
          <cell r="H29">
            <v>11.520000000000001</v>
          </cell>
          <cell r="J29">
            <v>27.720000000000002</v>
          </cell>
          <cell r="K29">
            <v>0</v>
          </cell>
        </row>
        <row r="30">
          <cell r="B30">
            <v>24.575000000000003</v>
          </cell>
          <cell r="C30">
            <v>31.4</v>
          </cell>
          <cell r="D30">
            <v>18.5</v>
          </cell>
          <cell r="E30">
            <v>55.291666666666664</v>
          </cell>
          <cell r="F30">
            <v>78</v>
          </cell>
          <cell r="G30">
            <v>35</v>
          </cell>
          <cell r="H30">
            <v>16.2</v>
          </cell>
          <cell r="J30">
            <v>37.440000000000005</v>
          </cell>
          <cell r="K30">
            <v>0</v>
          </cell>
        </row>
        <row r="31">
          <cell r="B31">
            <v>24.812499999999996</v>
          </cell>
          <cell r="C31">
            <v>30.1</v>
          </cell>
          <cell r="D31">
            <v>20</v>
          </cell>
          <cell r="E31">
            <v>54.041666666666664</v>
          </cell>
          <cell r="F31">
            <v>71</v>
          </cell>
          <cell r="G31">
            <v>38</v>
          </cell>
          <cell r="H31">
            <v>18</v>
          </cell>
          <cell r="J31">
            <v>45.72</v>
          </cell>
          <cell r="K31">
            <v>0</v>
          </cell>
        </row>
        <row r="32">
          <cell r="B32">
            <v>17.554166666666667</v>
          </cell>
          <cell r="C32">
            <v>25.4</v>
          </cell>
          <cell r="D32">
            <v>11.7</v>
          </cell>
          <cell r="E32">
            <v>77.625</v>
          </cell>
          <cell r="F32">
            <v>96</v>
          </cell>
          <cell r="G32">
            <v>57</v>
          </cell>
          <cell r="H32">
            <v>15.840000000000002</v>
          </cell>
          <cell r="J32">
            <v>36.36</v>
          </cell>
          <cell r="K32">
            <v>48.4</v>
          </cell>
        </row>
        <row r="33">
          <cell r="B33">
            <v>10.645833333333334</v>
          </cell>
          <cell r="C33">
            <v>16</v>
          </cell>
          <cell r="D33">
            <v>6.6</v>
          </cell>
          <cell r="E33">
            <v>70.541666666666671</v>
          </cell>
          <cell r="F33">
            <v>89</v>
          </cell>
          <cell r="G33">
            <v>42</v>
          </cell>
          <cell r="H33">
            <v>15.48</v>
          </cell>
          <cell r="J33">
            <v>28.8</v>
          </cell>
          <cell r="K33">
            <v>0</v>
          </cell>
        </row>
        <row r="34">
          <cell r="B34">
            <v>10.516666666666667</v>
          </cell>
          <cell r="C34">
            <v>19</v>
          </cell>
          <cell r="D34">
            <v>4.0999999999999996</v>
          </cell>
          <cell r="E34">
            <v>72.5</v>
          </cell>
          <cell r="F34">
            <v>93</v>
          </cell>
          <cell r="G34">
            <v>45</v>
          </cell>
          <cell r="H34">
            <v>11.16</v>
          </cell>
          <cell r="J34">
            <v>21.240000000000002</v>
          </cell>
          <cell r="K34">
            <v>0</v>
          </cell>
        </row>
        <row r="35">
          <cell r="B35">
            <v>14.550000000000002</v>
          </cell>
          <cell r="C35">
            <v>23.1</v>
          </cell>
          <cell r="D35">
            <v>7.9</v>
          </cell>
          <cell r="E35">
            <v>72</v>
          </cell>
          <cell r="F35">
            <v>90</v>
          </cell>
          <cell r="G35">
            <v>42</v>
          </cell>
          <cell r="H35">
            <v>7.2</v>
          </cell>
          <cell r="J35">
            <v>16.2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22.837500000000002</v>
          </cell>
          <cell r="C5">
            <v>31</v>
          </cell>
          <cell r="D5">
            <v>16.399999999999999</v>
          </cell>
          <cell r="E5">
            <v>64.625</v>
          </cell>
          <cell r="F5">
            <v>86</v>
          </cell>
          <cell r="G5">
            <v>36</v>
          </cell>
          <cell r="H5">
            <v>21.96</v>
          </cell>
          <cell r="J5">
            <v>26.64</v>
          </cell>
          <cell r="K5" t="str">
            <v>*</v>
          </cell>
        </row>
        <row r="6">
          <cell r="B6">
            <v>23.545833333333334</v>
          </cell>
          <cell r="C6">
            <v>31.7</v>
          </cell>
          <cell r="D6">
            <v>16.8</v>
          </cell>
          <cell r="E6">
            <v>66.25</v>
          </cell>
          <cell r="F6">
            <v>90</v>
          </cell>
          <cell r="G6">
            <v>27</v>
          </cell>
          <cell r="H6">
            <v>15.840000000000002</v>
          </cell>
          <cell r="J6">
            <v>22.68</v>
          </cell>
          <cell r="K6" t="str">
            <v>*</v>
          </cell>
        </row>
        <row r="7">
          <cell r="B7">
            <v>25.129166666666666</v>
          </cell>
          <cell r="C7">
            <v>32.1</v>
          </cell>
          <cell r="D7">
            <v>20</v>
          </cell>
          <cell r="E7">
            <v>69.666666666666671</v>
          </cell>
          <cell r="F7">
            <v>87</v>
          </cell>
          <cell r="G7">
            <v>46</v>
          </cell>
          <cell r="H7">
            <v>18.36</v>
          </cell>
          <cell r="J7">
            <v>37.440000000000005</v>
          </cell>
          <cell r="K7" t="str">
            <v>*</v>
          </cell>
        </row>
        <row r="8">
          <cell r="B8">
            <v>25.979166666666671</v>
          </cell>
          <cell r="C8">
            <v>31.4</v>
          </cell>
          <cell r="D8">
            <v>22.5</v>
          </cell>
          <cell r="E8">
            <v>74.541666666666671</v>
          </cell>
          <cell r="F8">
            <v>92</v>
          </cell>
          <cell r="G8">
            <v>46</v>
          </cell>
          <cell r="H8">
            <v>18.36</v>
          </cell>
          <cell r="J8">
            <v>31.680000000000003</v>
          </cell>
          <cell r="K8" t="str">
            <v>*</v>
          </cell>
        </row>
        <row r="9">
          <cell r="B9">
            <v>25.770833333333332</v>
          </cell>
          <cell r="C9">
            <v>31.4</v>
          </cell>
          <cell r="D9">
            <v>21.3</v>
          </cell>
          <cell r="E9">
            <v>65.125</v>
          </cell>
          <cell r="F9">
            <v>87</v>
          </cell>
          <cell r="G9">
            <v>39</v>
          </cell>
          <cell r="H9">
            <v>18.36</v>
          </cell>
          <cell r="J9">
            <v>28.08</v>
          </cell>
          <cell r="K9" t="str">
            <v>*</v>
          </cell>
        </row>
        <row r="10">
          <cell r="B10">
            <v>25.145833333333329</v>
          </cell>
          <cell r="C10">
            <v>31.4</v>
          </cell>
          <cell r="D10">
            <v>20.399999999999999</v>
          </cell>
          <cell r="E10">
            <v>63.458333333333336</v>
          </cell>
          <cell r="F10">
            <v>84</v>
          </cell>
          <cell r="G10">
            <v>36</v>
          </cell>
          <cell r="H10">
            <v>15.120000000000001</v>
          </cell>
          <cell r="J10">
            <v>23.400000000000002</v>
          </cell>
          <cell r="K10" t="str">
            <v>*</v>
          </cell>
        </row>
        <row r="11">
          <cell r="B11">
            <v>24.733333333333334</v>
          </cell>
          <cell r="C11">
            <v>31.8</v>
          </cell>
          <cell r="D11">
            <v>19.3</v>
          </cell>
          <cell r="E11">
            <v>68.333333333333329</v>
          </cell>
          <cell r="F11">
            <v>87</v>
          </cell>
          <cell r="G11">
            <v>39</v>
          </cell>
          <cell r="H11">
            <v>17.64</v>
          </cell>
          <cell r="J11">
            <v>28.08</v>
          </cell>
          <cell r="K11" t="str">
            <v>*</v>
          </cell>
        </row>
        <row r="12">
          <cell r="B12">
            <v>25.733333333333334</v>
          </cell>
          <cell r="C12">
            <v>32.1</v>
          </cell>
          <cell r="D12">
            <v>20.399999999999999</v>
          </cell>
          <cell r="E12">
            <v>67.208333333333329</v>
          </cell>
          <cell r="F12">
            <v>86</v>
          </cell>
          <cell r="G12">
            <v>43</v>
          </cell>
          <cell r="H12">
            <v>22.32</v>
          </cell>
          <cell r="J12">
            <v>33.480000000000004</v>
          </cell>
          <cell r="K12" t="str">
            <v>*</v>
          </cell>
        </row>
        <row r="13">
          <cell r="B13">
            <v>26.233333333333334</v>
          </cell>
          <cell r="C13">
            <v>32.799999999999997</v>
          </cell>
          <cell r="D13">
            <v>21.8</v>
          </cell>
          <cell r="E13">
            <v>68.708333333333329</v>
          </cell>
          <cell r="F13">
            <v>85</v>
          </cell>
          <cell r="G13">
            <v>41</v>
          </cell>
          <cell r="H13">
            <v>24.12</v>
          </cell>
          <cell r="J13">
            <v>37.080000000000005</v>
          </cell>
          <cell r="K13" t="str">
            <v>*</v>
          </cell>
        </row>
        <row r="14">
          <cell r="B14">
            <v>24.004166666666666</v>
          </cell>
          <cell r="C14">
            <v>28.8</v>
          </cell>
          <cell r="D14">
            <v>21.6</v>
          </cell>
          <cell r="E14">
            <v>81.666666666666671</v>
          </cell>
          <cell r="F14">
            <v>97</v>
          </cell>
          <cell r="G14">
            <v>62</v>
          </cell>
          <cell r="H14">
            <v>15.840000000000002</v>
          </cell>
          <cell r="J14">
            <v>37.080000000000005</v>
          </cell>
          <cell r="K14" t="str">
            <v>*</v>
          </cell>
        </row>
        <row r="15">
          <cell r="B15">
            <v>22.470833333333335</v>
          </cell>
          <cell r="C15">
            <v>26.5</v>
          </cell>
          <cell r="D15">
            <v>20.100000000000001</v>
          </cell>
          <cell r="E15">
            <v>87.695652173913047</v>
          </cell>
          <cell r="F15">
            <v>100</v>
          </cell>
          <cell r="G15">
            <v>69</v>
          </cell>
          <cell r="H15">
            <v>16.559999999999999</v>
          </cell>
          <cell r="J15">
            <v>25.92</v>
          </cell>
          <cell r="K15" t="str">
            <v>*</v>
          </cell>
        </row>
        <row r="16">
          <cell r="B16">
            <v>23.533333333333331</v>
          </cell>
          <cell r="C16">
            <v>30.3</v>
          </cell>
          <cell r="D16">
            <v>20</v>
          </cell>
          <cell r="E16">
            <v>83.458333333333329</v>
          </cell>
          <cell r="F16">
            <v>97</v>
          </cell>
          <cell r="G16">
            <v>53</v>
          </cell>
          <cell r="H16">
            <v>21.240000000000002</v>
          </cell>
          <cell r="J16">
            <v>30.240000000000002</v>
          </cell>
          <cell r="K16" t="str">
            <v>*</v>
          </cell>
        </row>
        <row r="17">
          <cell r="B17">
            <v>24.158333333333335</v>
          </cell>
          <cell r="C17">
            <v>31.9</v>
          </cell>
          <cell r="D17">
            <v>20.100000000000001</v>
          </cell>
          <cell r="E17">
            <v>75.5</v>
          </cell>
          <cell r="F17">
            <v>95</v>
          </cell>
          <cell r="G17">
            <v>43</v>
          </cell>
          <cell r="H17">
            <v>21.96</v>
          </cell>
          <cell r="J17">
            <v>52.2</v>
          </cell>
          <cell r="K17" t="str">
            <v>*</v>
          </cell>
        </row>
        <row r="18">
          <cell r="B18">
            <v>23.5</v>
          </cell>
          <cell r="C18">
            <v>31.7</v>
          </cell>
          <cell r="D18">
            <v>19.899999999999999</v>
          </cell>
          <cell r="E18">
            <v>75.166666666666671</v>
          </cell>
          <cell r="F18">
            <v>88</v>
          </cell>
          <cell r="G18">
            <v>42</v>
          </cell>
          <cell r="H18">
            <v>21.96</v>
          </cell>
          <cell r="J18">
            <v>37.080000000000005</v>
          </cell>
          <cell r="K18">
            <v>0</v>
          </cell>
        </row>
        <row r="19">
          <cell r="B19">
            <v>24.070833333333329</v>
          </cell>
          <cell r="C19">
            <v>30.3</v>
          </cell>
          <cell r="D19">
            <v>18.7</v>
          </cell>
          <cell r="E19">
            <v>64.541666666666671</v>
          </cell>
          <cell r="F19">
            <v>86</v>
          </cell>
          <cell r="G19">
            <v>34</v>
          </cell>
          <cell r="H19">
            <v>22.32</v>
          </cell>
          <cell r="J19">
            <v>33.119999999999997</v>
          </cell>
          <cell r="K19">
            <v>0</v>
          </cell>
        </row>
        <row r="20">
          <cell r="B20">
            <v>24.062500000000004</v>
          </cell>
          <cell r="C20">
            <v>30.7</v>
          </cell>
          <cell r="D20">
            <v>18.2</v>
          </cell>
          <cell r="E20">
            <v>63.833333333333336</v>
          </cell>
          <cell r="F20">
            <v>85</v>
          </cell>
          <cell r="G20">
            <v>39</v>
          </cell>
          <cell r="H20">
            <v>21.96</v>
          </cell>
          <cell r="J20">
            <v>35.64</v>
          </cell>
          <cell r="K20">
            <v>0</v>
          </cell>
        </row>
        <row r="21">
          <cell r="B21">
            <v>24.054166666666664</v>
          </cell>
          <cell r="C21">
            <v>30.7</v>
          </cell>
          <cell r="D21">
            <v>18.899999999999999</v>
          </cell>
          <cell r="E21">
            <v>65.875</v>
          </cell>
          <cell r="F21">
            <v>85</v>
          </cell>
          <cell r="G21">
            <v>38</v>
          </cell>
          <cell r="H21">
            <v>25.2</v>
          </cell>
          <cell r="J21">
            <v>45.72</v>
          </cell>
          <cell r="K21">
            <v>0</v>
          </cell>
        </row>
        <row r="22">
          <cell r="B22">
            <v>24.400000000000002</v>
          </cell>
          <cell r="C22">
            <v>31.1</v>
          </cell>
          <cell r="D22">
            <v>19.2</v>
          </cell>
          <cell r="E22">
            <v>67.166666666666671</v>
          </cell>
          <cell r="F22">
            <v>85</v>
          </cell>
          <cell r="G22">
            <v>43</v>
          </cell>
          <cell r="H22">
            <v>28.8</v>
          </cell>
          <cell r="J22">
            <v>43.56</v>
          </cell>
          <cell r="K22">
            <v>0</v>
          </cell>
        </row>
        <row r="23">
          <cell r="B23">
            <v>24.429166666666671</v>
          </cell>
          <cell r="C23">
            <v>31.1</v>
          </cell>
          <cell r="D23">
            <v>20.2</v>
          </cell>
          <cell r="E23">
            <v>69.083333333333329</v>
          </cell>
          <cell r="F23">
            <v>86</v>
          </cell>
          <cell r="G23">
            <v>42</v>
          </cell>
          <cell r="H23">
            <v>18.36</v>
          </cell>
          <cell r="J23">
            <v>32.76</v>
          </cell>
          <cell r="K23">
            <v>0</v>
          </cell>
        </row>
        <row r="24">
          <cell r="B24">
            <v>24.366666666666664</v>
          </cell>
          <cell r="C24">
            <v>31.2</v>
          </cell>
          <cell r="D24">
            <v>19.600000000000001</v>
          </cell>
          <cell r="E24">
            <v>67.333333333333329</v>
          </cell>
          <cell r="F24">
            <v>87</v>
          </cell>
          <cell r="G24">
            <v>35</v>
          </cell>
          <cell r="H24">
            <v>14.76</v>
          </cell>
          <cell r="J24">
            <v>27</v>
          </cell>
          <cell r="K24">
            <v>0</v>
          </cell>
        </row>
        <row r="25">
          <cell r="B25">
            <v>23.583333333333332</v>
          </cell>
          <cell r="C25">
            <v>30.6</v>
          </cell>
          <cell r="D25">
            <v>18.2</v>
          </cell>
          <cell r="E25">
            <v>62.083333333333336</v>
          </cell>
          <cell r="F25">
            <v>85</v>
          </cell>
          <cell r="G25">
            <v>21</v>
          </cell>
          <cell r="H25">
            <v>21.96</v>
          </cell>
          <cell r="J25">
            <v>31.319999999999997</v>
          </cell>
          <cell r="K25">
            <v>0</v>
          </cell>
        </row>
        <row r="26">
          <cell r="B26">
            <v>23.195833333333329</v>
          </cell>
          <cell r="C26">
            <v>30.8</v>
          </cell>
          <cell r="D26">
            <v>16.600000000000001</v>
          </cell>
          <cell r="E26">
            <v>57.083333333333336</v>
          </cell>
          <cell r="F26">
            <v>84</v>
          </cell>
          <cell r="G26">
            <v>25</v>
          </cell>
          <cell r="H26">
            <v>17.28</v>
          </cell>
          <cell r="J26">
            <v>25.56</v>
          </cell>
          <cell r="K26">
            <v>0</v>
          </cell>
        </row>
        <row r="27">
          <cell r="B27">
            <v>23.033333333333331</v>
          </cell>
          <cell r="C27">
            <v>30.1</v>
          </cell>
          <cell r="D27">
            <v>16.100000000000001</v>
          </cell>
          <cell r="E27">
            <v>53.5</v>
          </cell>
          <cell r="F27">
            <v>82</v>
          </cell>
          <cell r="G27">
            <v>24</v>
          </cell>
          <cell r="H27">
            <v>18</v>
          </cell>
          <cell r="J27">
            <v>36</v>
          </cell>
          <cell r="K27">
            <v>0</v>
          </cell>
        </row>
        <row r="28">
          <cell r="B28">
            <v>23.591666666666672</v>
          </cell>
          <cell r="C28">
            <v>31.5</v>
          </cell>
          <cell r="D28">
            <v>16.399999999999999</v>
          </cell>
          <cell r="E28">
            <v>53.708333333333336</v>
          </cell>
          <cell r="F28">
            <v>78</v>
          </cell>
          <cell r="G28">
            <v>32</v>
          </cell>
          <cell r="H28">
            <v>18.720000000000002</v>
          </cell>
          <cell r="J28">
            <v>31.319999999999997</v>
          </cell>
          <cell r="K28">
            <v>0</v>
          </cell>
        </row>
        <row r="29">
          <cell r="B29">
            <v>25.120833333333334</v>
          </cell>
          <cell r="C29">
            <v>31.8</v>
          </cell>
          <cell r="D29">
            <v>19.7</v>
          </cell>
          <cell r="E29">
            <v>58.458333333333336</v>
          </cell>
          <cell r="F29">
            <v>81</v>
          </cell>
          <cell r="G29">
            <v>31</v>
          </cell>
          <cell r="H29">
            <v>16.559999999999999</v>
          </cell>
          <cell r="J29">
            <v>26.28</v>
          </cell>
          <cell r="K29">
            <v>0</v>
          </cell>
        </row>
        <row r="30">
          <cell r="B30">
            <v>25.012499999999999</v>
          </cell>
          <cell r="C30">
            <v>31.7</v>
          </cell>
          <cell r="D30">
            <v>20.100000000000001</v>
          </cell>
          <cell r="E30">
            <v>55.166666666666664</v>
          </cell>
          <cell r="F30">
            <v>77</v>
          </cell>
          <cell r="G30">
            <v>28</v>
          </cell>
          <cell r="H30">
            <v>21.240000000000002</v>
          </cell>
          <cell r="J30">
            <v>34.200000000000003</v>
          </cell>
          <cell r="K30">
            <v>0</v>
          </cell>
        </row>
        <row r="31">
          <cell r="B31">
            <v>23.824999999999999</v>
          </cell>
          <cell r="C31">
            <v>29</v>
          </cell>
          <cell r="D31">
            <v>19.8</v>
          </cell>
          <cell r="E31">
            <v>58.958333333333336</v>
          </cell>
          <cell r="F31">
            <v>69</v>
          </cell>
          <cell r="G31">
            <v>43</v>
          </cell>
          <cell r="H31">
            <v>27.36</v>
          </cell>
          <cell r="J31">
            <v>44.64</v>
          </cell>
          <cell r="K31">
            <v>0</v>
          </cell>
        </row>
        <row r="32">
          <cell r="B32">
            <v>19.054166666666664</v>
          </cell>
          <cell r="C32">
            <v>24.1</v>
          </cell>
          <cell r="D32">
            <v>13.9</v>
          </cell>
          <cell r="E32">
            <v>73.333333333333329</v>
          </cell>
          <cell r="F32">
            <v>93</v>
          </cell>
          <cell r="G32">
            <v>64</v>
          </cell>
          <cell r="H32">
            <v>34.92</v>
          </cell>
          <cell r="J32">
            <v>65.88000000000001</v>
          </cell>
          <cell r="K32">
            <v>29.4</v>
          </cell>
        </row>
        <row r="33">
          <cell r="B33">
            <v>13.087499999999999</v>
          </cell>
          <cell r="C33">
            <v>15.3</v>
          </cell>
          <cell r="D33">
            <v>11.2</v>
          </cell>
          <cell r="E33">
            <v>83.173913043478265</v>
          </cell>
          <cell r="F33">
            <v>100</v>
          </cell>
          <cell r="G33">
            <v>66</v>
          </cell>
          <cell r="H33">
            <v>25.2</v>
          </cell>
          <cell r="J33">
            <v>37.800000000000004</v>
          </cell>
          <cell r="K33">
            <v>0</v>
          </cell>
        </row>
        <row r="34">
          <cell r="B34">
            <v>14.716666666666669</v>
          </cell>
          <cell r="C34">
            <v>23.8</v>
          </cell>
          <cell r="D34">
            <v>8.8000000000000007</v>
          </cell>
          <cell r="E34">
            <v>73.099999999999994</v>
          </cell>
          <cell r="F34">
            <v>100</v>
          </cell>
          <cell r="G34">
            <v>38</v>
          </cell>
          <cell r="H34">
            <v>13.32</v>
          </cell>
          <cell r="J34">
            <v>21.96</v>
          </cell>
          <cell r="K34">
            <v>0</v>
          </cell>
        </row>
        <row r="35">
          <cell r="B35">
            <v>18.070833333333333</v>
          </cell>
          <cell r="C35">
            <v>28.2</v>
          </cell>
          <cell r="D35">
            <v>10.6</v>
          </cell>
          <cell r="E35">
            <v>68.625</v>
          </cell>
          <cell r="F35">
            <v>90</v>
          </cell>
          <cell r="G35">
            <v>40</v>
          </cell>
          <cell r="H35">
            <v>16.559999999999999</v>
          </cell>
          <cell r="J35">
            <v>23.400000000000002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22.375</v>
          </cell>
          <cell r="C5">
            <v>30.3</v>
          </cell>
          <cell r="D5">
            <v>16.100000000000001</v>
          </cell>
          <cell r="E5">
            <v>66.708333333333329</v>
          </cell>
          <cell r="F5">
            <v>89</v>
          </cell>
          <cell r="G5">
            <v>34</v>
          </cell>
          <cell r="H5">
            <v>5.04</v>
          </cell>
          <cell r="J5">
            <v>16.920000000000002</v>
          </cell>
          <cell r="K5">
            <v>0</v>
          </cell>
        </row>
        <row r="6">
          <cell r="B6">
            <v>23.216666666666669</v>
          </cell>
          <cell r="C6">
            <v>31.5</v>
          </cell>
          <cell r="D6">
            <v>17.100000000000001</v>
          </cell>
          <cell r="E6">
            <v>69.791666666666671</v>
          </cell>
          <cell r="F6">
            <v>87</v>
          </cell>
          <cell r="G6">
            <v>48</v>
          </cell>
          <cell r="H6">
            <v>6.48</v>
          </cell>
          <cell r="J6">
            <v>20.16</v>
          </cell>
          <cell r="K6">
            <v>0</v>
          </cell>
        </row>
        <row r="7">
          <cell r="B7">
            <v>25.912499999999994</v>
          </cell>
          <cell r="C7">
            <v>32.700000000000003</v>
          </cell>
          <cell r="D7">
            <v>20.7</v>
          </cell>
          <cell r="E7">
            <v>65.083333333333329</v>
          </cell>
          <cell r="F7">
            <v>81</v>
          </cell>
          <cell r="G7">
            <v>41</v>
          </cell>
          <cell r="H7">
            <v>5.04</v>
          </cell>
          <cell r="J7">
            <v>16.559999999999999</v>
          </cell>
          <cell r="K7">
            <v>0</v>
          </cell>
        </row>
        <row r="8">
          <cell r="B8">
            <v>25.187500000000004</v>
          </cell>
          <cell r="C8">
            <v>31.8</v>
          </cell>
          <cell r="D8">
            <v>20.2</v>
          </cell>
          <cell r="E8">
            <v>64.208333333333329</v>
          </cell>
          <cell r="F8">
            <v>86</v>
          </cell>
          <cell r="G8">
            <v>33</v>
          </cell>
          <cell r="H8">
            <v>7.2</v>
          </cell>
          <cell r="J8">
            <v>17.28</v>
          </cell>
          <cell r="K8">
            <v>0</v>
          </cell>
        </row>
        <row r="9">
          <cell r="B9">
            <v>24.462500000000002</v>
          </cell>
          <cell r="C9">
            <v>30.8</v>
          </cell>
          <cell r="D9">
            <v>19.3</v>
          </cell>
          <cell r="E9">
            <v>60.166666666666664</v>
          </cell>
          <cell r="F9">
            <v>83</v>
          </cell>
          <cell r="G9">
            <v>34</v>
          </cell>
          <cell r="H9">
            <v>5.7600000000000007</v>
          </cell>
          <cell r="J9">
            <v>20.16</v>
          </cell>
          <cell r="K9">
            <v>0</v>
          </cell>
        </row>
        <row r="10">
          <cell r="B10">
            <v>23.779166666666669</v>
          </cell>
          <cell r="C10">
            <v>31.2</v>
          </cell>
          <cell r="D10">
            <v>17.8</v>
          </cell>
          <cell r="E10">
            <v>61.208333333333336</v>
          </cell>
          <cell r="F10">
            <v>86</v>
          </cell>
          <cell r="G10">
            <v>29</v>
          </cell>
          <cell r="H10">
            <v>5.7600000000000007</v>
          </cell>
          <cell r="J10">
            <v>20.52</v>
          </cell>
          <cell r="K10">
            <v>0</v>
          </cell>
        </row>
        <row r="11">
          <cell r="B11">
            <v>24.412500000000005</v>
          </cell>
          <cell r="C11">
            <v>31.8</v>
          </cell>
          <cell r="D11">
            <v>18.5</v>
          </cell>
          <cell r="E11">
            <v>66.083333333333329</v>
          </cell>
          <cell r="F11">
            <v>89</v>
          </cell>
          <cell r="G11">
            <v>39</v>
          </cell>
          <cell r="H11">
            <v>7.5600000000000005</v>
          </cell>
          <cell r="J11">
            <v>19.440000000000001</v>
          </cell>
          <cell r="K11">
            <v>0</v>
          </cell>
        </row>
        <row r="12">
          <cell r="B12">
            <v>25.820833333333329</v>
          </cell>
          <cell r="C12">
            <v>33.6</v>
          </cell>
          <cell r="D12">
            <v>19.8</v>
          </cell>
          <cell r="E12">
            <v>66.791666666666671</v>
          </cell>
          <cell r="F12">
            <v>90</v>
          </cell>
          <cell r="G12">
            <v>35</v>
          </cell>
          <cell r="H12">
            <v>9.3600000000000012</v>
          </cell>
          <cell r="J12">
            <v>23.759999999999998</v>
          </cell>
          <cell r="K12">
            <v>0</v>
          </cell>
        </row>
        <row r="13">
          <cell r="B13">
            <v>27.250000000000004</v>
          </cell>
          <cell r="C13">
            <v>34.299999999999997</v>
          </cell>
          <cell r="D13">
            <v>22.3</v>
          </cell>
          <cell r="E13">
            <v>65.291666666666671</v>
          </cell>
          <cell r="F13">
            <v>88</v>
          </cell>
          <cell r="G13">
            <v>36</v>
          </cell>
          <cell r="H13">
            <v>10.44</v>
          </cell>
          <cell r="J13">
            <v>25.56</v>
          </cell>
          <cell r="K13">
            <v>0</v>
          </cell>
        </row>
        <row r="14">
          <cell r="B14">
            <v>25.816666666666674</v>
          </cell>
          <cell r="C14">
            <v>28.6</v>
          </cell>
          <cell r="D14">
            <v>23.1</v>
          </cell>
          <cell r="E14">
            <v>70.416666666666671</v>
          </cell>
          <cell r="F14">
            <v>81</v>
          </cell>
          <cell r="G14">
            <v>59</v>
          </cell>
          <cell r="H14">
            <v>8.2799999999999994</v>
          </cell>
          <cell r="J14">
            <v>24.840000000000003</v>
          </cell>
          <cell r="K14">
            <v>0</v>
          </cell>
        </row>
        <row r="15">
          <cell r="B15">
            <v>24.291666666666668</v>
          </cell>
          <cell r="C15">
            <v>28.2</v>
          </cell>
          <cell r="D15">
            <v>21.6</v>
          </cell>
          <cell r="E15">
            <v>76.583333333333329</v>
          </cell>
          <cell r="F15">
            <v>91</v>
          </cell>
          <cell r="G15">
            <v>58</v>
          </cell>
          <cell r="H15">
            <v>6.84</v>
          </cell>
          <cell r="J15">
            <v>22.32</v>
          </cell>
          <cell r="K15">
            <v>0</v>
          </cell>
        </row>
        <row r="16">
          <cell r="B16">
            <v>23.445833333333329</v>
          </cell>
          <cell r="C16">
            <v>29.9</v>
          </cell>
          <cell r="D16">
            <v>18.2</v>
          </cell>
          <cell r="E16">
            <v>65.541666666666671</v>
          </cell>
          <cell r="F16">
            <v>79</v>
          </cell>
          <cell r="G16">
            <v>47</v>
          </cell>
          <cell r="H16">
            <v>7.2</v>
          </cell>
          <cell r="J16">
            <v>18.720000000000002</v>
          </cell>
          <cell r="K16">
            <v>0</v>
          </cell>
        </row>
        <row r="17">
          <cell r="B17">
            <v>24.579166666666669</v>
          </cell>
          <cell r="C17">
            <v>31.8</v>
          </cell>
          <cell r="D17">
            <v>18.899999999999999</v>
          </cell>
          <cell r="E17">
            <v>67.375</v>
          </cell>
          <cell r="F17">
            <v>85</v>
          </cell>
          <cell r="G17">
            <v>45</v>
          </cell>
          <cell r="H17">
            <v>10.8</v>
          </cell>
          <cell r="J17">
            <v>24.12</v>
          </cell>
          <cell r="K17">
            <v>0</v>
          </cell>
        </row>
        <row r="18">
          <cell r="B18">
            <v>24.458333333333332</v>
          </cell>
          <cell r="C18">
            <v>30.8</v>
          </cell>
          <cell r="D18">
            <v>19.3</v>
          </cell>
          <cell r="E18">
            <v>63.375</v>
          </cell>
          <cell r="F18">
            <v>84</v>
          </cell>
          <cell r="G18">
            <v>39</v>
          </cell>
          <cell r="H18">
            <v>7.9200000000000008</v>
          </cell>
          <cell r="J18">
            <v>20.16</v>
          </cell>
          <cell r="K18">
            <v>0</v>
          </cell>
        </row>
        <row r="19">
          <cell r="B19">
            <v>23.520833333333332</v>
          </cell>
          <cell r="C19">
            <v>30.3</v>
          </cell>
          <cell r="D19">
            <v>17</v>
          </cell>
          <cell r="E19">
            <v>60.875</v>
          </cell>
          <cell r="F19">
            <v>79</v>
          </cell>
          <cell r="G19">
            <v>40</v>
          </cell>
          <cell r="H19">
            <v>6.48</v>
          </cell>
          <cell r="J19">
            <v>20.88</v>
          </cell>
          <cell r="K19">
            <v>0</v>
          </cell>
        </row>
        <row r="20">
          <cell r="B20">
            <v>24.229166666666668</v>
          </cell>
          <cell r="C20">
            <v>30.1</v>
          </cell>
          <cell r="D20">
            <v>18.7</v>
          </cell>
          <cell r="E20">
            <v>57.708333333333336</v>
          </cell>
          <cell r="F20">
            <v>77</v>
          </cell>
          <cell r="G20">
            <v>41</v>
          </cell>
          <cell r="H20">
            <v>10.08</v>
          </cell>
          <cell r="J20">
            <v>23.759999999999998</v>
          </cell>
          <cell r="K20">
            <v>0</v>
          </cell>
        </row>
        <row r="21">
          <cell r="B21">
            <v>24.458333333333329</v>
          </cell>
          <cell r="C21">
            <v>31.5</v>
          </cell>
          <cell r="D21">
            <v>19.2</v>
          </cell>
          <cell r="E21">
            <v>62.708333333333336</v>
          </cell>
          <cell r="F21">
            <v>84</v>
          </cell>
          <cell r="G21">
            <v>35</v>
          </cell>
          <cell r="H21">
            <v>11.520000000000001</v>
          </cell>
          <cell r="J21">
            <v>29.880000000000003</v>
          </cell>
          <cell r="K21">
            <v>0</v>
          </cell>
        </row>
        <row r="22">
          <cell r="B22">
            <v>25.649999999999995</v>
          </cell>
          <cell r="C22">
            <v>31.6</v>
          </cell>
          <cell r="D22">
            <v>20.8</v>
          </cell>
          <cell r="E22">
            <v>63.083333333333336</v>
          </cell>
          <cell r="F22">
            <v>87</v>
          </cell>
          <cell r="G22">
            <v>40</v>
          </cell>
          <cell r="H22">
            <v>14.4</v>
          </cell>
          <cell r="J22">
            <v>35.64</v>
          </cell>
          <cell r="K22">
            <v>0</v>
          </cell>
        </row>
        <row r="23">
          <cell r="B23">
            <v>25.520833333333332</v>
          </cell>
          <cell r="C23">
            <v>30.9</v>
          </cell>
          <cell r="D23">
            <v>20.9</v>
          </cell>
          <cell r="E23">
            <v>61.625</v>
          </cell>
          <cell r="F23">
            <v>87</v>
          </cell>
          <cell r="G23">
            <v>41</v>
          </cell>
          <cell r="H23">
            <v>6.48</v>
          </cell>
          <cell r="J23">
            <v>20.88</v>
          </cell>
          <cell r="K23">
            <v>0</v>
          </cell>
        </row>
        <row r="24">
          <cell r="B24">
            <v>24.304166666666671</v>
          </cell>
          <cell r="C24">
            <v>31</v>
          </cell>
          <cell r="D24">
            <v>18.5</v>
          </cell>
          <cell r="E24">
            <v>62.458333333333336</v>
          </cell>
          <cell r="F24">
            <v>88</v>
          </cell>
          <cell r="G24">
            <v>31</v>
          </cell>
          <cell r="H24">
            <v>10.44</v>
          </cell>
          <cell r="J24">
            <v>21.96</v>
          </cell>
          <cell r="K24">
            <v>0</v>
          </cell>
        </row>
        <row r="25">
          <cell r="B25">
            <v>24.1875</v>
          </cell>
          <cell r="C25">
            <v>31.5</v>
          </cell>
          <cell r="D25">
            <v>18.3</v>
          </cell>
          <cell r="E25">
            <v>60.333333333333336</v>
          </cell>
          <cell r="F25">
            <v>88</v>
          </cell>
          <cell r="G25">
            <v>32</v>
          </cell>
          <cell r="H25">
            <v>7.5600000000000005</v>
          </cell>
          <cell r="J25">
            <v>19.8</v>
          </cell>
          <cell r="K25">
            <v>0</v>
          </cell>
        </row>
        <row r="26">
          <cell r="B26">
            <v>23.629166666666663</v>
          </cell>
          <cell r="C26">
            <v>31.2</v>
          </cell>
          <cell r="D26">
            <v>17.399999999999999</v>
          </cell>
          <cell r="E26">
            <v>60.916666666666664</v>
          </cell>
          <cell r="F26">
            <v>90</v>
          </cell>
          <cell r="G26">
            <v>25</v>
          </cell>
          <cell r="H26">
            <v>6.84</v>
          </cell>
          <cell r="J26">
            <v>20.16</v>
          </cell>
          <cell r="K26">
            <v>0</v>
          </cell>
        </row>
        <row r="27">
          <cell r="B27">
            <v>23.349999999999998</v>
          </cell>
          <cell r="C27">
            <v>31.5</v>
          </cell>
          <cell r="D27">
            <v>17</v>
          </cell>
          <cell r="E27">
            <v>60.625</v>
          </cell>
          <cell r="F27">
            <v>87</v>
          </cell>
          <cell r="G27">
            <v>27</v>
          </cell>
          <cell r="H27">
            <v>5.04</v>
          </cell>
          <cell r="J27">
            <v>15.48</v>
          </cell>
          <cell r="K27">
            <v>0</v>
          </cell>
        </row>
        <row r="28">
          <cell r="B28">
            <v>23.633333333333329</v>
          </cell>
          <cell r="C28">
            <v>32</v>
          </cell>
          <cell r="D28">
            <v>17.600000000000001</v>
          </cell>
          <cell r="E28">
            <v>59.458333333333336</v>
          </cell>
          <cell r="F28">
            <v>85</v>
          </cell>
          <cell r="G28">
            <v>27</v>
          </cell>
          <cell r="H28">
            <v>6.48</v>
          </cell>
          <cell r="J28">
            <v>18</v>
          </cell>
          <cell r="K28">
            <v>0</v>
          </cell>
        </row>
        <row r="29">
          <cell r="B29">
            <v>23.433333333333337</v>
          </cell>
          <cell r="C29">
            <v>32.1</v>
          </cell>
          <cell r="D29">
            <v>16.3</v>
          </cell>
          <cell r="E29">
            <v>59.666666666666664</v>
          </cell>
          <cell r="F29">
            <v>84</v>
          </cell>
          <cell r="G29">
            <v>27</v>
          </cell>
          <cell r="H29">
            <v>10.8</v>
          </cell>
          <cell r="J29">
            <v>23.040000000000003</v>
          </cell>
          <cell r="K29">
            <v>0</v>
          </cell>
        </row>
        <row r="30">
          <cell r="B30">
            <v>23.845833333333331</v>
          </cell>
          <cell r="C30">
            <v>31.5</v>
          </cell>
          <cell r="D30">
            <v>18.100000000000001</v>
          </cell>
          <cell r="E30">
            <v>60.333333333333336</v>
          </cell>
          <cell r="F30">
            <v>83</v>
          </cell>
          <cell r="G30">
            <v>29</v>
          </cell>
          <cell r="H30">
            <v>9.7200000000000006</v>
          </cell>
          <cell r="J30">
            <v>28.08</v>
          </cell>
          <cell r="K30">
            <v>0</v>
          </cell>
        </row>
        <row r="31">
          <cell r="B31">
            <v>24.029166666666665</v>
          </cell>
          <cell r="C31">
            <v>31.1</v>
          </cell>
          <cell r="D31">
            <v>19</v>
          </cell>
          <cell r="E31">
            <v>63.541666666666664</v>
          </cell>
          <cell r="F31">
            <v>89</v>
          </cell>
          <cell r="G31">
            <v>31</v>
          </cell>
          <cell r="H31">
            <v>12.96</v>
          </cell>
          <cell r="J31">
            <v>34.92</v>
          </cell>
          <cell r="K31">
            <v>0</v>
          </cell>
        </row>
        <row r="32">
          <cell r="B32">
            <v>19.8</v>
          </cell>
          <cell r="C32">
            <v>24.8</v>
          </cell>
          <cell r="D32">
            <v>13.3</v>
          </cell>
          <cell r="E32">
            <v>81.208333333333329</v>
          </cell>
          <cell r="F32">
            <v>95</v>
          </cell>
          <cell r="G32">
            <v>60</v>
          </cell>
          <cell r="H32">
            <v>10.8</v>
          </cell>
          <cell r="J32">
            <v>32.76</v>
          </cell>
          <cell r="K32">
            <v>29.400000000000002</v>
          </cell>
        </row>
        <row r="33">
          <cell r="B33">
            <v>13.891666666666667</v>
          </cell>
          <cell r="C33">
            <v>18.5</v>
          </cell>
          <cell r="D33">
            <v>10.1</v>
          </cell>
          <cell r="E33">
            <v>67.875</v>
          </cell>
          <cell r="F33">
            <v>89</v>
          </cell>
          <cell r="G33">
            <v>43</v>
          </cell>
          <cell r="H33">
            <v>7.5600000000000005</v>
          </cell>
          <cell r="J33">
            <v>23.400000000000002</v>
          </cell>
          <cell r="K33">
            <v>0</v>
          </cell>
        </row>
        <row r="34">
          <cell r="B34">
            <v>13.208333333333334</v>
          </cell>
          <cell r="C34">
            <v>21.5</v>
          </cell>
          <cell r="D34">
            <v>7.5</v>
          </cell>
          <cell r="E34">
            <v>69.833333333333329</v>
          </cell>
          <cell r="F34">
            <v>91</v>
          </cell>
          <cell r="G34">
            <v>36</v>
          </cell>
          <cell r="H34">
            <v>6.12</v>
          </cell>
          <cell r="J34">
            <v>15.48</v>
          </cell>
          <cell r="K34">
            <v>0.2</v>
          </cell>
        </row>
        <row r="35">
          <cell r="B35">
            <v>15.774999999999999</v>
          </cell>
          <cell r="C35">
            <v>25.6</v>
          </cell>
          <cell r="D35">
            <v>9.1</v>
          </cell>
          <cell r="E35">
            <v>69.5</v>
          </cell>
          <cell r="F35">
            <v>94</v>
          </cell>
          <cell r="G35">
            <v>34</v>
          </cell>
          <cell r="H35">
            <v>5.04</v>
          </cell>
          <cell r="J35">
            <v>14.04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Angélic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rascunho"/>
      <sheetName val="Agosto"/>
      <sheetName val="Setembro"/>
      <sheetName val="Outubro"/>
      <sheetName val="Novembro"/>
      <sheetName val="Dezembro"/>
      <sheetName val="BoletimAquidauan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19.745833333333334</v>
          </cell>
          <cell r="C5">
            <v>26.5</v>
          </cell>
          <cell r="D5">
            <v>15</v>
          </cell>
          <cell r="E5">
            <v>72.791666666666671</v>
          </cell>
          <cell r="F5">
            <v>94</v>
          </cell>
          <cell r="G5">
            <v>49</v>
          </cell>
          <cell r="H5">
            <v>15.48</v>
          </cell>
          <cell r="J5">
            <v>32.04</v>
          </cell>
          <cell r="K5">
            <v>0</v>
          </cell>
        </row>
        <row r="6">
          <cell r="B6">
            <v>20.404166666666665</v>
          </cell>
          <cell r="C6">
            <v>28.5</v>
          </cell>
          <cell r="D6">
            <v>14.7</v>
          </cell>
          <cell r="E6">
            <v>70.208333333333329</v>
          </cell>
          <cell r="F6">
            <v>89</v>
          </cell>
          <cell r="G6">
            <v>43</v>
          </cell>
          <cell r="H6">
            <v>15.840000000000002</v>
          </cell>
          <cell r="J6">
            <v>32.76</v>
          </cell>
          <cell r="K6">
            <v>0</v>
          </cell>
        </row>
        <row r="7">
          <cell r="B7">
            <v>21.066666666666666</v>
          </cell>
          <cell r="C7">
            <v>27.9</v>
          </cell>
          <cell r="D7">
            <v>16.600000000000001</v>
          </cell>
          <cell r="E7">
            <v>79.541666666666671</v>
          </cell>
          <cell r="F7">
            <v>93</v>
          </cell>
          <cell r="G7">
            <v>60</v>
          </cell>
          <cell r="H7">
            <v>13.68</v>
          </cell>
          <cell r="J7">
            <v>27.720000000000002</v>
          </cell>
          <cell r="K7">
            <v>0</v>
          </cell>
        </row>
        <row r="8">
          <cell r="B8">
            <v>21.908333333333331</v>
          </cell>
          <cell r="C8">
            <v>27.9</v>
          </cell>
          <cell r="D8">
            <v>18.399999999999999</v>
          </cell>
          <cell r="E8">
            <v>82.958333333333329</v>
          </cell>
          <cell r="F8">
            <v>97</v>
          </cell>
          <cell r="G8">
            <v>57</v>
          </cell>
          <cell r="H8">
            <v>18.36</v>
          </cell>
          <cell r="J8">
            <v>46.080000000000005</v>
          </cell>
          <cell r="K8">
            <v>0</v>
          </cell>
        </row>
        <row r="9">
          <cell r="B9">
            <v>22.491666666666671</v>
          </cell>
          <cell r="C9">
            <v>28.2</v>
          </cell>
          <cell r="D9">
            <v>18.5</v>
          </cell>
          <cell r="E9">
            <v>79.458333333333329</v>
          </cell>
          <cell r="F9">
            <v>97</v>
          </cell>
          <cell r="G9">
            <v>56</v>
          </cell>
          <cell r="H9">
            <v>14.4</v>
          </cell>
          <cell r="J9">
            <v>36</v>
          </cell>
          <cell r="K9">
            <v>0</v>
          </cell>
        </row>
        <row r="10">
          <cell r="B10">
            <v>22.420833333333331</v>
          </cell>
          <cell r="C10">
            <v>28</v>
          </cell>
          <cell r="D10">
            <v>18.3</v>
          </cell>
          <cell r="E10">
            <v>75.791666666666671</v>
          </cell>
          <cell r="F10">
            <v>91</v>
          </cell>
          <cell r="G10">
            <v>53</v>
          </cell>
          <cell r="H10">
            <v>15.48</v>
          </cell>
          <cell r="J10">
            <v>36.72</v>
          </cell>
          <cell r="K10">
            <v>0</v>
          </cell>
        </row>
        <row r="11">
          <cell r="B11">
            <v>21.704166666666666</v>
          </cell>
          <cell r="C11">
            <v>27.3</v>
          </cell>
          <cell r="D11">
            <v>17.899999999999999</v>
          </cell>
          <cell r="E11">
            <v>78.708333333333329</v>
          </cell>
          <cell r="F11">
            <v>94</v>
          </cell>
          <cell r="G11">
            <v>61</v>
          </cell>
          <cell r="H11">
            <v>16.2</v>
          </cell>
          <cell r="J11">
            <v>32.4</v>
          </cell>
          <cell r="K11">
            <v>0</v>
          </cell>
        </row>
        <row r="12">
          <cell r="B12">
            <v>23.729166666666668</v>
          </cell>
          <cell r="C12">
            <v>31.3</v>
          </cell>
          <cell r="D12">
            <v>17.899999999999999</v>
          </cell>
          <cell r="E12">
            <v>78.208333333333329</v>
          </cell>
          <cell r="F12">
            <v>99</v>
          </cell>
          <cell r="G12">
            <v>46</v>
          </cell>
          <cell r="H12">
            <v>18.36</v>
          </cell>
          <cell r="J12">
            <v>38.880000000000003</v>
          </cell>
          <cell r="K12">
            <v>0</v>
          </cell>
        </row>
        <row r="13">
          <cell r="B13">
            <v>24.741666666666674</v>
          </cell>
          <cell r="C13">
            <v>30.4</v>
          </cell>
          <cell r="D13">
            <v>20.2</v>
          </cell>
          <cell r="E13">
            <v>79.75</v>
          </cell>
          <cell r="F13">
            <v>99</v>
          </cell>
          <cell r="G13">
            <v>57</v>
          </cell>
          <cell r="H13">
            <v>19.440000000000001</v>
          </cell>
          <cell r="J13">
            <v>52.2</v>
          </cell>
          <cell r="K13">
            <v>21</v>
          </cell>
        </row>
        <row r="14">
          <cell r="B14">
            <v>18.695833333333336</v>
          </cell>
          <cell r="C14">
            <v>22.5</v>
          </cell>
          <cell r="D14">
            <v>16.100000000000001</v>
          </cell>
          <cell r="E14">
            <v>90.75</v>
          </cell>
          <cell r="F14">
            <v>99</v>
          </cell>
          <cell r="G14">
            <v>69</v>
          </cell>
          <cell r="H14">
            <v>15.840000000000002</v>
          </cell>
          <cell r="J14">
            <v>28.08</v>
          </cell>
          <cell r="K14">
            <v>4.3999999999999995</v>
          </cell>
        </row>
        <row r="15">
          <cell r="B15">
            <v>17.849999999999998</v>
          </cell>
          <cell r="C15">
            <v>24.8</v>
          </cell>
          <cell r="D15">
            <v>12.8</v>
          </cell>
          <cell r="E15">
            <v>82.333333333333329</v>
          </cell>
          <cell r="F15">
            <v>97</v>
          </cell>
          <cell r="G15">
            <v>58</v>
          </cell>
          <cell r="H15">
            <v>18.720000000000002</v>
          </cell>
          <cell r="J15">
            <v>34.200000000000003</v>
          </cell>
          <cell r="K15">
            <v>0</v>
          </cell>
        </row>
        <row r="16">
          <cell r="B16">
            <v>17.729166666666664</v>
          </cell>
          <cell r="C16">
            <v>25.5</v>
          </cell>
          <cell r="D16">
            <v>13.5</v>
          </cell>
          <cell r="E16">
            <v>87.083333333333329</v>
          </cell>
          <cell r="F16">
            <v>99</v>
          </cell>
          <cell r="G16">
            <v>64</v>
          </cell>
          <cell r="H16">
            <v>16.920000000000002</v>
          </cell>
          <cell r="J16">
            <v>37.080000000000005</v>
          </cell>
          <cell r="K16">
            <v>0</v>
          </cell>
        </row>
        <row r="17">
          <cell r="B17">
            <v>20.404166666666665</v>
          </cell>
          <cell r="C17">
            <v>27.8</v>
          </cell>
          <cell r="D17">
            <v>15.5</v>
          </cell>
          <cell r="E17">
            <v>87.458333333333329</v>
          </cell>
          <cell r="F17">
            <v>99</v>
          </cell>
          <cell r="G17">
            <v>64</v>
          </cell>
          <cell r="H17">
            <v>14.4</v>
          </cell>
          <cell r="J17">
            <v>33.840000000000003</v>
          </cell>
          <cell r="K17">
            <v>0.2</v>
          </cell>
        </row>
        <row r="18">
          <cell r="B18">
            <v>21.0625</v>
          </cell>
          <cell r="C18">
            <v>27.3</v>
          </cell>
          <cell r="D18">
            <v>16.600000000000001</v>
          </cell>
          <cell r="E18">
            <v>85.375</v>
          </cell>
          <cell r="F18">
            <v>99</v>
          </cell>
          <cell r="G18">
            <v>59</v>
          </cell>
          <cell r="H18">
            <v>18</v>
          </cell>
          <cell r="J18">
            <v>37.080000000000005</v>
          </cell>
          <cell r="K18">
            <v>0</v>
          </cell>
        </row>
        <row r="19">
          <cell r="B19">
            <v>20.137499999999999</v>
          </cell>
          <cell r="C19">
            <v>26</v>
          </cell>
          <cell r="D19">
            <v>15.9</v>
          </cell>
          <cell r="E19">
            <v>78.541666666666671</v>
          </cell>
          <cell r="F19">
            <v>96</v>
          </cell>
          <cell r="G19">
            <v>52</v>
          </cell>
          <cell r="H19">
            <v>19.079999999999998</v>
          </cell>
          <cell r="J19">
            <v>38.519999999999996</v>
          </cell>
          <cell r="K19">
            <v>0</v>
          </cell>
        </row>
        <row r="20">
          <cell r="B20">
            <v>20.324999999999999</v>
          </cell>
          <cell r="C20">
            <v>27.6</v>
          </cell>
          <cell r="D20">
            <v>15</v>
          </cell>
          <cell r="E20">
            <v>77.041666666666671</v>
          </cell>
          <cell r="F20">
            <v>97</v>
          </cell>
          <cell r="G20">
            <v>53</v>
          </cell>
          <cell r="H20">
            <v>16.920000000000002</v>
          </cell>
          <cell r="J20">
            <v>36.36</v>
          </cell>
          <cell r="K20">
            <v>0</v>
          </cell>
        </row>
        <row r="21">
          <cell r="B21">
            <v>21.949999999999992</v>
          </cell>
          <cell r="C21">
            <v>28.5</v>
          </cell>
          <cell r="D21">
            <v>17.8</v>
          </cell>
          <cell r="E21">
            <v>76.958333333333329</v>
          </cell>
          <cell r="F21">
            <v>94</v>
          </cell>
          <cell r="G21">
            <v>53</v>
          </cell>
          <cell r="H21">
            <v>21.96</v>
          </cell>
          <cell r="J21">
            <v>41.4</v>
          </cell>
          <cell r="K21">
            <v>0</v>
          </cell>
        </row>
        <row r="22">
          <cell r="B22">
            <v>21.679166666666664</v>
          </cell>
          <cell r="C22">
            <v>28.9</v>
          </cell>
          <cell r="D22">
            <v>17</v>
          </cell>
          <cell r="E22">
            <v>80.666666666666671</v>
          </cell>
          <cell r="F22">
            <v>98</v>
          </cell>
          <cell r="G22">
            <v>54</v>
          </cell>
          <cell r="H22">
            <v>23.040000000000003</v>
          </cell>
          <cell r="J22">
            <v>45.36</v>
          </cell>
          <cell r="K22">
            <v>0</v>
          </cell>
        </row>
        <row r="23">
          <cell r="B23">
            <v>20.341666666666669</v>
          </cell>
          <cell r="C23">
            <v>28.8</v>
          </cell>
          <cell r="D23">
            <v>15.1</v>
          </cell>
          <cell r="E23">
            <v>79.791666666666671</v>
          </cell>
          <cell r="F23">
            <v>97</v>
          </cell>
          <cell r="G23">
            <v>54</v>
          </cell>
          <cell r="H23">
            <v>18</v>
          </cell>
          <cell r="J23">
            <v>48.6</v>
          </cell>
          <cell r="K23">
            <v>1.5999999999999999</v>
          </cell>
        </row>
        <row r="24">
          <cell r="B24">
            <v>23.558333333333334</v>
          </cell>
          <cell r="C24">
            <v>27.9</v>
          </cell>
          <cell r="D24">
            <v>20.6</v>
          </cell>
          <cell r="E24">
            <v>77.166666666666671</v>
          </cell>
          <cell r="F24">
            <v>88</v>
          </cell>
          <cell r="G24">
            <v>57</v>
          </cell>
          <cell r="H24">
            <v>12.96</v>
          </cell>
          <cell r="J24">
            <v>26.64</v>
          </cell>
          <cell r="K24">
            <v>0</v>
          </cell>
        </row>
        <row r="25">
          <cell r="B25">
            <v>23.270833333333329</v>
          </cell>
          <cell r="C25">
            <v>29.7</v>
          </cell>
          <cell r="D25">
            <v>18.899999999999999</v>
          </cell>
          <cell r="E25">
            <v>79.5</v>
          </cell>
          <cell r="F25">
            <v>98</v>
          </cell>
          <cell r="G25">
            <v>47</v>
          </cell>
          <cell r="H25">
            <v>9</v>
          </cell>
          <cell r="J25">
            <v>22.32</v>
          </cell>
          <cell r="K25">
            <v>0</v>
          </cell>
        </row>
        <row r="26">
          <cell r="B26">
            <v>22.991666666666664</v>
          </cell>
          <cell r="C26">
            <v>28.6</v>
          </cell>
          <cell r="D26">
            <v>18.3</v>
          </cell>
          <cell r="E26">
            <v>70.5</v>
          </cell>
          <cell r="F26">
            <v>94</v>
          </cell>
          <cell r="G26">
            <v>47</v>
          </cell>
          <cell r="H26">
            <v>19.8</v>
          </cell>
          <cell r="J26">
            <v>38.880000000000003</v>
          </cell>
          <cell r="K26">
            <v>0</v>
          </cell>
        </row>
        <row r="27">
          <cell r="B27">
            <v>21.025000000000002</v>
          </cell>
          <cell r="C27">
            <v>28.3</v>
          </cell>
          <cell r="D27">
            <v>16.5</v>
          </cell>
          <cell r="E27">
            <v>80.208333333333329</v>
          </cell>
          <cell r="F27">
            <v>98</v>
          </cell>
          <cell r="G27">
            <v>50</v>
          </cell>
          <cell r="H27">
            <v>13.32</v>
          </cell>
          <cell r="J27">
            <v>26.64</v>
          </cell>
          <cell r="K27">
            <v>0</v>
          </cell>
        </row>
        <row r="28">
          <cell r="B28">
            <v>21.191666666666663</v>
          </cell>
          <cell r="C28">
            <v>27.9</v>
          </cell>
          <cell r="D28">
            <v>15.9</v>
          </cell>
          <cell r="E28">
            <v>75.625</v>
          </cell>
          <cell r="F28">
            <v>99</v>
          </cell>
          <cell r="G28">
            <v>42</v>
          </cell>
          <cell r="H28">
            <v>15.48</v>
          </cell>
          <cell r="J28">
            <v>33.480000000000004</v>
          </cell>
          <cell r="K28">
            <v>0</v>
          </cell>
        </row>
        <row r="29">
          <cell r="B29">
            <v>21.737499999999997</v>
          </cell>
          <cell r="C29">
            <v>28.6</v>
          </cell>
          <cell r="D29">
            <v>17</v>
          </cell>
          <cell r="E29">
            <v>72</v>
          </cell>
          <cell r="F29">
            <v>91</v>
          </cell>
          <cell r="G29">
            <v>47</v>
          </cell>
          <cell r="H29">
            <v>15.840000000000002</v>
          </cell>
          <cell r="J29">
            <v>34.56</v>
          </cell>
          <cell r="K29">
            <v>0</v>
          </cell>
        </row>
        <row r="30">
          <cell r="B30">
            <v>22.441666666666666</v>
          </cell>
          <cell r="C30">
            <v>28.9</v>
          </cell>
          <cell r="D30">
            <v>18</v>
          </cell>
          <cell r="E30">
            <v>69.75</v>
          </cell>
          <cell r="F30">
            <v>87</v>
          </cell>
          <cell r="G30">
            <v>48</v>
          </cell>
          <cell r="H30">
            <v>19.440000000000001</v>
          </cell>
          <cell r="J30">
            <v>38.519999999999996</v>
          </cell>
          <cell r="K30">
            <v>0</v>
          </cell>
        </row>
        <row r="31">
          <cell r="B31">
            <v>23.262499999999999</v>
          </cell>
          <cell r="C31">
            <v>27.7</v>
          </cell>
          <cell r="D31">
            <v>19.399999999999999</v>
          </cell>
          <cell r="E31">
            <v>64.916666666666671</v>
          </cell>
          <cell r="F31">
            <v>82</v>
          </cell>
          <cell r="G31">
            <v>46</v>
          </cell>
          <cell r="H31">
            <v>22.68</v>
          </cell>
          <cell r="J31">
            <v>51.480000000000004</v>
          </cell>
          <cell r="K31">
            <v>0</v>
          </cell>
        </row>
        <row r="32">
          <cell r="B32">
            <v>13.395833333333334</v>
          </cell>
          <cell r="C32">
            <v>24.3</v>
          </cell>
          <cell r="D32">
            <v>9.4</v>
          </cell>
          <cell r="E32">
            <v>85.958333333333329</v>
          </cell>
          <cell r="F32">
            <v>99</v>
          </cell>
          <cell r="G32">
            <v>65</v>
          </cell>
          <cell r="H32">
            <v>23.040000000000003</v>
          </cell>
          <cell r="J32">
            <v>55.080000000000005</v>
          </cell>
          <cell r="K32">
            <v>57</v>
          </cell>
        </row>
        <row r="33">
          <cell r="B33">
            <v>8.1458333333333339</v>
          </cell>
          <cell r="C33">
            <v>13.4</v>
          </cell>
          <cell r="D33">
            <v>4</v>
          </cell>
          <cell r="E33">
            <v>79.125</v>
          </cell>
          <cell r="F33">
            <v>99</v>
          </cell>
          <cell r="G33">
            <v>49</v>
          </cell>
          <cell r="H33">
            <v>13.32</v>
          </cell>
          <cell r="J33">
            <v>28.08</v>
          </cell>
          <cell r="K33">
            <v>0</v>
          </cell>
        </row>
        <row r="34">
          <cell r="B34">
            <v>9.4333333333333336</v>
          </cell>
          <cell r="C34">
            <v>17.5</v>
          </cell>
          <cell r="D34">
            <v>3.9</v>
          </cell>
          <cell r="E34">
            <v>76.041666666666671</v>
          </cell>
          <cell r="F34">
            <v>99</v>
          </cell>
          <cell r="G34">
            <v>47</v>
          </cell>
          <cell r="H34">
            <v>10.8</v>
          </cell>
          <cell r="J34">
            <v>23.040000000000003</v>
          </cell>
          <cell r="K34">
            <v>0</v>
          </cell>
        </row>
        <row r="35">
          <cell r="B35">
            <v>14.470833333333331</v>
          </cell>
          <cell r="C35">
            <v>21.3</v>
          </cell>
          <cell r="D35">
            <v>9.4</v>
          </cell>
          <cell r="E35">
            <v>64.333333333333329</v>
          </cell>
          <cell r="F35">
            <v>80</v>
          </cell>
          <cell r="G35">
            <v>37</v>
          </cell>
          <cell r="H35">
            <v>10.08</v>
          </cell>
          <cell r="J35">
            <v>20.16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AralMoreir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Bandeirante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Bataguassu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BelaVista_2023 (RETIR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0"/>
      <sheetData sheetId="1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rascunho"/>
      <sheetName val="Setembro"/>
      <sheetName val="Outubro"/>
      <sheetName val="Novembro"/>
      <sheetName val="Dezembro"/>
      <sheetName val="BoletimBonito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Brasilândia_2023 (DEP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0"/>
      <sheetData sheetId="11"/>
      <sheetData sheetId="1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Caarapó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2"/>
      <sheetName val="Julho"/>
      <sheetName val="Agosto"/>
      <sheetName val="Setembro"/>
      <sheetName val="Outubro"/>
      <sheetName val="Novembro"/>
      <sheetName val="Dezembro"/>
      <sheetName val="BoletimCamapuã_2023 (GO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CampoGrande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Cassilândia_2023 (PA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B5" t="str">
            <v>*</v>
          </cell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18.900000000000002</v>
          </cell>
          <cell r="C5">
            <v>28.5</v>
          </cell>
          <cell r="D5">
            <v>12.8</v>
          </cell>
          <cell r="E5">
            <v>81.583333333333329</v>
          </cell>
          <cell r="F5">
            <v>100</v>
          </cell>
          <cell r="G5">
            <v>43</v>
          </cell>
          <cell r="H5">
            <v>18.720000000000002</v>
          </cell>
          <cell r="J5">
            <v>31.319999999999997</v>
          </cell>
          <cell r="K5">
            <v>0.2</v>
          </cell>
        </row>
        <row r="6">
          <cell r="B6">
            <v>20.883333333333333</v>
          </cell>
          <cell r="C6">
            <v>30.7</v>
          </cell>
          <cell r="D6">
            <v>13.9</v>
          </cell>
          <cell r="E6">
            <v>78.625</v>
          </cell>
          <cell r="F6">
            <v>100</v>
          </cell>
          <cell r="G6">
            <v>39</v>
          </cell>
          <cell r="H6">
            <v>14.76</v>
          </cell>
          <cell r="J6">
            <v>24.48</v>
          </cell>
          <cell r="K6">
            <v>0.2</v>
          </cell>
        </row>
        <row r="7">
          <cell r="B7">
            <v>22.299999999999997</v>
          </cell>
          <cell r="C7">
            <v>31.7</v>
          </cell>
          <cell r="D7">
            <v>15.8</v>
          </cell>
          <cell r="E7">
            <v>80.25</v>
          </cell>
          <cell r="F7">
            <v>100</v>
          </cell>
          <cell r="G7">
            <v>44</v>
          </cell>
          <cell r="H7">
            <v>14.04</v>
          </cell>
          <cell r="J7">
            <v>26.28</v>
          </cell>
          <cell r="K7">
            <v>0</v>
          </cell>
        </row>
        <row r="8">
          <cell r="B8">
            <v>23.504166666666666</v>
          </cell>
          <cell r="C8">
            <v>31.5</v>
          </cell>
          <cell r="D8">
            <v>18.8</v>
          </cell>
          <cell r="E8">
            <v>81.333333333333329</v>
          </cell>
          <cell r="F8">
            <v>100</v>
          </cell>
          <cell r="G8">
            <v>43</v>
          </cell>
          <cell r="H8">
            <v>18</v>
          </cell>
          <cell r="J8">
            <v>28.8</v>
          </cell>
          <cell r="K8">
            <v>0</v>
          </cell>
        </row>
        <row r="9">
          <cell r="B9">
            <v>22.320833333333336</v>
          </cell>
          <cell r="C9">
            <v>30.1</v>
          </cell>
          <cell r="D9">
            <v>16.5</v>
          </cell>
          <cell r="E9">
            <v>80.75</v>
          </cell>
          <cell r="F9">
            <v>100</v>
          </cell>
          <cell r="G9">
            <v>46</v>
          </cell>
          <cell r="H9">
            <v>14.4</v>
          </cell>
          <cell r="J9">
            <v>27</v>
          </cell>
          <cell r="K9">
            <v>0</v>
          </cell>
        </row>
        <row r="10">
          <cell r="B10">
            <v>22.145833333333332</v>
          </cell>
          <cell r="C10">
            <v>30.2</v>
          </cell>
          <cell r="D10">
            <v>16.3</v>
          </cell>
          <cell r="E10">
            <v>78.708333333333329</v>
          </cell>
          <cell r="F10">
            <v>100</v>
          </cell>
          <cell r="G10">
            <v>41</v>
          </cell>
          <cell r="H10">
            <v>13.32</v>
          </cell>
          <cell r="J10">
            <v>23.759999999999998</v>
          </cell>
          <cell r="K10">
            <v>0</v>
          </cell>
        </row>
        <row r="11">
          <cell r="B11">
            <v>22.112499999999997</v>
          </cell>
          <cell r="C11">
            <v>30.1</v>
          </cell>
          <cell r="D11">
            <v>15.9</v>
          </cell>
          <cell r="E11">
            <v>79.291666666666671</v>
          </cell>
          <cell r="F11">
            <v>100</v>
          </cell>
          <cell r="G11">
            <v>50</v>
          </cell>
          <cell r="H11">
            <v>13.32</v>
          </cell>
          <cell r="J11">
            <v>29.16</v>
          </cell>
          <cell r="K11">
            <v>0</v>
          </cell>
        </row>
        <row r="12">
          <cell r="B12">
            <v>23.5</v>
          </cell>
          <cell r="C12">
            <v>31.2</v>
          </cell>
          <cell r="D12">
            <v>17</v>
          </cell>
          <cell r="E12">
            <v>77.625</v>
          </cell>
          <cell r="F12">
            <v>100</v>
          </cell>
          <cell r="G12">
            <v>50</v>
          </cell>
          <cell r="H12">
            <v>17.64</v>
          </cell>
          <cell r="J12">
            <v>34.200000000000003</v>
          </cell>
          <cell r="K12">
            <v>0</v>
          </cell>
        </row>
        <row r="13">
          <cell r="B13">
            <v>24.833333333333339</v>
          </cell>
          <cell r="C13">
            <v>31</v>
          </cell>
          <cell r="D13">
            <v>20.100000000000001</v>
          </cell>
          <cell r="E13">
            <v>76.625</v>
          </cell>
          <cell r="F13">
            <v>96</v>
          </cell>
          <cell r="G13">
            <v>53</v>
          </cell>
          <cell r="H13">
            <v>20.88</v>
          </cell>
          <cell r="J13">
            <v>37.800000000000004</v>
          </cell>
          <cell r="K13">
            <v>0</v>
          </cell>
        </row>
        <row r="14">
          <cell r="B14">
            <v>22.308333333333334</v>
          </cell>
          <cell r="C14">
            <v>25.7</v>
          </cell>
          <cell r="D14">
            <v>19.899999999999999</v>
          </cell>
          <cell r="E14">
            <v>95.166666666666671</v>
          </cell>
          <cell r="F14">
            <v>100</v>
          </cell>
          <cell r="G14">
            <v>81</v>
          </cell>
          <cell r="H14">
            <v>18.36</v>
          </cell>
          <cell r="J14">
            <v>46.800000000000004</v>
          </cell>
          <cell r="K14">
            <v>28.2</v>
          </cell>
        </row>
        <row r="15">
          <cell r="B15">
            <v>18.737500000000001</v>
          </cell>
          <cell r="C15">
            <v>23.4</v>
          </cell>
          <cell r="D15">
            <v>14.9</v>
          </cell>
          <cell r="E15">
            <v>96.458333333333329</v>
          </cell>
          <cell r="F15">
            <v>100</v>
          </cell>
          <cell r="G15">
            <v>82</v>
          </cell>
          <cell r="H15">
            <v>20.52</v>
          </cell>
          <cell r="J15">
            <v>36</v>
          </cell>
          <cell r="K15">
            <v>0.2</v>
          </cell>
        </row>
        <row r="16">
          <cell r="B16">
            <v>21.120833333333326</v>
          </cell>
          <cell r="C16">
            <v>27.5</v>
          </cell>
          <cell r="D16">
            <v>18</v>
          </cell>
          <cell r="E16">
            <v>90.75</v>
          </cell>
          <cell r="F16">
            <v>100</v>
          </cell>
          <cell r="G16">
            <v>67</v>
          </cell>
          <cell r="H16">
            <v>23.400000000000002</v>
          </cell>
          <cell r="J16">
            <v>39.24</v>
          </cell>
          <cell r="K16">
            <v>0</v>
          </cell>
        </row>
        <row r="17">
          <cell r="B17">
            <v>22.074999999999999</v>
          </cell>
          <cell r="C17">
            <v>29.8</v>
          </cell>
          <cell r="D17">
            <v>17.3</v>
          </cell>
          <cell r="E17">
            <v>87.25</v>
          </cell>
          <cell r="F17">
            <v>100</v>
          </cell>
          <cell r="G17">
            <v>55</v>
          </cell>
          <cell r="H17">
            <v>16.2</v>
          </cell>
          <cell r="J17">
            <v>27</v>
          </cell>
          <cell r="K17">
            <v>0.2</v>
          </cell>
        </row>
        <row r="18">
          <cell r="B18">
            <v>22.458333333333332</v>
          </cell>
          <cell r="C18">
            <v>29.5</v>
          </cell>
          <cell r="D18">
            <v>18.100000000000001</v>
          </cell>
          <cell r="E18">
            <v>84.5</v>
          </cell>
          <cell r="F18">
            <v>100</v>
          </cell>
          <cell r="G18">
            <v>53</v>
          </cell>
          <cell r="H18">
            <v>20.88</v>
          </cell>
          <cell r="J18">
            <v>37.440000000000005</v>
          </cell>
          <cell r="K18">
            <v>0.2</v>
          </cell>
        </row>
        <row r="19">
          <cell r="B19">
            <v>21.3</v>
          </cell>
          <cell r="C19">
            <v>28.3</v>
          </cell>
          <cell r="D19">
            <v>16.899999999999999</v>
          </cell>
          <cell r="E19">
            <v>81.833333333333329</v>
          </cell>
          <cell r="F19">
            <v>100</v>
          </cell>
          <cell r="G19">
            <v>47</v>
          </cell>
          <cell r="H19">
            <v>19.8</v>
          </cell>
          <cell r="J19">
            <v>32.76</v>
          </cell>
          <cell r="K19">
            <v>0</v>
          </cell>
        </row>
        <row r="20">
          <cell r="B20">
            <v>21.700000000000003</v>
          </cell>
          <cell r="C20">
            <v>29.5</v>
          </cell>
          <cell r="D20">
            <v>16.899999999999999</v>
          </cell>
          <cell r="E20">
            <v>78.958333333333329</v>
          </cell>
          <cell r="F20">
            <v>100</v>
          </cell>
          <cell r="G20">
            <v>44</v>
          </cell>
          <cell r="H20">
            <v>20.88</v>
          </cell>
          <cell r="J20">
            <v>39.96</v>
          </cell>
          <cell r="K20">
            <v>0.2</v>
          </cell>
        </row>
        <row r="21">
          <cell r="B21">
            <v>21.629166666666666</v>
          </cell>
          <cell r="C21">
            <v>29.2</v>
          </cell>
          <cell r="D21">
            <v>15.8</v>
          </cell>
          <cell r="E21">
            <v>78.041666666666671</v>
          </cell>
          <cell r="F21">
            <v>100</v>
          </cell>
          <cell r="G21">
            <v>47</v>
          </cell>
          <cell r="H21">
            <v>19.440000000000001</v>
          </cell>
          <cell r="J21">
            <v>40.680000000000007</v>
          </cell>
          <cell r="K21">
            <v>0</v>
          </cell>
        </row>
        <row r="22">
          <cell r="B22">
            <v>22.4375</v>
          </cell>
          <cell r="C22">
            <v>28.8</v>
          </cell>
          <cell r="D22">
            <v>17.3</v>
          </cell>
          <cell r="E22">
            <v>76.875</v>
          </cell>
          <cell r="F22">
            <v>97</v>
          </cell>
          <cell r="G22">
            <v>53</v>
          </cell>
          <cell r="H22">
            <v>23.759999999999998</v>
          </cell>
          <cell r="J22">
            <v>40.680000000000007</v>
          </cell>
          <cell r="K22">
            <v>0</v>
          </cell>
        </row>
        <row r="23">
          <cell r="B23">
            <v>22.412500000000005</v>
          </cell>
          <cell r="C23">
            <v>29.3</v>
          </cell>
          <cell r="D23">
            <v>17.600000000000001</v>
          </cell>
          <cell r="E23">
            <v>83</v>
          </cell>
          <cell r="F23">
            <v>100</v>
          </cell>
          <cell r="G23">
            <v>52</v>
          </cell>
          <cell r="H23">
            <v>16.920000000000002</v>
          </cell>
          <cell r="J23">
            <v>28.44</v>
          </cell>
          <cell r="K23">
            <v>0.2</v>
          </cell>
        </row>
        <row r="24">
          <cell r="B24">
            <v>21.941666666666666</v>
          </cell>
          <cell r="C24">
            <v>29.8</v>
          </cell>
          <cell r="D24">
            <v>17</v>
          </cell>
          <cell r="E24">
            <v>82.291666666666671</v>
          </cell>
          <cell r="F24">
            <v>100</v>
          </cell>
          <cell r="G24">
            <v>45</v>
          </cell>
          <cell r="H24">
            <v>15.48</v>
          </cell>
          <cell r="J24">
            <v>26.28</v>
          </cell>
          <cell r="K24">
            <v>0.2</v>
          </cell>
        </row>
        <row r="25">
          <cell r="B25">
            <v>20.808333333333334</v>
          </cell>
          <cell r="C25">
            <v>29.2</v>
          </cell>
          <cell r="D25">
            <v>14.9</v>
          </cell>
          <cell r="E25">
            <v>78.791666666666671</v>
          </cell>
          <cell r="F25">
            <v>100</v>
          </cell>
          <cell r="G25">
            <v>33</v>
          </cell>
          <cell r="H25">
            <v>15.120000000000001</v>
          </cell>
          <cell r="J25">
            <v>27</v>
          </cell>
          <cell r="K25">
            <v>0.2</v>
          </cell>
        </row>
        <row r="26">
          <cell r="B26">
            <v>20.4375</v>
          </cell>
          <cell r="C26">
            <v>29.4</v>
          </cell>
          <cell r="D26">
            <v>13.9</v>
          </cell>
          <cell r="E26">
            <v>75.875</v>
          </cell>
          <cell r="F26">
            <v>100</v>
          </cell>
          <cell r="G26">
            <v>37</v>
          </cell>
          <cell r="H26">
            <v>12.96</v>
          </cell>
          <cell r="J26">
            <v>24.48</v>
          </cell>
          <cell r="K26">
            <v>0.2</v>
          </cell>
        </row>
        <row r="27">
          <cell r="B27">
            <v>20.087500000000002</v>
          </cell>
          <cell r="C27">
            <v>29.1</v>
          </cell>
          <cell r="D27">
            <v>13.7</v>
          </cell>
          <cell r="E27">
            <v>74.541666666666671</v>
          </cell>
          <cell r="F27">
            <v>100</v>
          </cell>
          <cell r="G27">
            <v>34</v>
          </cell>
          <cell r="H27">
            <v>15.120000000000001</v>
          </cell>
          <cell r="J27">
            <v>24.12</v>
          </cell>
          <cell r="K27">
            <v>0</v>
          </cell>
        </row>
        <row r="28">
          <cell r="B28">
            <v>20.150000000000002</v>
          </cell>
          <cell r="C28">
            <v>29.9</v>
          </cell>
          <cell r="D28">
            <v>12.7</v>
          </cell>
          <cell r="E28">
            <v>72.125</v>
          </cell>
          <cell r="F28">
            <v>98</v>
          </cell>
          <cell r="G28">
            <v>34</v>
          </cell>
          <cell r="H28">
            <v>15.840000000000002</v>
          </cell>
          <cell r="J28">
            <v>28.08</v>
          </cell>
          <cell r="K28">
            <v>0</v>
          </cell>
        </row>
        <row r="29">
          <cell r="B29">
            <v>21.354166666666671</v>
          </cell>
          <cell r="C29">
            <v>30.4</v>
          </cell>
          <cell r="D29">
            <v>14.1</v>
          </cell>
          <cell r="E29">
            <v>71.083333333333329</v>
          </cell>
          <cell r="F29">
            <v>99</v>
          </cell>
          <cell r="G29">
            <v>34</v>
          </cell>
          <cell r="H29">
            <v>17.28</v>
          </cell>
          <cell r="J29">
            <v>33.480000000000004</v>
          </cell>
          <cell r="K29">
            <v>0</v>
          </cell>
        </row>
        <row r="30">
          <cell r="B30">
            <v>21.766666666666666</v>
          </cell>
          <cell r="C30">
            <v>29.8</v>
          </cell>
          <cell r="D30">
            <v>14.9</v>
          </cell>
          <cell r="E30">
            <v>68.541666666666671</v>
          </cell>
          <cell r="F30">
            <v>96</v>
          </cell>
          <cell r="G30">
            <v>39</v>
          </cell>
          <cell r="H30">
            <v>19.079999999999998</v>
          </cell>
          <cell r="J30">
            <v>36.36</v>
          </cell>
          <cell r="K30">
            <v>0</v>
          </cell>
        </row>
        <row r="31">
          <cell r="B31">
            <v>22.441666666666666</v>
          </cell>
          <cell r="C31">
            <v>29</v>
          </cell>
          <cell r="D31">
            <v>16.399999999999999</v>
          </cell>
          <cell r="E31">
            <v>65.333333333333329</v>
          </cell>
          <cell r="F31">
            <v>93</v>
          </cell>
          <cell r="G31">
            <v>42</v>
          </cell>
          <cell r="H31">
            <v>26.28</v>
          </cell>
          <cell r="J31">
            <v>49.32</v>
          </cell>
          <cell r="K31">
            <v>0</v>
          </cell>
        </row>
        <row r="32">
          <cell r="B32">
            <v>18.045833333333334</v>
          </cell>
          <cell r="C32">
            <v>23.5</v>
          </cell>
          <cell r="D32">
            <v>12.5</v>
          </cell>
          <cell r="E32">
            <v>89.958333333333329</v>
          </cell>
          <cell r="F32">
            <v>100</v>
          </cell>
          <cell r="G32">
            <v>63</v>
          </cell>
          <cell r="H32">
            <v>22.32</v>
          </cell>
          <cell r="J32">
            <v>64.44</v>
          </cell>
          <cell r="K32">
            <v>38.199999999999996</v>
          </cell>
        </row>
        <row r="33">
          <cell r="B33">
            <v>10.716666666666669</v>
          </cell>
          <cell r="C33">
            <v>17.600000000000001</v>
          </cell>
          <cell r="D33">
            <v>6.2</v>
          </cell>
          <cell r="E33">
            <v>80.916666666666671</v>
          </cell>
          <cell r="F33">
            <v>100</v>
          </cell>
          <cell r="G33">
            <v>42</v>
          </cell>
          <cell r="H33">
            <v>20.52</v>
          </cell>
          <cell r="J33">
            <v>32.04</v>
          </cell>
          <cell r="K33">
            <v>0.4</v>
          </cell>
        </row>
        <row r="34">
          <cell r="B34">
            <v>10.420833333333334</v>
          </cell>
          <cell r="C34">
            <v>20.2</v>
          </cell>
          <cell r="D34">
            <v>3.9</v>
          </cell>
          <cell r="E34">
            <v>82.791666666666671</v>
          </cell>
          <cell r="F34">
            <v>100</v>
          </cell>
          <cell r="G34">
            <v>48</v>
          </cell>
          <cell r="H34">
            <v>15.48</v>
          </cell>
          <cell r="J34">
            <v>25.56</v>
          </cell>
          <cell r="K34">
            <v>0.2</v>
          </cell>
        </row>
        <row r="35">
          <cell r="B35">
            <v>14.966666666666669</v>
          </cell>
          <cell r="C35">
            <v>25.8</v>
          </cell>
          <cell r="D35">
            <v>7.7</v>
          </cell>
          <cell r="E35">
            <v>79.916666666666671</v>
          </cell>
          <cell r="F35">
            <v>100</v>
          </cell>
          <cell r="G35">
            <v>44</v>
          </cell>
          <cell r="H35">
            <v>14.4</v>
          </cell>
          <cell r="J35">
            <v>22.68</v>
          </cell>
          <cell r="K35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Corumbá_2023 (GO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CostaRic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Coxim_2023 (GO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Dourado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FátimaDoSul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Iguatemi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Itaporã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Itaquiraí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2"/>
      <sheetName val="Julho"/>
      <sheetName val="Agosto"/>
      <sheetName val="Setembro"/>
      <sheetName val="Outubro"/>
      <sheetName val="Novembro"/>
      <sheetName val="Dezembro"/>
      <sheetName val="BoletimIvinhem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21.204166666666669</v>
          </cell>
          <cell r="C5">
            <v>26.8</v>
          </cell>
          <cell r="D5">
            <v>16.7</v>
          </cell>
          <cell r="E5">
            <v>66.5</v>
          </cell>
          <cell r="F5">
            <v>84</v>
          </cell>
          <cell r="G5">
            <v>32</v>
          </cell>
          <cell r="H5">
            <v>17.64</v>
          </cell>
          <cell r="J5">
            <v>27.36</v>
          </cell>
          <cell r="K5">
            <v>0</v>
          </cell>
        </row>
        <row r="6">
          <cell r="B6">
            <v>21.962500000000002</v>
          </cell>
          <cell r="C6">
            <v>28.5</v>
          </cell>
          <cell r="D6">
            <v>17.2</v>
          </cell>
          <cell r="E6">
            <v>72.826086956521735</v>
          </cell>
          <cell r="F6">
            <v>100</v>
          </cell>
          <cell r="G6">
            <v>55</v>
          </cell>
          <cell r="H6">
            <v>15.840000000000002</v>
          </cell>
          <cell r="J6">
            <v>28.08</v>
          </cell>
          <cell r="K6">
            <v>0</v>
          </cell>
        </row>
        <row r="7">
          <cell r="B7">
            <v>23.820833333333329</v>
          </cell>
          <cell r="C7">
            <v>29.8</v>
          </cell>
          <cell r="D7">
            <v>20.3</v>
          </cell>
          <cell r="E7">
            <v>70.875</v>
          </cell>
          <cell r="F7">
            <v>89</v>
          </cell>
          <cell r="G7">
            <v>48</v>
          </cell>
          <cell r="H7">
            <v>13.68</v>
          </cell>
          <cell r="J7">
            <v>27.36</v>
          </cell>
          <cell r="K7">
            <v>0</v>
          </cell>
        </row>
        <row r="8">
          <cell r="B8">
            <v>23.970833333333331</v>
          </cell>
          <cell r="C8">
            <v>28.9</v>
          </cell>
          <cell r="D8">
            <v>20</v>
          </cell>
          <cell r="E8">
            <v>67.833333333333329</v>
          </cell>
          <cell r="F8">
            <v>89</v>
          </cell>
          <cell r="G8">
            <v>43</v>
          </cell>
          <cell r="H8">
            <v>19.440000000000001</v>
          </cell>
          <cell r="J8">
            <v>32.76</v>
          </cell>
          <cell r="K8">
            <v>0</v>
          </cell>
        </row>
        <row r="9">
          <cell r="B9">
            <v>23.137499999999999</v>
          </cell>
          <cell r="C9">
            <v>28.6</v>
          </cell>
          <cell r="D9">
            <v>19.600000000000001</v>
          </cell>
          <cell r="E9">
            <v>73.958333333333329</v>
          </cell>
          <cell r="F9">
            <v>98</v>
          </cell>
          <cell r="G9">
            <v>44</v>
          </cell>
          <cell r="H9">
            <v>18</v>
          </cell>
          <cell r="J9">
            <v>32.76</v>
          </cell>
          <cell r="K9">
            <v>0</v>
          </cell>
        </row>
        <row r="10">
          <cell r="B10">
            <v>23.229166666666668</v>
          </cell>
          <cell r="C10">
            <v>29.2</v>
          </cell>
          <cell r="D10">
            <v>18.399999999999999</v>
          </cell>
          <cell r="E10">
            <v>64.695652173913047</v>
          </cell>
          <cell r="F10">
            <v>100</v>
          </cell>
          <cell r="G10">
            <v>36</v>
          </cell>
          <cell r="H10">
            <v>19.440000000000001</v>
          </cell>
          <cell r="J10">
            <v>30.6</v>
          </cell>
          <cell r="K10">
            <v>0</v>
          </cell>
        </row>
        <row r="11">
          <cell r="B11">
            <v>23.945833333333329</v>
          </cell>
          <cell r="C11">
            <v>30.1</v>
          </cell>
          <cell r="D11">
            <v>19.5</v>
          </cell>
          <cell r="E11">
            <v>66.958333333333329</v>
          </cell>
          <cell r="F11">
            <v>87</v>
          </cell>
          <cell r="G11">
            <v>42</v>
          </cell>
          <cell r="H11">
            <v>15.48</v>
          </cell>
          <cell r="J11">
            <v>25.56</v>
          </cell>
          <cell r="K11">
            <v>0</v>
          </cell>
        </row>
        <row r="12">
          <cell r="B12">
            <v>25.733333333333331</v>
          </cell>
          <cell r="C12">
            <v>32.6</v>
          </cell>
          <cell r="D12">
            <v>21.2</v>
          </cell>
          <cell r="E12">
            <v>67.583333333333329</v>
          </cell>
          <cell r="F12">
            <v>96</v>
          </cell>
          <cell r="G12">
            <v>37</v>
          </cell>
          <cell r="H12">
            <v>16.559999999999999</v>
          </cell>
          <cell r="J12">
            <v>31.680000000000003</v>
          </cell>
          <cell r="K12">
            <v>0</v>
          </cell>
        </row>
        <row r="13">
          <cell r="B13">
            <v>27.125000000000004</v>
          </cell>
          <cell r="C13">
            <v>33.6</v>
          </cell>
          <cell r="D13">
            <v>22</v>
          </cell>
          <cell r="E13">
            <v>59.5</v>
          </cell>
          <cell r="F13">
            <v>83</v>
          </cell>
          <cell r="G13">
            <v>36</v>
          </cell>
          <cell r="H13">
            <v>16.2</v>
          </cell>
          <cell r="J13">
            <v>35.64</v>
          </cell>
          <cell r="K13">
            <v>0</v>
          </cell>
        </row>
        <row r="14">
          <cell r="B14">
            <v>24.037500000000005</v>
          </cell>
          <cell r="C14">
            <v>28.2</v>
          </cell>
          <cell r="D14">
            <v>21.5</v>
          </cell>
          <cell r="E14">
            <v>76.666666666666671</v>
          </cell>
          <cell r="F14">
            <v>97</v>
          </cell>
          <cell r="G14">
            <v>56</v>
          </cell>
          <cell r="H14">
            <v>16.920000000000002</v>
          </cell>
          <cell r="J14">
            <v>33.840000000000003</v>
          </cell>
          <cell r="K14">
            <v>1.8</v>
          </cell>
        </row>
        <row r="15">
          <cell r="B15">
            <v>21.479166666666668</v>
          </cell>
          <cell r="C15">
            <v>26.5</v>
          </cell>
          <cell r="D15">
            <v>18.600000000000001</v>
          </cell>
          <cell r="E15">
            <v>76.4375</v>
          </cell>
          <cell r="F15">
            <v>100</v>
          </cell>
          <cell r="G15">
            <v>57</v>
          </cell>
          <cell r="H15">
            <v>16.920000000000002</v>
          </cell>
          <cell r="J15">
            <v>28.44</v>
          </cell>
          <cell r="K15">
            <v>0</v>
          </cell>
        </row>
        <row r="16">
          <cell r="B16">
            <v>21.691666666666666</v>
          </cell>
          <cell r="C16">
            <v>27.6</v>
          </cell>
          <cell r="D16">
            <v>16.7</v>
          </cell>
          <cell r="E16">
            <v>69.875</v>
          </cell>
          <cell r="F16">
            <v>86</v>
          </cell>
          <cell r="G16">
            <v>51</v>
          </cell>
          <cell r="H16">
            <v>22.68</v>
          </cell>
          <cell r="J16">
            <v>42.480000000000004</v>
          </cell>
          <cell r="K16">
            <v>0</v>
          </cell>
        </row>
        <row r="17">
          <cell r="B17">
            <v>22.750000000000004</v>
          </cell>
          <cell r="C17">
            <v>28.6</v>
          </cell>
          <cell r="D17">
            <v>17.8</v>
          </cell>
          <cell r="E17">
            <v>71.666666666666671</v>
          </cell>
          <cell r="F17">
            <v>100</v>
          </cell>
          <cell r="G17">
            <v>50</v>
          </cell>
          <cell r="H17">
            <v>21.6</v>
          </cell>
          <cell r="J17">
            <v>34.92</v>
          </cell>
          <cell r="K17">
            <v>0</v>
          </cell>
        </row>
        <row r="18">
          <cell r="B18">
            <v>22.733333333333331</v>
          </cell>
          <cell r="C18">
            <v>28.4</v>
          </cell>
          <cell r="D18">
            <v>18.2</v>
          </cell>
          <cell r="E18">
            <v>72.739130434782609</v>
          </cell>
          <cell r="F18">
            <v>100</v>
          </cell>
          <cell r="G18">
            <v>47</v>
          </cell>
          <cell r="H18">
            <v>19.8</v>
          </cell>
          <cell r="J18">
            <v>33.840000000000003</v>
          </cell>
          <cell r="K18">
            <v>0</v>
          </cell>
        </row>
        <row r="19">
          <cell r="B19">
            <v>21.987500000000001</v>
          </cell>
          <cell r="C19">
            <v>27.6</v>
          </cell>
          <cell r="D19">
            <v>16.5</v>
          </cell>
          <cell r="E19">
            <v>68.208333333333329</v>
          </cell>
          <cell r="F19">
            <v>100</v>
          </cell>
          <cell r="G19">
            <v>44</v>
          </cell>
          <cell r="H19">
            <v>18.36</v>
          </cell>
          <cell r="J19">
            <v>32.4</v>
          </cell>
          <cell r="K19">
            <v>0</v>
          </cell>
        </row>
        <row r="20">
          <cell r="B20">
            <v>22.737500000000001</v>
          </cell>
          <cell r="C20">
            <v>29.2</v>
          </cell>
          <cell r="D20">
            <v>18</v>
          </cell>
          <cell r="E20">
            <v>64.875</v>
          </cell>
          <cell r="F20">
            <v>82</v>
          </cell>
          <cell r="G20">
            <v>44</v>
          </cell>
          <cell r="H20">
            <v>20.16</v>
          </cell>
          <cell r="J20">
            <v>32.4</v>
          </cell>
          <cell r="K20">
            <v>0</v>
          </cell>
        </row>
        <row r="21">
          <cell r="B21">
            <v>23.983333333333338</v>
          </cell>
          <cell r="C21">
            <v>30.3</v>
          </cell>
          <cell r="D21">
            <v>19.100000000000001</v>
          </cell>
          <cell r="E21">
            <v>63.708333333333336</v>
          </cell>
          <cell r="F21">
            <v>86</v>
          </cell>
          <cell r="G21">
            <v>40</v>
          </cell>
          <cell r="H21">
            <v>18</v>
          </cell>
          <cell r="J21">
            <v>33.119999999999997</v>
          </cell>
          <cell r="K21">
            <v>0</v>
          </cell>
        </row>
        <row r="22">
          <cell r="B22">
            <v>24.841666666666665</v>
          </cell>
          <cell r="C22">
            <v>31</v>
          </cell>
          <cell r="D22">
            <v>20.100000000000001</v>
          </cell>
          <cell r="E22">
            <v>65.375</v>
          </cell>
          <cell r="F22">
            <v>89</v>
          </cell>
          <cell r="G22">
            <v>41</v>
          </cell>
          <cell r="H22">
            <v>16.2</v>
          </cell>
          <cell r="J22">
            <v>36</v>
          </cell>
          <cell r="K22">
            <v>0</v>
          </cell>
        </row>
        <row r="23">
          <cell r="B23">
            <v>24.224999999999998</v>
          </cell>
          <cell r="C23">
            <v>29.2</v>
          </cell>
          <cell r="D23">
            <v>20.5</v>
          </cell>
          <cell r="E23">
            <v>68</v>
          </cell>
          <cell r="F23">
            <v>90</v>
          </cell>
          <cell r="G23">
            <v>46</v>
          </cell>
          <cell r="H23">
            <v>17.64</v>
          </cell>
          <cell r="J23">
            <v>28.08</v>
          </cell>
          <cell r="K23">
            <v>0.60000000000000009</v>
          </cell>
        </row>
        <row r="24">
          <cell r="B24">
            <v>24.066666666666666</v>
          </cell>
          <cell r="C24">
            <v>30.4</v>
          </cell>
          <cell r="D24">
            <v>19.2</v>
          </cell>
          <cell r="E24">
            <v>67.666666666666671</v>
          </cell>
          <cell r="F24">
            <v>100</v>
          </cell>
          <cell r="G24">
            <v>34</v>
          </cell>
          <cell r="H24">
            <v>16.2</v>
          </cell>
          <cell r="J24">
            <v>28.08</v>
          </cell>
          <cell r="K24">
            <v>0</v>
          </cell>
        </row>
        <row r="25">
          <cell r="B25">
            <v>24.195833333333329</v>
          </cell>
          <cell r="C25">
            <v>30.9</v>
          </cell>
          <cell r="D25">
            <v>18.899999999999999</v>
          </cell>
          <cell r="E25">
            <v>59</v>
          </cell>
          <cell r="F25">
            <v>100</v>
          </cell>
          <cell r="G25">
            <v>34</v>
          </cell>
          <cell r="H25">
            <v>11.16</v>
          </cell>
          <cell r="J25">
            <v>23.400000000000002</v>
          </cell>
          <cell r="K25">
            <v>0</v>
          </cell>
        </row>
        <row r="26">
          <cell r="B26">
            <v>23.691666666666674</v>
          </cell>
          <cell r="C26">
            <v>29.9</v>
          </cell>
          <cell r="D26">
            <v>17.7</v>
          </cell>
          <cell r="E26">
            <v>59.1</v>
          </cell>
          <cell r="F26">
            <v>99</v>
          </cell>
          <cell r="G26">
            <v>35</v>
          </cell>
          <cell r="H26">
            <v>10.44</v>
          </cell>
          <cell r="J26">
            <v>22.32</v>
          </cell>
          <cell r="K26">
            <v>0</v>
          </cell>
        </row>
        <row r="27">
          <cell r="B27">
            <v>22.941666666666674</v>
          </cell>
          <cell r="C27">
            <v>29.7</v>
          </cell>
          <cell r="D27">
            <v>18.8</v>
          </cell>
          <cell r="E27">
            <v>68.125</v>
          </cell>
          <cell r="F27">
            <v>100</v>
          </cell>
          <cell r="G27">
            <v>34</v>
          </cell>
          <cell r="H27">
            <v>19.8</v>
          </cell>
          <cell r="J27">
            <v>33.840000000000003</v>
          </cell>
          <cell r="K27">
            <v>0.2</v>
          </cell>
        </row>
        <row r="28">
          <cell r="B28">
            <v>22.579166666666666</v>
          </cell>
          <cell r="C28">
            <v>28.9</v>
          </cell>
          <cell r="D28">
            <v>17.8</v>
          </cell>
          <cell r="E28">
            <v>70.217391304347828</v>
          </cell>
          <cell r="F28">
            <v>100</v>
          </cell>
          <cell r="G28">
            <v>39</v>
          </cell>
          <cell r="H28">
            <v>18.36</v>
          </cell>
          <cell r="J28">
            <v>29.52</v>
          </cell>
          <cell r="K28">
            <v>0</v>
          </cell>
        </row>
        <row r="29">
          <cell r="B29">
            <v>23.470833333333342</v>
          </cell>
          <cell r="C29">
            <v>30.7</v>
          </cell>
          <cell r="D29">
            <v>18.5</v>
          </cell>
          <cell r="E29">
            <v>64.478260869565219</v>
          </cell>
          <cell r="F29">
            <v>100</v>
          </cell>
          <cell r="G29">
            <v>30</v>
          </cell>
          <cell r="H29">
            <v>16.2</v>
          </cell>
          <cell r="J29">
            <v>26.28</v>
          </cell>
          <cell r="K29">
            <v>0</v>
          </cell>
        </row>
        <row r="30">
          <cell r="B30">
            <v>24.150000000000006</v>
          </cell>
          <cell r="C30">
            <v>30.7</v>
          </cell>
          <cell r="D30">
            <v>18.899999999999999</v>
          </cell>
          <cell r="E30">
            <v>59.666666666666664</v>
          </cell>
          <cell r="F30">
            <v>93</v>
          </cell>
          <cell r="G30">
            <v>33</v>
          </cell>
          <cell r="H30">
            <v>16.2</v>
          </cell>
          <cell r="J30">
            <v>28.8</v>
          </cell>
          <cell r="K30">
            <v>0</v>
          </cell>
        </row>
        <row r="31">
          <cell r="B31">
            <v>23.795833333333334</v>
          </cell>
          <cell r="C31">
            <v>29.9</v>
          </cell>
          <cell r="D31">
            <v>19.2</v>
          </cell>
          <cell r="E31">
            <v>57.791666666666664</v>
          </cell>
          <cell r="F31">
            <v>74</v>
          </cell>
          <cell r="G31">
            <v>38</v>
          </cell>
          <cell r="H31">
            <v>20.88</v>
          </cell>
          <cell r="J31">
            <v>34.200000000000003</v>
          </cell>
          <cell r="K31">
            <v>0</v>
          </cell>
        </row>
        <row r="32">
          <cell r="B32">
            <v>18.024999999999999</v>
          </cell>
          <cell r="C32">
            <v>24</v>
          </cell>
          <cell r="D32">
            <v>12.7</v>
          </cell>
          <cell r="E32">
            <v>74.666666666666671</v>
          </cell>
          <cell r="F32">
            <v>100</v>
          </cell>
          <cell r="G32">
            <v>59</v>
          </cell>
          <cell r="H32">
            <v>31.680000000000003</v>
          </cell>
          <cell r="J32">
            <v>62.28</v>
          </cell>
          <cell r="K32">
            <v>24.999999999999996</v>
          </cell>
        </row>
        <row r="33">
          <cell r="B33">
            <v>11.254166666666668</v>
          </cell>
          <cell r="C33">
            <v>16.8</v>
          </cell>
          <cell r="D33">
            <v>6.7</v>
          </cell>
          <cell r="E33">
            <v>70.263157894736835</v>
          </cell>
          <cell r="F33">
            <v>100</v>
          </cell>
          <cell r="G33">
            <v>43</v>
          </cell>
          <cell r="H33">
            <v>12.96</v>
          </cell>
          <cell r="J33">
            <v>26.28</v>
          </cell>
          <cell r="K33">
            <v>0</v>
          </cell>
        </row>
        <row r="34">
          <cell r="B34">
            <v>11.683333333333332</v>
          </cell>
          <cell r="C34">
            <v>19.100000000000001</v>
          </cell>
          <cell r="D34">
            <v>6.6</v>
          </cell>
          <cell r="E34">
            <v>70.857142857142861</v>
          </cell>
          <cell r="F34">
            <v>100</v>
          </cell>
          <cell r="G34">
            <v>44</v>
          </cell>
          <cell r="H34">
            <v>9.7200000000000006</v>
          </cell>
          <cell r="J34">
            <v>18.36</v>
          </cell>
          <cell r="K34">
            <v>0</v>
          </cell>
        </row>
        <row r="35">
          <cell r="B35">
            <v>15.495833333333335</v>
          </cell>
          <cell r="C35">
            <v>24.8</v>
          </cell>
          <cell r="D35">
            <v>9.6</v>
          </cell>
          <cell r="E35">
            <v>64.900000000000006</v>
          </cell>
          <cell r="F35">
            <v>100</v>
          </cell>
          <cell r="G35">
            <v>38</v>
          </cell>
          <cell r="H35">
            <v>14.76</v>
          </cell>
          <cell r="J35">
            <v>23.400000000000002</v>
          </cell>
          <cell r="K35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Jardim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Juti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LagunaCarapã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Maracaju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Miranda_2023 (GO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Nhumirim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NovaAlvorada do Sul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NovaAndradin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PedroGome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20.787500000000001</v>
          </cell>
          <cell r="C5">
            <v>29.3</v>
          </cell>
          <cell r="D5">
            <v>13.7</v>
          </cell>
          <cell r="E5">
            <v>74.625</v>
          </cell>
          <cell r="F5">
            <v>99</v>
          </cell>
          <cell r="G5">
            <v>44</v>
          </cell>
          <cell r="H5">
            <v>17.28</v>
          </cell>
          <cell r="J5">
            <v>27.720000000000002</v>
          </cell>
          <cell r="K5">
            <v>0.2</v>
          </cell>
        </row>
        <row r="6">
          <cell r="B6">
            <v>22.55</v>
          </cell>
          <cell r="C6">
            <v>30.5</v>
          </cell>
          <cell r="D6">
            <v>15.8</v>
          </cell>
          <cell r="E6">
            <v>74.5</v>
          </cell>
          <cell r="F6">
            <v>100</v>
          </cell>
          <cell r="G6">
            <v>47</v>
          </cell>
          <cell r="H6">
            <v>11.16</v>
          </cell>
          <cell r="J6">
            <v>22.68</v>
          </cell>
          <cell r="K6">
            <v>0</v>
          </cell>
        </row>
        <row r="7">
          <cell r="B7">
            <v>22.662500000000005</v>
          </cell>
          <cell r="C7">
            <v>29.7</v>
          </cell>
          <cell r="D7">
            <v>17.399999999999999</v>
          </cell>
          <cell r="E7">
            <v>82.291666666666671</v>
          </cell>
          <cell r="F7">
            <v>100</v>
          </cell>
          <cell r="G7">
            <v>53</v>
          </cell>
          <cell r="H7">
            <v>10.08</v>
          </cell>
          <cell r="J7">
            <v>16.2</v>
          </cell>
          <cell r="K7">
            <v>0</v>
          </cell>
        </row>
        <row r="8">
          <cell r="B8">
            <v>23.866666666666671</v>
          </cell>
          <cell r="C8">
            <v>32.200000000000003</v>
          </cell>
          <cell r="D8">
            <v>18.7</v>
          </cell>
          <cell r="E8">
            <v>85.541666666666671</v>
          </cell>
          <cell r="F8">
            <v>100</v>
          </cell>
          <cell r="G8">
            <v>58</v>
          </cell>
          <cell r="H8">
            <v>14.76</v>
          </cell>
          <cell r="J8">
            <v>29.52</v>
          </cell>
          <cell r="K8">
            <v>0</v>
          </cell>
        </row>
        <row r="9">
          <cell r="B9">
            <v>24.654166666666665</v>
          </cell>
          <cell r="C9">
            <v>29.1</v>
          </cell>
          <cell r="D9">
            <v>20.399999999999999</v>
          </cell>
          <cell r="E9">
            <v>82.625</v>
          </cell>
          <cell r="F9">
            <v>100</v>
          </cell>
          <cell r="G9">
            <v>58</v>
          </cell>
          <cell r="H9">
            <v>12.24</v>
          </cell>
          <cell r="J9">
            <v>28.8</v>
          </cell>
          <cell r="K9">
            <v>0</v>
          </cell>
        </row>
        <row r="10">
          <cell r="B10">
            <v>24.612500000000001</v>
          </cell>
          <cell r="C10">
            <v>31.2</v>
          </cell>
          <cell r="D10">
            <v>19.399999999999999</v>
          </cell>
          <cell r="E10">
            <v>78.625</v>
          </cell>
          <cell r="F10">
            <v>100</v>
          </cell>
          <cell r="G10">
            <v>50</v>
          </cell>
          <cell r="H10">
            <v>14.4</v>
          </cell>
          <cell r="J10">
            <v>27</v>
          </cell>
          <cell r="K10">
            <v>0</v>
          </cell>
        </row>
        <row r="11">
          <cell r="B11">
            <v>24.762500000000003</v>
          </cell>
          <cell r="C11">
            <v>32</v>
          </cell>
          <cell r="D11">
            <v>18.899999999999999</v>
          </cell>
          <cell r="E11">
            <v>76.833333333333329</v>
          </cell>
          <cell r="F11">
            <v>100</v>
          </cell>
          <cell r="G11">
            <v>45</v>
          </cell>
          <cell r="H11">
            <v>23.759999999999998</v>
          </cell>
          <cell r="J11">
            <v>35.28</v>
          </cell>
          <cell r="K11">
            <v>0</v>
          </cell>
        </row>
        <row r="12">
          <cell r="B12">
            <v>25.970833333333335</v>
          </cell>
          <cell r="C12">
            <v>32.1</v>
          </cell>
          <cell r="D12">
            <v>20.5</v>
          </cell>
          <cell r="E12">
            <v>75.458333333333329</v>
          </cell>
          <cell r="F12">
            <v>97</v>
          </cell>
          <cell r="G12">
            <v>53</v>
          </cell>
          <cell r="H12">
            <v>27</v>
          </cell>
          <cell r="J12">
            <v>43.92</v>
          </cell>
          <cell r="K12">
            <v>0</v>
          </cell>
        </row>
        <row r="13">
          <cell r="B13">
            <v>26.812499999999996</v>
          </cell>
          <cell r="C13">
            <v>33.1</v>
          </cell>
          <cell r="D13">
            <v>21.8</v>
          </cell>
          <cell r="E13">
            <v>77.791666666666671</v>
          </cell>
          <cell r="F13">
            <v>99</v>
          </cell>
          <cell r="G13">
            <v>50</v>
          </cell>
          <cell r="H13">
            <v>31.680000000000003</v>
          </cell>
          <cell r="J13">
            <v>45.36</v>
          </cell>
          <cell r="K13">
            <v>0</v>
          </cell>
        </row>
        <row r="14">
          <cell r="B14">
            <v>20.283333333333335</v>
          </cell>
          <cell r="C14">
            <v>26.6</v>
          </cell>
          <cell r="D14">
            <v>18.399999999999999</v>
          </cell>
          <cell r="E14">
            <v>92.75</v>
          </cell>
          <cell r="F14">
            <v>100</v>
          </cell>
          <cell r="G14">
            <v>73</v>
          </cell>
          <cell r="H14">
            <v>29.16</v>
          </cell>
          <cell r="J14">
            <v>56.519999999999996</v>
          </cell>
          <cell r="K14">
            <v>31.000000000000004</v>
          </cell>
        </row>
        <row r="15">
          <cell r="B15">
            <v>19.712499999999995</v>
          </cell>
          <cell r="C15">
            <v>27.5</v>
          </cell>
          <cell r="D15">
            <v>14.7</v>
          </cell>
          <cell r="E15">
            <v>86.291666666666671</v>
          </cell>
          <cell r="F15">
            <v>100</v>
          </cell>
          <cell r="G15">
            <v>51</v>
          </cell>
          <cell r="H15">
            <v>17.28</v>
          </cell>
          <cell r="J15">
            <v>26.64</v>
          </cell>
          <cell r="K15">
            <v>0.2</v>
          </cell>
        </row>
        <row r="16">
          <cell r="B16">
            <v>20.8</v>
          </cell>
          <cell r="C16">
            <v>28.3</v>
          </cell>
          <cell r="D16">
            <v>15.4</v>
          </cell>
          <cell r="E16">
            <v>87.208333333333329</v>
          </cell>
          <cell r="F16">
            <v>100</v>
          </cell>
          <cell r="G16">
            <v>63</v>
          </cell>
          <cell r="H16">
            <v>13.68</v>
          </cell>
          <cell r="J16">
            <v>27.36</v>
          </cell>
          <cell r="K16">
            <v>0.2</v>
          </cell>
        </row>
        <row r="17">
          <cell r="B17">
            <v>23.041666666666668</v>
          </cell>
          <cell r="C17">
            <v>30.1</v>
          </cell>
          <cell r="D17">
            <v>17.100000000000001</v>
          </cell>
          <cell r="E17">
            <v>84.458333333333329</v>
          </cell>
          <cell r="F17">
            <v>100</v>
          </cell>
          <cell r="G17">
            <v>57</v>
          </cell>
          <cell r="H17">
            <v>10.08</v>
          </cell>
          <cell r="J17">
            <v>22.32</v>
          </cell>
          <cell r="K17">
            <v>0.2</v>
          </cell>
        </row>
        <row r="18">
          <cell r="B18">
            <v>23.820833333333336</v>
          </cell>
          <cell r="C18">
            <v>30.5</v>
          </cell>
          <cell r="D18">
            <v>18</v>
          </cell>
          <cell r="E18">
            <v>82.875</v>
          </cell>
          <cell r="F18">
            <v>100</v>
          </cell>
          <cell r="G18">
            <v>53</v>
          </cell>
          <cell r="H18">
            <v>16.559999999999999</v>
          </cell>
          <cell r="J18">
            <v>29.52</v>
          </cell>
          <cell r="K18">
            <v>0</v>
          </cell>
        </row>
        <row r="19">
          <cell r="B19">
            <v>23.041666666666661</v>
          </cell>
          <cell r="C19">
            <v>29.6</v>
          </cell>
          <cell r="D19">
            <v>17.3</v>
          </cell>
          <cell r="E19">
            <v>80.166666666666671</v>
          </cell>
          <cell r="F19">
            <v>100</v>
          </cell>
          <cell r="G19">
            <v>50</v>
          </cell>
          <cell r="H19">
            <v>18.720000000000002</v>
          </cell>
          <cell r="J19">
            <v>33.480000000000004</v>
          </cell>
          <cell r="K19">
            <v>0.2</v>
          </cell>
        </row>
        <row r="20">
          <cell r="B20">
            <v>22.454166666666666</v>
          </cell>
          <cell r="C20">
            <v>30</v>
          </cell>
          <cell r="D20">
            <v>16.8</v>
          </cell>
          <cell r="E20">
            <v>79.583333333333329</v>
          </cell>
          <cell r="F20">
            <v>99</v>
          </cell>
          <cell r="G20">
            <v>52</v>
          </cell>
          <cell r="H20">
            <v>15.840000000000002</v>
          </cell>
          <cell r="J20">
            <v>28.08</v>
          </cell>
          <cell r="K20">
            <v>0</v>
          </cell>
        </row>
        <row r="21">
          <cell r="B21">
            <v>23.237500000000001</v>
          </cell>
          <cell r="C21">
            <v>30.5</v>
          </cell>
          <cell r="D21">
            <v>17.2</v>
          </cell>
          <cell r="E21">
            <v>78.708333333333329</v>
          </cell>
          <cell r="F21">
            <v>100</v>
          </cell>
          <cell r="G21">
            <v>49</v>
          </cell>
          <cell r="H21">
            <v>25.2</v>
          </cell>
          <cell r="J21">
            <v>41.76</v>
          </cell>
          <cell r="K21">
            <v>0</v>
          </cell>
        </row>
        <row r="22">
          <cell r="B22">
            <v>24.170833333333334</v>
          </cell>
          <cell r="C22">
            <v>31</v>
          </cell>
          <cell r="D22">
            <v>18</v>
          </cell>
          <cell r="E22">
            <v>77.291666666666671</v>
          </cell>
          <cell r="F22">
            <v>100</v>
          </cell>
          <cell r="G22">
            <v>53</v>
          </cell>
          <cell r="H22">
            <v>21.96</v>
          </cell>
          <cell r="J22">
            <v>37.080000000000005</v>
          </cell>
          <cell r="K22">
            <v>0</v>
          </cell>
        </row>
        <row r="23">
          <cell r="B23">
            <v>23.691666666666666</v>
          </cell>
          <cell r="C23">
            <v>30.1</v>
          </cell>
          <cell r="D23">
            <v>17.399999999999999</v>
          </cell>
          <cell r="E23">
            <v>76.125</v>
          </cell>
          <cell r="F23">
            <v>96</v>
          </cell>
          <cell r="G23">
            <v>56</v>
          </cell>
          <cell r="H23">
            <v>21.240000000000002</v>
          </cell>
          <cell r="J23">
            <v>34.200000000000003</v>
          </cell>
          <cell r="K23">
            <v>0</v>
          </cell>
        </row>
        <row r="24">
          <cell r="B24">
            <v>23.837500000000002</v>
          </cell>
          <cell r="C24">
            <v>29.5</v>
          </cell>
          <cell r="D24">
            <v>19.399999999999999</v>
          </cell>
          <cell r="E24">
            <v>84.833333333333329</v>
          </cell>
          <cell r="F24">
            <v>100</v>
          </cell>
          <cell r="G24">
            <v>58</v>
          </cell>
          <cell r="H24">
            <v>8.64</v>
          </cell>
          <cell r="J24">
            <v>20.88</v>
          </cell>
          <cell r="K24">
            <v>0</v>
          </cell>
        </row>
        <row r="25">
          <cell r="B25">
            <v>23.983333333333334</v>
          </cell>
          <cell r="C25">
            <v>31.1</v>
          </cell>
          <cell r="D25">
            <v>19</v>
          </cell>
          <cell r="E25">
            <v>82.833333333333329</v>
          </cell>
          <cell r="F25">
            <v>100</v>
          </cell>
          <cell r="G25">
            <v>50</v>
          </cell>
          <cell r="H25">
            <v>12.96</v>
          </cell>
          <cell r="J25">
            <v>23.759999999999998</v>
          </cell>
          <cell r="K25">
            <v>0.2</v>
          </cell>
        </row>
        <row r="26">
          <cell r="B26">
            <v>23.204166666666666</v>
          </cell>
          <cell r="C26">
            <v>30.8</v>
          </cell>
          <cell r="D26">
            <v>17.3</v>
          </cell>
          <cell r="E26">
            <v>77.791666666666671</v>
          </cell>
          <cell r="F26">
            <v>100</v>
          </cell>
          <cell r="G26">
            <v>45</v>
          </cell>
          <cell r="H26">
            <v>8.64</v>
          </cell>
          <cell r="J26">
            <v>30.6</v>
          </cell>
          <cell r="K26">
            <v>0</v>
          </cell>
        </row>
        <row r="27">
          <cell r="B27">
            <v>22.579166666666669</v>
          </cell>
          <cell r="C27">
            <v>29.8</v>
          </cell>
          <cell r="D27">
            <v>16.899999999999999</v>
          </cell>
          <cell r="E27">
            <v>78.541666666666671</v>
          </cell>
          <cell r="F27">
            <v>100</v>
          </cell>
          <cell r="G27">
            <v>48</v>
          </cell>
          <cell r="H27">
            <v>13.32</v>
          </cell>
          <cell r="J27">
            <v>22.32</v>
          </cell>
          <cell r="K27">
            <v>0</v>
          </cell>
        </row>
        <row r="28">
          <cell r="B28">
            <v>22.041666666666668</v>
          </cell>
          <cell r="C28">
            <v>30.1</v>
          </cell>
          <cell r="D28">
            <v>14.3</v>
          </cell>
          <cell r="E28">
            <v>75.416666666666671</v>
          </cell>
          <cell r="F28">
            <v>100</v>
          </cell>
          <cell r="G28">
            <v>42</v>
          </cell>
          <cell r="H28">
            <v>13.32</v>
          </cell>
          <cell r="J28">
            <v>28.08</v>
          </cell>
          <cell r="K28">
            <v>0.2</v>
          </cell>
        </row>
        <row r="29">
          <cell r="B29">
            <v>22.425000000000008</v>
          </cell>
          <cell r="C29">
            <v>31.2</v>
          </cell>
          <cell r="D29">
            <v>15.9</v>
          </cell>
          <cell r="E29">
            <v>74.583333333333329</v>
          </cell>
          <cell r="F29">
            <v>98</v>
          </cell>
          <cell r="G29">
            <v>41</v>
          </cell>
          <cell r="H29">
            <v>15.120000000000001</v>
          </cell>
          <cell r="J29">
            <v>28.8</v>
          </cell>
          <cell r="K29">
            <v>0</v>
          </cell>
        </row>
        <row r="30">
          <cell r="B30">
            <v>22.891666666666662</v>
          </cell>
          <cell r="C30">
            <v>30.9</v>
          </cell>
          <cell r="D30">
            <v>16.2</v>
          </cell>
          <cell r="E30">
            <v>78.25</v>
          </cell>
          <cell r="F30">
            <v>100</v>
          </cell>
          <cell r="G30">
            <v>46</v>
          </cell>
          <cell r="H30">
            <v>14.04</v>
          </cell>
          <cell r="J30">
            <v>28.08</v>
          </cell>
          <cell r="K30">
            <v>0</v>
          </cell>
        </row>
        <row r="31">
          <cell r="B31">
            <v>23.987499999999997</v>
          </cell>
          <cell r="C31">
            <v>29.2</v>
          </cell>
          <cell r="D31">
            <v>19.600000000000001</v>
          </cell>
          <cell r="E31">
            <v>74</v>
          </cell>
          <cell r="F31">
            <v>87</v>
          </cell>
          <cell r="G31">
            <v>56</v>
          </cell>
          <cell r="H31">
            <v>21.6</v>
          </cell>
          <cell r="J31">
            <v>51.480000000000004</v>
          </cell>
          <cell r="K31">
            <v>0</v>
          </cell>
        </row>
        <row r="32">
          <cell r="B32">
            <v>16.533333333333339</v>
          </cell>
          <cell r="C32">
            <v>25.9</v>
          </cell>
          <cell r="D32">
            <v>10.199999999999999</v>
          </cell>
          <cell r="E32">
            <v>79.791666666666671</v>
          </cell>
          <cell r="F32">
            <v>100</v>
          </cell>
          <cell r="G32">
            <v>54</v>
          </cell>
          <cell r="H32">
            <v>34.56</v>
          </cell>
          <cell r="J32">
            <v>59.760000000000005</v>
          </cell>
          <cell r="K32">
            <v>20.599999999999998</v>
          </cell>
        </row>
        <row r="33">
          <cell r="B33">
            <v>10.362499999999999</v>
          </cell>
          <cell r="C33">
            <v>16.8</v>
          </cell>
          <cell r="D33">
            <v>4.9000000000000004</v>
          </cell>
          <cell r="E33">
            <v>77.625</v>
          </cell>
          <cell r="F33">
            <v>99</v>
          </cell>
          <cell r="G33">
            <v>43</v>
          </cell>
          <cell r="H33">
            <v>11.16</v>
          </cell>
          <cell r="J33">
            <v>23.040000000000003</v>
          </cell>
          <cell r="K33">
            <v>0</v>
          </cell>
        </row>
        <row r="34">
          <cell r="B34">
            <v>10.725</v>
          </cell>
          <cell r="C34">
            <v>19.7</v>
          </cell>
          <cell r="D34">
            <v>4.5</v>
          </cell>
          <cell r="E34">
            <v>77.75</v>
          </cell>
          <cell r="F34">
            <v>98</v>
          </cell>
          <cell r="G34">
            <v>45</v>
          </cell>
          <cell r="H34">
            <v>10.08</v>
          </cell>
          <cell r="J34">
            <v>18</v>
          </cell>
          <cell r="K34">
            <v>0.2</v>
          </cell>
        </row>
        <row r="35">
          <cell r="B35">
            <v>16.129166666666666</v>
          </cell>
          <cell r="C35">
            <v>23.9</v>
          </cell>
          <cell r="D35">
            <v>11.2</v>
          </cell>
          <cell r="E35">
            <v>75.291666666666671</v>
          </cell>
          <cell r="F35">
            <v>97</v>
          </cell>
          <cell r="G35">
            <v>40</v>
          </cell>
          <cell r="H35">
            <v>10.44</v>
          </cell>
          <cell r="J35">
            <v>15.120000000000001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PontaPorã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2"/>
      <sheetName val="Julho"/>
      <sheetName val="Agosto"/>
      <sheetName val="Setembro"/>
      <sheetName val="Outubro"/>
      <sheetName val="Novembro"/>
      <sheetName val="Dezembro"/>
      <sheetName val="BoletimPortoMurtinho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RibasdoRioPardo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RioBrilhante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Planilha1"/>
      <sheetName val="Agosto"/>
      <sheetName val="Setembro"/>
      <sheetName val="Outubro"/>
      <sheetName val="Novembro"/>
      <sheetName val="Dezembro"/>
      <sheetName val="BoletimSantaRitadoPardo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BoletimSelvíria_2023 (DEPRED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0"/>
      <sheetData sheetId="11"/>
      <sheetData sheetId="1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SeteQueda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Sidrolândi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Planilha1"/>
      <sheetName val="Julho"/>
      <sheetName val="Agosto"/>
      <sheetName val="Setembro"/>
      <sheetName val="Outubro"/>
      <sheetName val="Novembro"/>
      <sheetName val="Dezembro"/>
      <sheetName val="BoletimSonora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>
        <row r="5">
          <cell r="B5">
            <v>20.449999999999996</v>
          </cell>
          <cell r="C5">
            <v>27.4</v>
          </cell>
          <cell r="D5">
            <v>15.4</v>
          </cell>
          <cell r="E5">
            <v>72.5</v>
          </cell>
          <cell r="F5">
            <v>93</v>
          </cell>
          <cell r="G5">
            <v>47</v>
          </cell>
          <cell r="H5">
            <v>15.120000000000001</v>
          </cell>
          <cell r="J5">
            <v>27.720000000000002</v>
          </cell>
          <cell r="K5">
            <v>0.2</v>
          </cell>
        </row>
        <row r="6">
          <cell r="B6">
            <v>20.94166666666667</v>
          </cell>
          <cell r="C6">
            <v>28.6</v>
          </cell>
          <cell r="D6">
            <v>14.2</v>
          </cell>
          <cell r="E6">
            <v>69.041666666666671</v>
          </cell>
          <cell r="F6">
            <v>89</v>
          </cell>
          <cell r="G6">
            <v>48</v>
          </cell>
          <cell r="H6">
            <v>13.32</v>
          </cell>
          <cell r="J6">
            <v>27.36</v>
          </cell>
          <cell r="K6">
            <v>0</v>
          </cell>
        </row>
        <row r="7">
          <cell r="B7">
            <v>21.537499999999998</v>
          </cell>
          <cell r="C7">
            <v>29.1</v>
          </cell>
          <cell r="D7">
            <v>16.600000000000001</v>
          </cell>
          <cell r="E7">
            <v>80.666666666666671</v>
          </cell>
          <cell r="F7">
            <v>98</v>
          </cell>
          <cell r="G7">
            <v>57</v>
          </cell>
          <cell r="H7">
            <v>12.6</v>
          </cell>
          <cell r="J7">
            <v>24.48</v>
          </cell>
          <cell r="K7">
            <v>0</v>
          </cell>
        </row>
        <row r="8">
          <cell r="B8">
            <v>23.404166666666672</v>
          </cell>
          <cell r="C8">
            <v>29.1</v>
          </cell>
          <cell r="D8">
            <v>19.100000000000001</v>
          </cell>
          <cell r="E8">
            <v>73.333333333333329</v>
          </cell>
          <cell r="F8">
            <v>89</v>
          </cell>
          <cell r="G8">
            <v>53</v>
          </cell>
          <cell r="H8">
            <v>18</v>
          </cell>
          <cell r="J8">
            <v>35.28</v>
          </cell>
          <cell r="K8">
            <v>0</v>
          </cell>
        </row>
        <row r="9">
          <cell r="B9">
            <v>23.400000000000002</v>
          </cell>
          <cell r="C9">
            <v>29.1</v>
          </cell>
          <cell r="D9">
            <v>18.2</v>
          </cell>
          <cell r="E9">
            <v>71.833333333333329</v>
          </cell>
          <cell r="F9">
            <v>92</v>
          </cell>
          <cell r="G9">
            <v>53</v>
          </cell>
          <cell r="H9">
            <v>14.76</v>
          </cell>
          <cell r="J9">
            <v>31.680000000000003</v>
          </cell>
          <cell r="K9">
            <v>0</v>
          </cell>
        </row>
        <row r="10">
          <cell r="B10">
            <v>22.94583333333334</v>
          </cell>
          <cell r="C10">
            <v>28.5</v>
          </cell>
          <cell r="D10">
            <v>18.7</v>
          </cell>
          <cell r="E10">
            <v>70.416666666666671</v>
          </cell>
          <cell r="F10">
            <v>88</v>
          </cell>
          <cell r="G10">
            <v>50</v>
          </cell>
          <cell r="H10">
            <v>15.48</v>
          </cell>
          <cell r="J10">
            <v>31.319999999999997</v>
          </cell>
          <cell r="K10">
            <v>0</v>
          </cell>
        </row>
        <row r="11">
          <cell r="B11">
            <v>22.395833333333332</v>
          </cell>
          <cell r="C11">
            <v>27.1</v>
          </cell>
          <cell r="D11">
            <v>18.399999999999999</v>
          </cell>
          <cell r="E11">
            <v>72.583333333333329</v>
          </cell>
          <cell r="F11">
            <v>85</v>
          </cell>
          <cell r="G11">
            <v>61</v>
          </cell>
          <cell r="H11">
            <v>11.879999999999999</v>
          </cell>
          <cell r="J11">
            <v>28.8</v>
          </cell>
          <cell r="K11">
            <v>0</v>
          </cell>
        </row>
        <row r="12">
          <cell r="B12">
            <v>24.370833333333337</v>
          </cell>
          <cell r="C12">
            <v>31.4</v>
          </cell>
          <cell r="D12">
            <v>19.3</v>
          </cell>
          <cell r="E12">
            <v>74.041666666666671</v>
          </cell>
          <cell r="F12">
            <v>95</v>
          </cell>
          <cell r="G12">
            <v>44</v>
          </cell>
          <cell r="H12">
            <v>18.36</v>
          </cell>
          <cell r="J12">
            <v>39.6</v>
          </cell>
          <cell r="K12">
            <v>0</v>
          </cell>
        </row>
        <row r="13">
          <cell r="B13">
            <v>25.033333333333335</v>
          </cell>
          <cell r="C13">
            <v>32.5</v>
          </cell>
          <cell r="D13">
            <v>20.6</v>
          </cell>
          <cell r="E13">
            <v>77.833333333333329</v>
          </cell>
          <cell r="F13">
            <v>97</v>
          </cell>
          <cell r="G13">
            <v>51</v>
          </cell>
          <cell r="H13">
            <v>28.8</v>
          </cell>
          <cell r="J13">
            <v>65.160000000000011</v>
          </cell>
          <cell r="K13">
            <v>8</v>
          </cell>
        </row>
        <row r="14">
          <cell r="B14">
            <v>20.070833333333336</v>
          </cell>
          <cell r="C14">
            <v>23.8</v>
          </cell>
          <cell r="D14">
            <v>17.399999999999999</v>
          </cell>
          <cell r="E14">
            <v>90.958333333333329</v>
          </cell>
          <cell r="F14">
            <v>99</v>
          </cell>
          <cell r="G14">
            <v>67</v>
          </cell>
          <cell r="H14">
            <v>20.52</v>
          </cell>
          <cell r="J14">
            <v>38.519999999999996</v>
          </cell>
          <cell r="K14">
            <v>17.399999999999999</v>
          </cell>
        </row>
        <row r="15">
          <cell r="B15">
            <v>18.3</v>
          </cell>
          <cell r="C15">
            <v>25.8</v>
          </cell>
          <cell r="D15">
            <v>12.8</v>
          </cell>
          <cell r="E15">
            <v>84.416666666666671</v>
          </cell>
          <cell r="F15">
            <v>99</v>
          </cell>
          <cell r="G15">
            <v>56</v>
          </cell>
          <cell r="H15">
            <v>12.24</v>
          </cell>
          <cell r="J15">
            <v>24.48</v>
          </cell>
          <cell r="K15">
            <v>0.2</v>
          </cell>
        </row>
        <row r="16">
          <cell r="B16">
            <v>19.95</v>
          </cell>
          <cell r="C16">
            <v>27</v>
          </cell>
          <cell r="D16">
            <v>15</v>
          </cell>
          <cell r="E16">
            <v>80.916666666666671</v>
          </cell>
          <cell r="F16">
            <v>97</v>
          </cell>
          <cell r="G16">
            <v>58</v>
          </cell>
          <cell r="H16">
            <v>19.8</v>
          </cell>
          <cell r="J16">
            <v>36.36</v>
          </cell>
          <cell r="K16">
            <v>0.2</v>
          </cell>
        </row>
        <row r="17">
          <cell r="B17">
            <v>22.287500000000005</v>
          </cell>
          <cell r="C17">
            <v>28.5</v>
          </cell>
          <cell r="D17">
            <v>18</v>
          </cell>
          <cell r="E17">
            <v>78.916666666666671</v>
          </cell>
          <cell r="F17">
            <v>94</v>
          </cell>
          <cell r="G17">
            <v>59</v>
          </cell>
          <cell r="H17">
            <v>14.76</v>
          </cell>
          <cell r="J17">
            <v>27</v>
          </cell>
          <cell r="K17">
            <v>0</v>
          </cell>
        </row>
        <row r="18">
          <cell r="B18">
            <v>22.766666666666666</v>
          </cell>
          <cell r="C18">
            <v>28.7</v>
          </cell>
          <cell r="D18">
            <v>18.7</v>
          </cell>
          <cell r="E18">
            <v>74.333333333333329</v>
          </cell>
          <cell r="F18">
            <v>89</v>
          </cell>
          <cell r="G18">
            <v>52</v>
          </cell>
          <cell r="H18">
            <v>21.6</v>
          </cell>
          <cell r="J18">
            <v>36.72</v>
          </cell>
          <cell r="K18">
            <v>0</v>
          </cell>
        </row>
        <row r="19">
          <cell r="B19">
            <v>21.916666666666668</v>
          </cell>
          <cell r="C19">
            <v>28</v>
          </cell>
          <cell r="D19">
            <v>16.5</v>
          </cell>
          <cell r="E19">
            <v>68.083333333333329</v>
          </cell>
          <cell r="F19">
            <v>89</v>
          </cell>
          <cell r="G19">
            <v>39</v>
          </cell>
          <cell r="H19">
            <v>21.96</v>
          </cell>
          <cell r="J19">
            <v>36</v>
          </cell>
          <cell r="K19">
            <v>0</v>
          </cell>
        </row>
        <row r="20">
          <cell r="B20">
            <v>21.995833333333326</v>
          </cell>
          <cell r="C20">
            <v>28.6</v>
          </cell>
          <cell r="D20">
            <v>17.100000000000001</v>
          </cell>
          <cell r="E20">
            <v>70.708333333333329</v>
          </cell>
          <cell r="F20">
            <v>88</v>
          </cell>
          <cell r="G20">
            <v>51</v>
          </cell>
          <cell r="H20">
            <v>18</v>
          </cell>
          <cell r="J20">
            <v>35.28</v>
          </cell>
          <cell r="K20">
            <v>0</v>
          </cell>
        </row>
        <row r="21">
          <cell r="B21">
            <v>23.287500000000005</v>
          </cell>
          <cell r="C21">
            <v>29.4</v>
          </cell>
          <cell r="D21">
            <v>19.2</v>
          </cell>
          <cell r="E21">
            <v>71.333333333333329</v>
          </cell>
          <cell r="F21">
            <v>83</v>
          </cell>
          <cell r="G21">
            <v>52</v>
          </cell>
          <cell r="H21">
            <v>17.64</v>
          </cell>
          <cell r="J21">
            <v>39.6</v>
          </cell>
          <cell r="K21">
            <v>0</v>
          </cell>
        </row>
        <row r="22">
          <cell r="B22">
            <v>23.987500000000001</v>
          </cell>
          <cell r="C22">
            <v>30.5</v>
          </cell>
          <cell r="D22">
            <v>19.899999999999999</v>
          </cell>
          <cell r="E22">
            <v>70.875</v>
          </cell>
          <cell r="F22">
            <v>85</v>
          </cell>
          <cell r="G22">
            <v>46</v>
          </cell>
          <cell r="H22">
            <v>19.079999999999998</v>
          </cell>
          <cell r="J22">
            <v>44.28</v>
          </cell>
          <cell r="K22">
            <v>0</v>
          </cell>
        </row>
        <row r="23">
          <cell r="B23">
            <v>21.8</v>
          </cell>
          <cell r="C23">
            <v>29.9</v>
          </cell>
          <cell r="D23">
            <v>16.399999999999999</v>
          </cell>
          <cell r="E23">
            <v>73.782608695652172</v>
          </cell>
          <cell r="F23">
            <v>88</v>
          </cell>
          <cell r="G23">
            <v>48</v>
          </cell>
          <cell r="H23">
            <v>27</v>
          </cell>
          <cell r="J23">
            <v>46.080000000000005</v>
          </cell>
          <cell r="K23">
            <v>0</v>
          </cell>
        </row>
        <row r="24">
          <cell r="B24">
            <v>23.61666666666666</v>
          </cell>
          <cell r="C24">
            <v>29.1</v>
          </cell>
          <cell r="D24">
            <v>18.3</v>
          </cell>
          <cell r="E24">
            <v>77.833333333333329</v>
          </cell>
          <cell r="F24">
            <v>97</v>
          </cell>
          <cell r="G24">
            <v>57</v>
          </cell>
          <cell r="H24">
            <v>12.6</v>
          </cell>
          <cell r="J24">
            <v>28.08</v>
          </cell>
          <cell r="K24">
            <v>0</v>
          </cell>
        </row>
        <row r="25">
          <cell r="B25">
            <v>23.420833333333334</v>
          </cell>
          <cell r="C25">
            <v>30.4</v>
          </cell>
          <cell r="D25">
            <v>17.5</v>
          </cell>
          <cell r="E25">
            <v>77.708333333333329</v>
          </cell>
          <cell r="F25">
            <v>99</v>
          </cell>
          <cell r="G25">
            <v>45</v>
          </cell>
          <cell r="H25">
            <v>8.64</v>
          </cell>
          <cell r="J25">
            <v>19.8</v>
          </cell>
          <cell r="K25">
            <v>0</v>
          </cell>
        </row>
        <row r="26">
          <cell r="B26">
            <v>22.720833333333331</v>
          </cell>
          <cell r="C26">
            <v>30.5</v>
          </cell>
          <cell r="D26">
            <v>17.600000000000001</v>
          </cell>
          <cell r="E26">
            <v>73.166666666666671</v>
          </cell>
          <cell r="F26">
            <v>94</v>
          </cell>
          <cell r="G26">
            <v>39</v>
          </cell>
          <cell r="H26">
            <v>14.04</v>
          </cell>
          <cell r="J26">
            <v>44.64</v>
          </cell>
          <cell r="K26">
            <v>0</v>
          </cell>
        </row>
        <row r="27">
          <cell r="B27">
            <v>21.641666666666666</v>
          </cell>
          <cell r="C27">
            <v>28.7</v>
          </cell>
          <cell r="D27">
            <v>15.6</v>
          </cell>
          <cell r="E27">
            <v>77.958333333333329</v>
          </cell>
          <cell r="F27">
            <v>99</v>
          </cell>
          <cell r="G27">
            <v>49</v>
          </cell>
          <cell r="H27">
            <v>15.48</v>
          </cell>
          <cell r="J27">
            <v>30.240000000000002</v>
          </cell>
          <cell r="K27">
            <v>0.2</v>
          </cell>
        </row>
        <row r="28">
          <cell r="B28">
            <v>22.237499999999997</v>
          </cell>
          <cell r="C28">
            <v>28.7</v>
          </cell>
          <cell r="D28">
            <v>17.600000000000001</v>
          </cell>
          <cell r="E28">
            <v>73.416666666666671</v>
          </cell>
          <cell r="F28">
            <v>94</v>
          </cell>
          <cell r="G28">
            <v>48</v>
          </cell>
          <cell r="H28">
            <v>18</v>
          </cell>
          <cell r="J28">
            <v>32.04</v>
          </cell>
          <cell r="K28">
            <v>0</v>
          </cell>
        </row>
        <row r="29">
          <cell r="B29">
            <v>22.333333333333332</v>
          </cell>
          <cell r="C29">
            <v>29.6</v>
          </cell>
          <cell r="D29">
            <v>18.100000000000001</v>
          </cell>
          <cell r="E29">
            <v>70.333333333333329</v>
          </cell>
          <cell r="F29">
            <v>86</v>
          </cell>
          <cell r="G29">
            <v>43</v>
          </cell>
          <cell r="H29">
            <v>12.6</v>
          </cell>
          <cell r="J29">
            <v>31.680000000000003</v>
          </cell>
          <cell r="K29">
            <v>0</v>
          </cell>
        </row>
        <row r="30">
          <cell r="B30">
            <v>22.754166666666666</v>
          </cell>
          <cell r="C30">
            <v>30.2</v>
          </cell>
          <cell r="D30">
            <v>17.7</v>
          </cell>
          <cell r="E30">
            <v>67.125</v>
          </cell>
          <cell r="F30">
            <v>86</v>
          </cell>
          <cell r="G30">
            <v>44</v>
          </cell>
          <cell r="H30">
            <v>12.96</v>
          </cell>
          <cell r="J30">
            <v>29.880000000000003</v>
          </cell>
          <cell r="K30">
            <v>0</v>
          </cell>
        </row>
        <row r="31">
          <cell r="B31">
            <v>23.633333333333329</v>
          </cell>
          <cell r="C31">
            <v>30.4</v>
          </cell>
          <cell r="D31">
            <v>17.8</v>
          </cell>
          <cell r="E31">
            <v>62.833333333333336</v>
          </cell>
          <cell r="F31">
            <v>84</v>
          </cell>
          <cell r="G31">
            <v>44</v>
          </cell>
          <cell r="H31">
            <v>21.240000000000002</v>
          </cell>
          <cell r="J31">
            <v>43.92</v>
          </cell>
          <cell r="K31">
            <v>0</v>
          </cell>
        </row>
        <row r="32">
          <cell r="B32">
            <v>16.120833333333334</v>
          </cell>
          <cell r="C32">
            <v>25.8</v>
          </cell>
          <cell r="D32">
            <v>10.6</v>
          </cell>
          <cell r="E32">
            <v>79.458333333333329</v>
          </cell>
          <cell r="F32">
            <v>98</v>
          </cell>
          <cell r="G32">
            <v>52</v>
          </cell>
          <cell r="H32">
            <v>27</v>
          </cell>
          <cell r="J32">
            <v>69.48</v>
          </cell>
          <cell r="K32">
            <v>19.999999999999996</v>
          </cell>
        </row>
        <row r="33">
          <cell r="B33">
            <v>8.9166666666666661</v>
          </cell>
          <cell r="C33">
            <v>15.1</v>
          </cell>
          <cell r="D33">
            <v>5.3</v>
          </cell>
          <cell r="E33">
            <v>79.791666666666671</v>
          </cell>
          <cell r="F33">
            <v>98</v>
          </cell>
          <cell r="G33">
            <v>47</v>
          </cell>
          <cell r="H33">
            <v>11.879999999999999</v>
          </cell>
          <cell r="J33">
            <v>28.44</v>
          </cell>
          <cell r="K33">
            <v>0.2</v>
          </cell>
        </row>
        <row r="34">
          <cell r="B34">
            <v>9.6833333333333353</v>
          </cell>
          <cell r="C34">
            <v>18.7</v>
          </cell>
          <cell r="D34">
            <v>3.1</v>
          </cell>
          <cell r="E34">
            <v>78.25</v>
          </cell>
          <cell r="F34">
            <v>99</v>
          </cell>
          <cell r="G34">
            <v>42</v>
          </cell>
          <cell r="H34">
            <v>7.9200000000000008</v>
          </cell>
          <cell r="J34">
            <v>18.720000000000002</v>
          </cell>
          <cell r="K34">
            <v>0</v>
          </cell>
        </row>
        <row r="35">
          <cell r="B35">
            <v>14.687499999999998</v>
          </cell>
          <cell r="C35">
            <v>22.9</v>
          </cell>
          <cell r="D35">
            <v>9.3000000000000007</v>
          </cell>
          <cell r="E35">
            <v>68.833333333333329</v>
          </cell>
          <cell r="F35">
            <v>92</v>
          </cell>
          <cell r="G35">
            <v>42</v>
          </cell>
          <cell r="H35">
            <v>10.44</v>
          </cell>
          <cell r="J35">
            <v>19.440000000000001</v>
          </cell>
          <cell r="K3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Planilha1"/>
      <sheetName val="Setembro"/>
      <sheetName val="Outubro"/>
      <sheetName val="Novembro"/>
      <sheetName val="Dezembro"/>
      <sheetName val="BoletimTrêsLagoas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 t="str">
            <v>*</v>
          </cell>
        </row>
        <row r="6">
          <cell r="I6" t="str">
            <v>*</v>
          </cell>
        </row>
        <row r="7">
          <cell r="I7" t="str">
            <v>*</v>
          </cell>
        </row>
        <row r="8">
          <cell r="I8" t="str">
            <v>*</v>
          </cell>
        </row>
        <row r="9">
          <cell r="I9" t="str">
            <v>*</v>
          </cell>
        </row>
        <row r="10">
          <cell r="I10" t="str">
            <v>*</v>
          </cell>
        </row>
        <row r="11">
          <cell r="I11" t="str">
            <v>*</v>
          </cell>
        </row>
        <row r="12">
          <cell r="I12" t="str">
            <v>*</v>
          </cell>
        </row>
        <row r="13">
          <cell r="I13" t="str">
            <v>*</v>
          </cell>
        </row>
        <row r="14">
          <cell r="I14" t="str">
            <v>*</v>
          </cell>
        </row>
        <row r="15">
          <cell r="I15" t="str">
            <v>*</v>
          </cell>
        </row>
        <row r="16">
          <cell r="I16" t="str">
            <v>*</v>
          </cell>
        </row>
        <row r="17">
          <cell r="I17" t="str">
            <v>*</v>
          </cell>
        </row>
        <row r="18">
          <cell r="I18" t="str">
            <v>*</v>
          </cell>
        </row>
        <row r="19">
          <cell r="I19" t="str">
            <v>*</v>
          </cell>
        </row>
        <row r="20">
          <cell r="I20" t="str">
            <v>*</v>
          </cell>
        </row>
        <row r="21">
          <cell r="I21" t="str">
            <v>*</v>
          </cell>
        </row>
        <row r="22">
          <cell r="I22" t="str">
            <v>*</v>
          </cell>
        </row>
        <row r="23">
          <cell r="I23" t="str">
            <v>*</v>
          </cell>
        </row>
        <row r="24">
          <cell r="I24" t="str">
            <v>*</v>
          </cell>
        </row>
        <row r="25">
          <cell r="I25" t="str">
            <v>*</v>
          </cell>
        </row>
        <row r="26">
          <cell r="I26" t="str">
            <v>*</v>
          </cell>
        </row>
        <row r="27">
          <cell r="I27" t="str">
            <v>*</v>
          </cell>
        </row>
        <row r="28">
          <cell r="I28" t="str">
            <v>*</v>
          </cell>
        </row>
        <row r="29">
          <cell r="I29" t="str">
            <v>*</v>
          </cell>
        </row>
        <row r="30">
          <cell r="I30" t="str">
            <v>*</v>
          </cell>
        </row>
        <row r="31">
          <cell r="I31" t="str">
            <v>*</v>
          </cell>
        </row>
        <row r="32">
          <cell r="I32" t="str">
            <v>*</v>
          </cell>
        </row>
        <row r="33">
          <cell r="I33" t="str">
            <v>*</v>
          </cell>
        </row>
        <row r="34">
          <cell r="I34" t="str">
            <v>*</v>
          </cell>
        </row>
        <row r="35">
          <cell r="I35" t="str">
            <v>*</v>
          </cell>
        </row>
        <row r="36">
          <cell r="I36" t="str">
            <v>*</v>
          </cell>
        </row>
      </sheetData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zoomScale="90" zoomScaleNormal="90" workbookViewId="0">
      <selection activeCell="AI40" sqref="AI40"/>
    </sheetView>
  </sheetViews>
  <sheetFormatPr defaultRowHeight="12.75" x14ac:dyDescent="0.2"/>
  <cols>
    <col min="1" max="1" width="43" style="2" bestFit="1" customWidth="1"/>
    <col min="2" max="32" width="5.42578125" style="2" customWidth="1"/>
    <col min="33" max="33" width="6.5703125" style="7" bestFit="1" customWidth="1"/>
  </cols>
  <sheetData>
    <row r="1" spans="1:37" ht="20.100000000000001" customHeight="1" x14ac:dyDescent="0.2">
      <c r="A1" s="132" t="s">
        <v>210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4"/>
    </row>
    <row r="2" spans="1:37" s="4" customFormat="1" ht="20.100000000000001" customHeight="1" x14ac:dyDescent="0.2">
      <c r="A2" s="135" t="s">
        <v>21</v>
      </c>
      <c r="B2" s="130" t="s">
        <v>249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1"/>
    </row>
    <row r="3" spans="1:37" s="5" customFormat="1" ht="20.100000000000001" customHeight="1" x14ac:dyDescent="0.2">
      <c r="A3" s="135"/>
      <c r="B3" s="128">
        <v>1</v>
      </c>
      <c r="C3" s="128">
        <f>SUM(B3+1)</f>
        <v>2</v>
      </c>
      <c r="D3" s="128">
        <f t="shared" ref="D3:AB3" si="0">SUM(C3+1)</f>
        <v>3</v>
      </c>
      <c r="E3" s="128">
        <f t="shared" si="0"/>
        <v>4</v>
      </c>
      <c r="F3" s="128">
        <f t="shared" si="0"/>
        <v>5</v>
      </c>
      <c r="G3" s="128">
        <v>6</v>
      </c>
      <c r="H3" s="128">
        <v>7</v>
      </c>
      <c r="I3" s="128">
        <f t="shared" si="0"/>
        <v>8</v>
      </c>
      <c r="J3" s="128">
        <f t="shared" si="0"/>
        <v>9</v>
      </c>
      <c r="K3" s="128">
        <f t="shared" si="0"/>
        <v>10</v>
      </c>
      <c r="L3" s="128">
        <f t="shared" si="0"/>
        <v>11</v>
      </c>
      <c r="M3" s="128">
        <f t="shared" si="0"/>
        <v>12</v>
      </c>
      <c r="N3" s="128">
        <f t="shared" si="0"/>
        <v>13</v>
      </c>
      <c r="O3" s="128">
        <f t="shared" si="0"/>
        <v>14</v>
      </c>
      <c r="P3" s="128">
        <f t="shared" si="0"/>
        <v>15</v>
      </c>
      <c r="Q3" s="128">
        <f t="shared" si="0"/>
        <v>16</v>
      </c>
      <c r="R3" s="128">
        <f t="shared" si="0"/>
        <v>17</v>
      </c>
      <c r="S3" s="128">
        <f t="shared" si="0"/>
        <v>18</v>
      </c>
      <c r="T3" s="128">
        <f t="shared" si="0"/>
        <v>19</v>
      </c>
      <c r="U3" s="128">
        <f t="shared" si="0"/>
        <v>20</v>
      </c>
      <c r="V3" s="128">
        <f t="shared" si="0"/>
        <v>21</v>
      </c>
      <c r="W3" s="128">
        <f t="shared" si="0"/>
        <v>22</v>
      </c>
      <c r="X3" s="128">
        <f t="shared" si="0"/>
        <v>23</v>
      </c>
      <c r="Y3" s="128">
        <f t="shared" si="0"/>
        <v>24</v>
      </c>
      <c r="Z3" s="128">
        <f t="shared" si="0"/>
        <v>25</v>
      </c>
      <c r="AA3" s="128">
        <f t="shared" si="0"/>
        <v>26</v>
      </c>
      <c r="AB3" s="128">
        <f t="shared" si="0"/>
        <v>27</v>
      </c>
      <c r="AC3" s="128">
        <f>SUM(AB3+1)</f>
        <v>28</v>
      </c>
      <c r="AD3" s="128">
        <f>SUM(AC3+1)</f>
        <v>29</v>
      </c>
      <c r="AE3" s="128">
        <v>30</v>
      </c>
      <c r="AF3" s="129">
        <v>31</v>
      </c>
      <c r="AG3" s="127" t="s">
        <v>26</v>
      </c>
    </row>
    <row r="4" spans="1:37" s="5" customFormat="1" x14ac:dyDescent="0.2">
      <c r="A4" s="135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9"/>
      <c r="AG4" s="127"/>
    </row>
    <row r="5" spans="1:37" s="5" customFormat="1" x14ac:dyDescent="0.2">
      <c r="A5" s="48" t="s">
        <v>30</v>
      </c>
      <c r="B5" s="108">
        <f>[1]Maio!$B$5</f>
        <v>20.720833333333335</v>
      </c>
      <c r="C5" s="108">
        <f>[1]Maio!$B$6</f>
        <v>21.816666666666666</v>
      </c>
      <c r="D5" s="108">
        <f>[1]Maio!$B$7</f>
        <v>25.266666666666669</v>
      </c>
      <c r="E5" s="108">
        <f>[1]Maio!$B$8</f>
        <v>24.991666666666671</v>
      </c>
      <c r="F5" s="108">
        <f>[1]Maio!$B$9</f>
        <v>23.370833333333334</v>
      </c>
      <c r="G5" s="108">
        <f>[1]Maio!$B$10</f>
        <v>23.266666666666662</v>
      </c>
      <c r="H5" s="108">
        <f>[1]Maio!$B$11</f>
        <v>23.254166666666674</v>
      </c>
      <c r="I5" s="108">
        <f>[1]Maio!$B$12</f>
        <v>24.829166666666666</v>
      </c>
      <c r="J5" s="108">
        <f>[1]Maio!$B$13</f>
        <v>26.470833333333331</v>
      </c>
      <c r="K5" s="108">
        <f>[1]Maio!$B$14</f>
        <v>24.304166666666664</v>
      </c>
      <c r="L5" s="108">
        <f>[1]Maio!$B$15</f>
        <v>21.816666666666666</v>
      </c>
      <c r="M5" s="108">
        <f>[1]Maio!$B$16</f>
        <v>22.641666666666666</v>
      </c>
      <c r="N5" s="108">
        <f>[1]Maio!$B$17</f>
        <v>23.554166666666671</v>
      </c>
      <c r="O5" s="108">
        <f>[1]Maio!$B$18</f>
        <v>23.620833333333334</v>
      </c>
      <c r="P5" s="108">
        <f>[1]Maio!$B$19</f>
        <v>22.445833333333329</v>
      </c>
      <c r="Q5" s="108">
        <f>[1]Maio!$B$20</f>
        <v>22.995833333333337</v>
      </c>
      <c r="R5" s="108">
        <f>[1]Maio!$B$21</f>
        <v>23.737499999999997</v>
      </c>
      <c r="S5" s="108">
        <f>[1]Maio!$B$22</f>
        <v>23.879166666666666</v>
      </c>
      <c r="T5" s="108">
        <f>[1]Maio!$B$23</f>
        <v>24.179166666666671</v>
      </c>
      <c r="U5" s="108">
        <f>[1]Maio!$B$24</f>
        <v>24.299999999999994</v>
      </c>
      <c r="V5" s="108">
        <f>[1]Maio!$B$25</f>
        <v>22.433333333333337</v>
      </c>
      <c r="W5" s="108">
        <f>[1]Maio!$B$26</f>
        <v>21.341666666666669</v>
      </c>
      <c r="X5" s="108">
        <f>[1]Maio!$B$27</f>
        <v>21.474999999999998</v>
      </c>
      <c r="Y5" s="108">
        <f>[1]Maio!$B$28</f>
        <v>21.758333333333329</v>
      </c>
      <c r="Z5" s="108">
        <f>[1]Maio!$B$29</f>
        <v>22.029166666666669</v>
      </c>
      <c r="AA5" s="108">
        <f>[1]Maio!$B$30</f>
        <v>22.104166666666661</v>
      </c>
      <c r="AB5" s="108">
        <f>[1]Maio!$B$31</f>
        <v>22.758333333333336</v>
      </c>
      <c r="AC5" s="108">
        <f>[1]Maio!$B$32</f>
        <v>19.383333333333333</v>
      </c>
      <c r="AD5" s="108">
        <f>[1]Maio!$B$33</f>
        <v>13.066666666666668</v>
      </c>
      <c r="AE5" s="108">
        <f>[1]Maio!$B$34</f>
        <v>11.625</v>
      </c>
      <c r="AF5" s="108">
        <f>[1]Maio!$B$35</f>
        <v>14.591666666666669</v>
      </c>
      <c r="AG5" s="109">
        <f>AVERAGE(B5:AF5)</f>
        <v>22.065456989247316</v>
      </c>
    </row>
    <row r="6" spans="1:37" x14ac:dyDescent="0.2">
      <c r="A6" s="48" t="s">
        <v>0</v>
      </c>
      <c r="B6" s="110">
        <f>[2]Maio!$B$5</f>
        <v>17.833333333333336</v>
      </c>
      <c r="C6" s="110">
        <f>[2]Maio!$B$6</f>
        <v>18.5625</v>
      </c>
      <c r="D6" s="110">
        <f>[2]Maio!$B$7</f>
        <v>19.649999999999999</v>
      </c>
      <c r="E6" s="110">
        <f>[2]Maio!$B$8</f>
        <v>21.387499999999999</v>
      </c>
      <c r="F6" s="110">
        <f>[2]Maio!$B$9</f>
        <v>22.262500000000003</v>
      </c>
      <c r="G6" s="110">
        <f>[2]Maio!$B$10</f>
        <v>21.516666666666666</v>
      </c>
      <c r="H6" s="110">
        <f>[2]Maio!$B$11</f>
        <v>21.066666666666666</v>
      </c>
      <c r="I6" s="110">
        <f>[2]Maio!$B$12</f>
        <v>23.004166666666666</v>
      </c>
      <c r="J6" s="110">
        <f>[2]Maio!$B$13</f>
        <v>24.195833333333336</v>
      </c>
      <c r="K6" s="110">
        <f>[2]Maio!$B$14</f>
        <v>19.833333333333336</v>
      </c>
      <c r="L6" s="110">
        <f>[2]Maio!$B$15</f>
        <v>18.450000000000006</v>
      </c>
      <c r="M6" s="110">
        <f>[2]Maio!$B$16</f>
        <v>17.862500000000001</v>
      </c>
      <c r="N6" s="110">
        <f>[2]Maio!$B$17</f>
        <v>20.116666666666664</v>
      </c>
      <c r="O6" s="110">
        <f>[2]Maio!$B$18</f>
        <v>21.304166666666664</v>
      </c>
      <c r="P6" s="110">
        <f>[2]Maio!$B$19</f>
        <v>19.750000000000004</v>
      </c>
      <c r="Q6" s="110">
        <f>[2]Maio!$B$20</f>
        <v>19.116666666666664</v>
      </c>
      <c r="R6" s="110">
        <f>[2]Maio!$B$21</f>
        <v>20.995833333333334</v>
      </c>
      <c r="S6" s="110">
        <f>[2]Maio!$B$22</f>
        <v>21.575000000000003</v>
      </c>
      <c r="T6" s="110">
        <f>[2]Maio!$B$23</f>
        <v>20.754166666666666</v>
      </c>
      <c r="U6" s="110">
        <f>[2]Maio!$B$24</f>
        <v>21.545833333333331</v>
      </c>
      <c r="V6" s="110">
        <f>[2]Maio!$B$25</f>
        <v>22.070833333333329</v>
      </c>
      <c r="W6" s="110">
        <f>[2]Maio!$B$26</f>
        <v>20.762499999999999</v>
      </c>
      <c r="X6" s="110">
        <f>[2]Maio!$B$27</f>
        <v>20.045833333333334</v>
      </c>
      <c r="Y6" s="110">
        <f>[2]Maio!$B$28</f>
        <v>20.137499999999999</v>
      </c>
      <c r="Z6" s="110">
        <f>[2]Maio!$B$29</f>
        <v>20.108333333333331</v>
      </c>
      <c r="AA6" s="110">
        <f>[2]Maio!$B$30</f>
        <v>20.150000000000002</v>
      </c>
      <c r="AB6" s="110">
        <f>[2]Maio!$B$31</f>
        <v>22.129166666666666</v>
      </c>
      <c r="AC6" s="110">
        <f>[2]Maio!$B$32</f>
        <v>14.804166666666667</v>
      </c>
      <c r="AD6" s="110">
        <f>[2]Maio!$B$33</f>
        <v>8.6541666666666668</v>
      </c>
      <c r="AE6" s="110">
        <f>[2]Maio!$B$34</f>
        <v>8.625</v>
      </c>
      <c r="AF6" s="110">
        <f>[2]Maio!$B$35</f>
        <v>13.524999999999999</v>
      </c>
      <c r="AG6" s="109">
        <f t="shared" ref="AG6:AG49" si="1">AVERAGE(B6:AF6)</f>
        <v>19.412768817204302</v>
      </c>
    </row>
    <row r="7" spans="1:37" x14ac:dyDescent="0.2">
      <c r="A7" s="48" t="s">
        <v>85</v>
      </c>
      <c r="B7" s="110">
        <f>[3]Maio!$B$5</f>
        <v>21.191666666666666</v>
      </c>
      <c r="C7" s="110">
        <f>[3]Maio!$B$6</f>
        <v>21.533333333333331</v>
      </c>
      <c r="D7" s="110">
        <f>[3]Maio!$B$7</f>
        <v>23.537500000000005</v>
      </c>
      <c r="E7" s="110">
        <f>[3]Maio!$B$8</f>
        <v>24.324999999999999</v>
      </c>
      <c r="F7" s="110">
        <f>[3]Maio!$B$9</f>
        <v>23.995833333333334</v>
      </c>
      <c r="G7" s="110">
        <f>[3]Maio!$B$10</f>
        <v>23.254166666666674</v>
      </c>
      <c r="H7" s="110">
        <f>[3]Maio!$B$11</f>
        <v>23.425000000000001</v>
      </c>
      <c r="I7" s="110">
        <f>[3]Maio!$B$12</f>
        <v>25.116666666666664</v>
      </c>
      <c r="J7" s="110">
        <f>[3]Maio!$B$13</f>
        <v>26.487500000000001</v>
      </c>
      <c r="K7" s="110">
        <f>[3]Maio!$B$14</f>
        <v>22.433333333333326</v>
      </c>
      <c r="L7" s="110">
        <f>[3]Maio!$B$15</f>
        <v>20.370833333333334</v>
      </c>
      <c r="M7" s="110">
        <f>[3]Maio!$B$16</f>
        <v>21.629166666666663</v>
      </c>
      <c r="N7" s="110">
        <f>[3]Maio!$B$17</f>
        <v>22.95</v>
      </c>
      <c r="O7" s="110">
        <f>[3]Maio!$B$18</f>
        <v>23.158333333333335</v>
      </c>
      <c r="P7" s="110">
        <f>[3]Maio!$B$19</f>
        <v>22.366666666666671</v>
      </c>
      <c r="Q7" s="110">
        <f>[3]Maio!$B$20</f>
        <v>22.966666666666665</v>
      </c>
      <c r="R7" s="110">
        <f>[3]Maio!$B$21</f>
        <v>23.629166666666663</v>
      </c>
      <c r="S7" s="110">
        <f>[3]Maio!$B$22</f>
        <v>24.362500000000001</v>
      </c>
      <c r="T7" s="110">
        <f>[3]Maio!$B$23</f>
        <v>23.391666666666666</v>
      </c>
      <c r="U7" s="110">
        <f>[3]Maio!$B$24</f>
        <v>24.004166666666666</v>
      </c>
      <c r="V7" s="110">
        <f>[3]Maio!$B$25</f>
        <v>24.208333333333339</v>
      </c>
      <c r="W7" s="110">
        <f>[3]Maio!$B$26</f>
        <v>23.604166666666661</v>
      </c>
      <c r="X7" s="110">
        <f>[3]Maio!$B$27</f>
        <v>23.216666666666669</v>
      </c>
      <c r="Y7" s="110">
        <f>[3]Maio!$B$28</f>
        <v>22.937499999999996</v>
      </c>
      <c r="Z7" s="110">
        <f>[3]Maio!$B$29</f>
        <v>23.470833333333331</v>
      </c>
      <c r="AA7" s="110">
        <f>[3]Maio!$B$30</f>
        <v>23.787499999999998</v>
      </c>
      <c r="AB7" s="110">
        <f>[3]Maio!$B$31</f>
        <v>24.104166666666671</v>
      </c>
      <c r="AC7" s="110">
        <f>[3]Maio!$B$32</f>
        <v>17.837500000000002</v>
      </c>
      <c r="AD7" s="110">
        <f>[3]Maio!$B$33</f>
        <v>10.9625</v>
      </c>
      <c r="AE7" s="110">
        <f>[3]Maio!$B$34</f>
        <v>11.029166666666667</v>
      </c>
      <c r="AF7" s="110">
        <f>[3]Maio!$B$35</f>
        <v>15.304347826086953</v>
      </c>
      <c r="AG7" s="109">
        <f t="shared" si="1"/>
        <v>22.083607994389904</v>
      </c>
    </row>
    <row r="8" spans="1:37" x14ac:dyDescent="0.2">
      <c r="A8" s="48" t="s">
        <v>1</v>
      </c>
      <c r="B8" s="110">
        <f>[4]Maio!$B$5</f>
        <v>21.683333333333337</v>
      </c>
      <c r="C8" s="110">
        <f>[4]Maio!$B$6</f>
        <v>24.066666666666666</v>
      </c>
      <c r="D8" s="110">
        <f>[4]Maio!$B$7</f>
        <v>24.537499999999998</v>
      </c>
      <c r="E8" s="110">
        <f>[4]Maio!$B$8</f>
        <v>26.512499999999999</v>
      </c>
      <c r="F8" s="110">
        <f>[4]Maio!$B$9</f>
        <v>26.737500000000001</v>
      </c>
      <c r="G8" s="110">
        <f>[4]Maio!$B$10</f>
        <v>26.095833333333335</v>
      </c>
      <c r="H8" s="110">
        <f>[4]Maio!$B$11</f>
        <v>25.391666666666666</v>
      </c>
      <c r="I8" s="110">
        <f>[4]Maio!$B$12</f>
        <v>26.483333333333334</v>
      </c>
      <c r="J8" s="110">
        <f>[4]Maio!$B$13</f>
        <v>27.387499999999999</v>
      </c>
      <c r="K8" s="110">
        <f>[4]Maio!$B$14</f>
        <v>23.266666666666666</v>
      </c>
      <c r="L8" s="110">
        <f>[4]Maio!$B$15</f>
        <v>21.395833333333329</v>
      </c>
      <c r="M8" s="110">
        <f>[4]Maio!$B$16</f>
        <v>22.941666666666666</v>
      </c>
      <c r="N8" s="110">
        <f>[4]Maio!$B$17</f>
        <v>25.249999999999996</v>
      </c>
      <c r="O8" s="110">
        <f>[4]Maio!$B$18</f>
        <v>25.945833333333336</v>
      </c>
      <c r="P8" s="110">
        <f>[4]Maio!$B$19</f>
        <v>25.30416666666666</v>
      </c>
      <c r="Q8" s="110">
        <f>[4]Maio!$B$20</f>
        <v>24.945833333333336</v>
      </c>
      <c r="R8" s="110">
        <f>[4]Maio!$B$21</f>
        <v>25.195833333333336</v>
      </c>
      <c r="S8" s="110">
        <f>[4]Maio!$B$22</f>
        <v>25.041666666666671</v>
      </c>
      <c r="T8" s="110">
        <f>[4]Maio!$B$23</f>
        <v>25.029166666666669</v>
      </c>
      <c r="U8" s="110">
        <f>[4]Maio!$B$24</f>
        <v>25.216666666666669</v>
      </c>
      <c r="V8" s="110">
        <f>[4]Maio!$B$25</f>
        <v>24.8</v>
      </c>
      <c r="W8" s="110">
        <f>[4]Maio!$B$26</f>
        <v>23.995833333333334</v>
      </c>
      <c r="X8" s="110">
        <f>[4]Maio!$B$27</f>
        <v>23.862499999999997</v>
      </c>
      <c r="Y8" s="110">
        <f>[4]Maio!$B$28</f>
        <v>23.508333333333336</v>
      </c>
      <c r="Z8" s="110">
        <f>[4]Maio!$B$29</f>
        <v>24.416666666666671</v>
      </c>
      <c r="AA8" s="110">
        <f>[4]Maio!$B$30</f>
        <v>24.316666666666674</v>
      </c>
      <c r="AB8" s="110">
        <f>[4]Maio!$B$31</f>
        <v>25.408333333333335</v>
      </c>
      <c r="AC8" s="110">
        <f>[4]Maio!$B$32</f>
        <v>19.291666666666671</v>
      </c>
      <c r="AD8" s="110">
        <f>[4]Maio!$B$33</f>
        <v>13.033333333333333</v>
      </c>
      <c r="AE8" s="110">
        <f>[4]Maio!$B$34</f>
        <v>13.141666666666667</v>
      </c>
      <c r="AF8" s="110">
        <f>[4]Maio!$B$35</f>
        <v>16.937500000000004</v>
      </c>
      <c r="AG8" s="109">
        <f t="shared" si="1"/>
        <v>23.585215053763434</v>
      </c>
    </row>
    <row r="9" spans="1:37" x14ac:dyDescent="0.2">
      <c r="A9" s="48" t="s">
        <v>146</v>
      </c>
      <c r="B9" s="110">
        <f>[5]Maio!$B$5</f>
        <v>19.745833333333334</v>
      </c>
      <c r="C9" s="110">
        <f>[5]Maio!$B$6</f>
        <v>20.404166666666665</v>
      </c>
      <c r="D9" s="110">
        <f>[5]Maio!$B$7</f>
        <v>21.066666666666666</v>
      </c>
      <c r="E9" s="110">
        <f>[5]Maio!$B$8</f>
        <v>21.908333333333331</v>
      </c>
      <c r="F9" s="110">
        <f>[5]Maio!$B$9</f>
        <v>22.491666666666671</v>
      </c>
      <c r="G9" s="110">
        <f>[5]Maio!$B$10</f>
        <v>22.420833333333331</v>
      </c>
      <c r="H9" s="110">
        <f>[5]Maio!$B$11</f>
        <v>21.704166666666666</v>
      </c>
      <c r="I9" s="110">
        <f>[5]Maio!$B$12</f>
        <v>23.729166666666668</v>
      </c>
      <c r="J9" s="110">
        <f>[5]Maio!$B$13</f>
        <v>24.741666666666674</v>
      </c>
      <c r="K9" s="110">
        <f>[5]Maio!$B$14</f>
        <v>18.695833333333336</v>
      </c>
      <c r="L9" s="110">
        <f>[5]Maio!$B$15</f>
        <v>17.849999999999998</v>
      </c>
      <c r="M9" s="110">
        <f>[5]Maio!$B$16</f>
        <v>17.729166666666664</v>
      </c>
      <c r="N9" s="110">
        <f>[5]Maio!$B$17</f>
        <v>20.404166666666665</v>
      </c>
      <c r="O9" s="110">
        <f>[5]Maio!$B$18</f>
        <v>21.0625</v>
      </c>
      <c r="P9" s="110">
        <f>[5]Maio!$B$19</f>
        <v>20.137499999999999</v>
      </c>
      <c r="Q9" s="110">
        <f>[5]Maio!$B$20</f>
        <v>20.324999999999999</v>
      </c>
      <c r="R9" s="110">
        <f>[5]Maio!$B$21</f>
        <v>21.949999999999992</v>
      </c>
      <c r="S9" s="110">
        <f>[5]Maio!$B$22</f>
        <v>21.679166666666664</v>
      </c>
      <c r="T9" s="110">
        <f>[5]Maio!$B$23</f>
        <v>20.341666666666669</v>
      </c>
      <c r="U9" s="110">
        <f>[5]Maio!$B$24</f>
        <v>23.558333333333334</v>
      </c>
      <c r="V9" s="110">
        <f>[5]Maio!$B$25</f>
        <v>23.270833333333329</v>
      </c>
      <c r="W9" s="110">
        <f>[5]Maio!$B$26</f>
        <v>22.991666666666664</v>
      </c>
      <c r="X9" s="110">
        <f>[5]Maio!$B$27</f>
        <v>21.025000000000002</v>
      </c>
      <c r="Y9" s="110">
        <f>[5]Maio!$B$28</f>
        <v>21.191666666666663</v>
      </c>
      <c r="Z9" s="110">
        <f>[5]Maio!$B$29</f>
        <v>21.737499999999997</v>
      </c>
      <c r="AA9" s="110">
        <f>[5]Maio!$B$30</f>
        <v>22.441666666666666</v>
      </c>
      <c r="AB9" s="110">
        <f>[5]Maio!$B$31</f>
        <v>23.262499999999999</v>
      </c>
      <c r="AC9" s="110">
        <f>[5]Maio!$B$32</f>
        <v>13.395833333333334</v>
      </c>
      <c r="AD9" s="110">
        <f>[5]Maio!$B$33</f>
        <v>8.1458333333333339</v>
      </c>
      <c r="AE9" s="110">
        <f>[5]Maio!$B$34</f>
        <v>9.4333333333333336</v>
      </c>
      <c r="AF9" s="110">
        <f>[5]Maio!$B$35</f>
        <v>14.470833333333331</v>
      </c>
      <c r="AG9" s="109">
        <f t="shared" si="1"/>
        <v>20.106854838709676</v>
      </c>
    </row>
    <row r="10" spans="1:37" x14ac:dyDescent="0.2">
      <c r="A10" s="48" t="s">
        <v>91</v>
      </c>
      <c r="B10" s="110">
        <f>[6]Maio!$B$5</f>
        <v>18.900000000000002</v>
      </c>
      <c r="C10" s="110">
        <f>[6]Maio!$B$6</f>
        <v>20.883333333333333</v>
      </c>
      <c r="D10" s="110">
        <f>[6]Maio!$B$7</f>
        <v>22.299999999999997</v>
      </c>
      <c r="E10" s="110">
        <f>[6]Maio!$B$8</f>
        <v>23.504166666666666</v>
      </c>
      <c r="F10" s="110">
        <f>[6]Maio!$B$9</f>
        <v>22.320833333333336</v>
      </c>
      <c r="G10" s="110">
        <f>[6]Maio!$B$10</f>
        <v>22.145833333333332</v>
      </c>
      <c r="H10" s="110">
        <f>[6]Maio!$B$11</f>
        <v>22.112499999999997</v>
      </c>
      <c r="I10" s="110">
        <f>[6]Maio!$B$12</f>
        <v>23.5</v>
      </c>
      <c r="J10" s="110">
        <f>[6]Maio!$B$13</f>
        <v>24.833333333333339</v>
      </c>
      <c r="K10" s="110">
        <f>[6]Maio!$B$14</f>
        <v>22.308333333333334</v>
      </c>
      <c r="L10" s="110">
        <f>[6]Maio!$B$15</f>
        <v>18.737500000000001</v>
      </c>
      <c r="M10" s="110">
        <f>[6]Maio!$B$16</f>
        <v>21.120833333333326</v>
      </c>
      <c r="N10" s="110">
        <f>[6]Maio!$B$17</f>
        <v>22.074999999999999</v>
      </c>
      <c r="O10" s="110">
        <f>[6]Maio!$B$18</f>
        <v>22.458333333333332</v>
      </c>
      <c r="P10" s="110">
        <f>[6]Maio!$B$19</f>
        <v>21.3</v>
      </c>
      <c r="Q10" s="110">
        <f>[6]Maio!$B$20</f>
        <v>21.700000000000003</v>
      </c>
      <c r="R10" s="110">
        <f>[6]Maio!$B$21</f>
        <v>21.629166666666666</v>
      </c>
      <c r="S10" s="110">
        <f>[6]Maio!$B$22</f>
        <v>22.4375</v>
      </c>
      <c r="T10" s="110">
        <f>[6]Maio!$B$23</f>
        <v>22.412500000000005</v>
      </c>
      <c r="U10" s="110">
        <f>[6]Maio!$B$24</f>
        <v>21.941666666666666</v>
      </c>
      <c r="V10" s="110">
        <f>[6]Maio!$B$25</f>
        <v>20.808333333333334</v>
      </c>
      <c r="W10" s="110">
        <f>[6]Maio!$B$26</f>
        <v>20.4375</v>
      </c>
      <c r="X10" s="110">
        <f>[6]Maio!$B$27</f>
        <v>20.087500000000002</v>
      </c>
      <c r="Y10" s="110">
        <f>[6]Maio!$B$28</f>
        <v>20.150000000000002</v>
      </c>
      <c r="Z10" s="110">
        <f>[6]Maio!$B$29</f>
        <v>21.354166666666671</v>
      </c>
      <c r="AA10" s="110">
        <f>[6]Maio!$B$30</f>
        <v>21.766666666666666</v>
      </c>
      <c r="AB10" s="110">
        <f>[6]Maio!$B$31</f>
        <v>22.441666666666666</v>
      </c>
      <c r="AC10" s="110">
        <f>[6]Maio!$B$32</f>
        <v>18.045833333333334</v>
      </c>
      <c r="AD10" s="110">
        <f>[6]Maio!$B$33</f>
        <v>10.716666666666669</v>
      </c>
      <c r="AE10" s="110">
        <f>[6]Maio!$B$34</f>
        <v>10.420833333333334</v>
      </c>
      <c r="AF10" s="110">
        <f>[6]Maio!$B$35</f>
        <v>14.966666666666669</v>
      </c>
      <c r="AG10" s="109">
        <f t="shared" si="1"/>
        <v>20.639247311827958</v>
      </c>
    </row>
    <row r="11" spans="1:37" x14ac:dyDescent="0.2">
      <c r="A11" s="48" t="s">
        <v>49</v>
      </c>
      <c r="B11" s="110">
        <f>[7]Maio!$B$5</f>
        <v>21.204166666666669</v>
      </c>
      <c r="C11" s="110">
        <f>[7]Maio!$B$6</f>
        <v>21.962500000000002</v>
      </c>
      <c r="D11" s="110">
        <f>[7]Maio!$B$7</f>
        <v>23.820833333333329</v>
      </c>
      <c r="E11" s="110">
        <f>[7]Maio!$B$8</f>
        <v>23.970833333333331</v>
      </c>
      <c r="F11" s="110">
        <f>[7]Maio!$B$9</f>
        <v>23.137499999999999</v>
      </c>
      <c r="G11" s="110">
        <f>[7]Maio!$B$10</f>
        <v>23.229166666666668</v>
      </c>
      <c r="H11" s="110">
        <f>[7]Maio!$B$11</f>
        <v>23.945833333333329</v>
      </c>
      <c r="I11" s="110">
        <f>[7]Maio!$B$12</f>
        <v>25.733333333333331</v>
      </c>
      <c r="J11" s="110">
        <f>[7]Maio!$B$13</f>
        <v>27.125000000000004</v>
      </c>
      <c r="K11" s="110">
        <f>[7]Maio!$B$14</f>
        <v>24.037500000000005</v>
      </c>
      <c r="L11" s="110">
        <f>[7]Maio!$B$15</f>
        <v>21.479166666666668</v>
      </c>
      <c r="M11" s="110">
        <f>[7]Maio!$B$16</f>
        <v>21.691666666666666</v>
      </c>
      <c r="N11" s="110">
        <f>[7]Maio!$B$17</f>
        <v>22.750000000000004</v>
      </c>
      <c r="O11" s="110">
        <f>[7]Maio!$B$18</f>
        <v>22.733333333333331</v>
      </c>
      <c r="P11" s="110">
        <f>[7]Maio!$B$19</f>
        <v>21.987500000000001</v>
      </c>
      <c r="Q11" s="110">
        <f>[7]Maio!$B$20</f>
        <v>22.737500000000001</v>
      </c>
      <c r="R11" s="110">
        <f>[7]Maio!$B$21</f>
        <v>23.983333333333338</v>
      </c>
      <c r="S11" s="110">
        <f>[7]Maio!$B$22</f>
        <v>24.841666666666665</v>
      </c>
      <c r="T11" s="110">
        <f>[7]Maio!$B$23</f>
        <v>24.224999999999998</v>
      </c>
      <c r="U11" s="110">
        <f>[7]Maio!$B$24</f>
        <v>24.066666666666666</v>
      </c>
      <c r="V11" s="110">
        <f>[7]Maio!$B$25</f>
        <v>24.195833333333329</v>
      </c>
      <c r="W11" s="110">
        <f>[7]Maio!$B$26</f>
        <v>23.691666666666674</v>
      </c>
      <c r="X11" s="110">
        <f>[7]Maio!$B$27</f>
        <v>22.941666666666674</v>
      </c>
      <c r="Y11" s="110">
        <f>[7]Maio!$B$28</f>
        <v>22.579166666666666</v>
      </c>
      <c r="Z11" s="110">
        <f>[7]Maio!$B$29</f>
        <v>23.470833333333342</v>
      </c>
      <c r="AA11" s="110">
        <f>[7]Maio!$B$30</f>
        <v>24.150000000000006</v>
      </c>
      <c r="AB11" s="110">
        <f>[7]Maio!$B$31</f>
        <v>23.795833333333334</v>
      </c>
      <c r="AC11" s="110">
        <f>[7]Maio!$B$32</f>
        <v>18.024999999999999</v>
      </c>
      <c r="AD11" s="110">
        <f>[7]Maio!$B$33</f>
        <v>11.254166666666668</v>
      </c>
      <c r="AE11" s="110">
        <f>[7]Maio!$B$34</f>
        <v>11.683333333333332</v>
      </c>
      <c r="AF11" s="110">
        <f>[7]Maio!$B$35</f>
        <v>15.495833333333335</v>
      </c>
      <c r="AG11" s="109">
        <f t="shared" si="1"/>
        <v>22.256317204301077</v>
      </c>
    </row>
    <row r="12" spans="1:37" x14ac:dyDescent="0.2">
      <c r="A12" s="48" t="s">
        <v>94</v>
      </c>
      <c r="B12" s="110">
        <f>[8]Maio!$B$5</f>
        <v>20.787500000000001</v>
      </c>
      <c r="C12" s="110">
        <f>[8]Maio!$B$6</f>
        <v>22.55</v>
      </c>
      <c r="D12" s="110">
        <f>[8]Maio!$B$7</f>
        <v>22.662500000000005</v>
      </c>
      <c r="E12" s="110">
        <f>[8]Maio!$B$8</f>
        <v>23.866666666666671</v>
      </c>
      <c r="F12" s="110">
        <f>[8]Maio!$B$9</f>
        <v>24.654166666666665</v>
      </c>
      <c r="G12" s="110">
        <f>[8]Maio!$B$10</f>
        <v>24.612500000000001</v>
      </c>
      <c r="H12" s="110">
        <f>[8]Maio!$B$11</f>
        <v>24.762500000000003</v>
      </c>
      <c r="I12" s="110">
        <f>[8]Maio!$B$12</f>
        <v>25.970833333333335</v>
      </c>
      <c r="J12" s="110">
        <f>[8]Maio!$B$13</f>
        <v>26.812499999999996</v>
      </c>
      <c r="K12" s="110">
        <f>[8]Maio!$B$14</f>
        <v>20.283333333333335</v>
      </c>
      <c r="L12" s="110">
        <f>[8]Maio!$B$15</f>
        <v>19.712499999999995</v>
      </c>
      <c r="M12" s="110">
        <f>[8]Maio!$B$16</f>
        <v>20.8</v>
      </c>
      <c r="N12" s="110">
        <f>[8]Maio!$B$17</f>
        <v>23.041666666666668</v>
      </c>
      <c r="O12" s="110">
        <f>[8]Maio!$B$18</f>
        <v>23.820833333333336</v>
      </c>
      <c r="P12" s="110">
        <f>[8]Maio!$B$19</f>
        <v>23.041666666666661</v>
      </c>
      <c r="Q12" s="110">
        <f>[8]Maio!$B$20</f>
        <v>22.454166666666666</v>
      </c>
      <c r="R12" s="110">
        <f>[8]Maio!$B$21</f>
        <v>23.237500000000001</v>
      </c>
      <c r="S12" s="110">
        <f>[8]Maio!$B$22</f>
        <v>24.170833333333334</v>
      </c>
      <c r="T12" s="110">
        <f>[8]Maio!$B$23</f>
        <v>23.691666666666666</v>
      </c>
      <c r="U12" s="110">
        <f>[8]Maio!$B$24</f>
        <v>23.837500000000002</v>
      </c>
      <c r="V12" s="110">
        <f>[8]Maio!$B$25</f>
        <v>23.983333333333334</v>
      </c>
      <c r="W12" s="110">
        <f>[8]Maio!$B$26</f>
        <v>23.204166666666666</v>
      </c>
      <c r="X12" s="110">
        <f>[8]Maio!$B$27</f>
        <v>22.579166666666669</v>
      </c>
      <c r="Y12" s="110">
        <f>[8]Maio!$B$28</f>
        <v>22.041666666666668</v>
      </c>
      <c r="Z12" s="110">
        <f>[8]Maio!$B$29</f>
        <v>22.425000000000008</v>
      </c>
      <c r="AA12" s="110">
        <f>[8]Maio!$B$30</f>
        <v>22.891666666666662</v>
      </c>
      <c r="AB12" s="110">
        <f>[8]Maio!$B$31</f>
        <v>23.987499999999997</v>
      </c>
      <c r="AC12" s="110">
        <f>[8]Maio!$B$32</f>
        <v>16.533333333333339</v>
      </c>
      <c r="AD12" s="110">
        <f>[8]Maio!$B$33</f>
        <v>10.362499999999999</v>
      </c>
      <c r="AE12" s="110">
        <f>[8]Maio!$B$34</f>
        <v>10.725</v>
      </c>
      <c r="AF12" s="110">
        <f>[8]Maio!$B$35</f>
        <v>16.129166666666666</v>
      </c>
      <c r="AG12" s="109">
        <f t="shared" si="1"/>
        <v>21.923655913978489</v>
      </c>
    </row>
    <row r="13" spans="1:37" x14ac:dyDescent="0.2">
      <c r="A13" s="48" t="s">
        <v>101</v>
      </c>
      <c r="B13" s="110">
        <f>[9]Maio!$B$5</f>
        <v>20.449999999999996</v>
      </c>
      <c r="C13" s="110">
        <f>[9]Maio!$B$6</f>
        <v>20.94166666666667</v>
      </c>
      <c r="D13" s="110">
        <f>[9]Maio!$B$7</f>
        <v>21.537499999999998</v>
      </c>
      <c r="E13" s="110">
        <f>[9]Maio!$B$8</f>
        <v>23.404166666666672</v>
      </c>
      <c r="F13" s="110">
        <f>[9]Maio!$B$9</f>
        <v>23.400000000000002</v>
      </c>
      <c r="G13" s="110">
        <f>[9]Maio!$B$10</f>
        <v>22.94583333333334</v>
      </c>
      <c r="H13" s="110">
        <f>[9]Maio!$B$11</f>
        <v>22.395833333333332</v>
      </c>
      <c r="I13" s="110">
        <f>[9]Maio!$B$12</f>
        <v>24.370833333333337</v>
      </c>
      <c r="J13" s="110">
        <f>[9]Maio!$B$13</f>
        <v>25.033333333333335</v>
      </c>
      <c r="K13" s="110">
        <f>[9]Maio!$B$14</f>
        <v>20.070833333333336</v>
      </c>
      <c r="L13" s="110">
        <f>[9]Maio!$B$15</f>
        <v>18.3</v>
      </c>
      <c r="M13" s="110">
        <f>[9]Maio!$B$16</f>
        <v>19.95</v>
      </c>
      <c r="N13" s="110">
        <f>[9]Maio!$B$17</f>
        <v>22.287500000000005</v>
      </c>
      <c r="O13" s="110">
        <f>[9]Maio!$B$18</f>
        <v>22.766666666666666</v>
      </c>
      <c r="P13" s="110">
        <f>[9]Maio!$B$19</f>
        <v>21.916666666666668</v>
      </c>
      <c r="Q13" s="110">
        <f>[9]Maio!$B$20</f>
        <v>21.995833333333326</v>
      </c>
      <c r="R13" s="110">
        <f>[9]Maio!$B$21</f>
        <v>23.287500000000005</v>
      </c>
      <c r="S13" s="110">
        <f>[9]Maio!$B$22</f>
        <v>23.987500000000001</v>
      </c>
      <c r="T13" s="110">
        <f>[9]Maio!$B$23</f>
        <v>21.8</v>
      </c>
      <c r="U13" s="110">
        <f>[9]Maio!$B$24</f>
        <v>23.61666666666666</v>
      </c>
      <c r="V13" s="110">
        <f>[9]Maio!$B$25</f>
        <v>23.420833333333334</v>
      </c>
      <c r="W13" s="110">
        <f>[9]Maio!$B$26</f>
        <v>22.720833333333331</v>
      </c>
      <c r="X13" s="110">
        <f>[9]Maio!$B$27</f>
        <v>21.641666666666666</v>
      </c>
      <c r="Y13" s="110">
        <f>[9]Maio!$B$28</f>
        <v>22.237499999999997</v>
      </c>
      <c r="Z13" s="110">
        <f>[9]Maio!$B$29</f>
        <v>22.333333333333332</v>
      </c>
      <c r="AA13" s="110">
        <f>[9]Maio!$B$30</f>
        <v>22.754166666666666</v>
      </c>
      <c r="AB13" s="110">
        <f>[9]Maio!$B$31</f>
        <v>23.633333333333329</v>
      </c>
      <c r="AC13" s="110">
        <f>[9]Maio!$B$32</f>
        <v>16.120833333333334</v>
      </c>
      <c r="AD13" s="110">
        <f>[9]Maio!$B$33</f>
        <v>8.9166666666666661</v>
      </c>
      <c r="AE13" s="110">
        <f>[9]Maio!$B$34</f>
        <v>9.6833333333333353</v>
      </c>
      <c r="AF13" s="110">
        <f>[9]Maio!$B$35</f>
        <v>14.687499999999998</v>
      </c>
      <c r="AG13" s="109">
        <f t="shared" si="1"/>
        <v>21.051881720430107</v>
      </c>
      <c r="AK13" t="s">
        <v>35</v>
      </c>
    </row>
    <row r="14" spans="1:37" x14ac:dyDescent="0.2">
      <c r="A14" s="48" t="s">
        <v>147</v>
      </c>
      <c r="B14" s="110">
        <f>[10]Maio!$B$5</f>
        <v>20.558333333333334</v>
      </c>
      <c r="C14" s="110">
        <f>[10]Maio!$B$6</f>
        <v>22.037499999999998</v>
      </c>
      <c r="D14" s="110">
        <f>[10]Maio!$B$7</f>
        <v>23.195833333333336</v>
      </c>
      <c r="E14" s="110">
        <f>[10]Maio!$B$8</f>
        <v>25.387499999999999</v>
      </c>
      <c r="F14" s="110">
        <f>[10]Maio!$B$9</f>
        <v>24.520833333333329</v>
      </c>
      <c r="G14" s="110">
        <f>[10]Maio!$B$10</f>
        <v>23.900000000000002</v>
      </c>
      <c r="H14" s="110">
        <f>[10]Maio!$B$11</f>
        <v>23.829166666666666</v>
      </c>
      <c r="I14" s="110">
        <f>[10]Maio!$B$12</f>
        <v>23.508333333333329</v>
      </c>
      <c r="J14" s="110">
        <f>[10]Maio!$B$13</f>
        <v>24.299999999999997</v>
      </c>
      <c r="K14" s="110">
        <f>[10]Maio!$B$14</f>
        <v>22.558333333333334</v>
      </c>
      <c r="L14" s="110">
        <f>[10]Maio!$B$15</f>
        <v>19.566666666666666</v>
      </c>
      <c r="M14" s="110">
        <f>[10]Maio!$B$16</f>
        <v>22.145833333333332</v>
      </c>
      <c r="N14" s="110">
        <f>[10]Maio!$B$17</f>
        <v>23.275000000000002</v>
      </c>
      <c r="O14" s="110">
        <f>[10]Maio!$B$18</f>
        <v>23.700000000000003</v>
      </c>
      <c r="P14" s="110">
        <f>[10]Maio!$B$19</f>
        <v>23.0625</v>
      </c>
      <c r="Q14" s="110">
        <f>[10]Maio!$B$20</f>
        <v>23.387499999999999</v>
      </c>
      <c r="R14" s="110">
        <f>[10]Maio!$B$21</f>
        <v>23.304166666666664</v>
      </c>
      <c r="S14" s="110">
        <f>[10]Maio!$B$22</f>
        <v>22.679166666666664</v>
      </c>
      <c r="T14" s="110">
        <f>[10]Maio!$B$23</f>
        <v>23.599999999999998</v>
      </c>
      <c r="U14" s="110">
        <f>[10]Maio!$B$24</f>
        <v>23.299999999999997</v>
      </c>
      <c r="V14" s="110">
        <f>[10]Maio!$B$25</f>
        <v>22.095833333333331</v>
      </c>
      <c r="W14" s="110">
        <f>[10]Maio!$B$26</f>
        <v>21.324999999999996</v>
      </c>
      <c r="X14" s="110">
        <f>[10]Maio!$B$27</f>
        <v>21.324999999999996</v>
      </c>
      <c r="Y14" s="110">
        <f>[10]Maio!$B$28</f>
        <v>23.120833333333337</v>
      </c>
      <c r="Z14" s="110">
        <f>[10]Maio!$B$29</f>
        <v>23.166666666666668</v>
      </c>
      <c r="AA14" s="110">
        <f>[10]Maio!$B$30</f>
        <v>22.404166666666672</v>
      </c>
      <c r="AB14" s="110">
        <f>[10]Maio!$B$31</f>
        <v>22.333333333333329</v>
      </c>
      <c r="AC14" s="110">
        <f>[10]Maio!$B$32</f>
        <v>18.358333333333338</v>
      </c>
      <c r="AD14" s="110">
        <f>[10]Maio!$B$33</f>
        <v>11.678260869565216</v>
      </c>
      <c r="AE14" s="110">
        <f>[10]Maio!$B$34</f>
        <v>11.854166666666664</v>
      </c>
      <c r="AF14" s="110">
        <f>[10]Maio!$B$35</f>
        <v>15.883333333333333</v>
      </c>
      <c r="AG14" s="109">
        <f t="shared" si="1"/>
        <v>21.785857877512857</v>
      </c>
      <c r="AK14" t="s">
        <v>35</v>
      </c>
    </row>
    <row r="15" spans="1:37" x14ac:dyDescent="0.2">
      <c r="A15" s="48" t="s">
        <v>2</v>
      </c>
      <c r="B15" s="110">
        <f>[11]Maio!$B$5</f>
        <v>21.541666666666661</v>
      </c>
      <c r="C15" s="110">
        <f>[11]Maio!$B$6</f>
        <v>22.687499999999996</v>
      </c>
      <c r="D15" s="110">
        <f>[11]Maio!$B$7</f>
        <v>24.150000000000002</v>
      </c>
      <c r="E15" s="110">
        <f>[11]Maio!$B$8</f>
        <v>25.529166666666665</v>
      </c>
      <c r="F15" s="110">
        <f>[11]Maio!$B$9</f>
        <v>25.166666666666671</v>
      </c>
      <c r="G15" s="110">
        <f>[11]Maio!$B$10</f>
        <v>24.529166666666669</v>
      </c>
      <c r="H15" s="110">
        <f>[11]Maio!$B$11</f>
        <v>24.558333333333337</v>
      </c>
      <c r="I15" s="110">
        <f>[11]Maio!$B$12</f>
        <v>25.066666666666666</v>
      </c>
      <c r="J15" s="110">
        <f>[11]Maio!$B$13</f>
        <v>25.720833333333331</v>
      </c>
      <c r="K15" s="110">
        <f>[11]Maio!$B$14</f>
        <v>22.516666666666662</v>
      </c>
      <c r="L15" s="110">
        <f>[11]Maio!$B$15</f>
        <v>19.366666666666671</v>
      </c>
      <c r="M15" s="110">
        <f>[11]Maio!$B$16</f>
        <v>21.841666666666669</v>
      </c>
      <c r="N15" s="110">
        <f>[11]Maio!$B$17</f>
        <v>23.891666666666666</v>
      </c>
      <c r="O15" s="110">
        <f>[11]Maio!$B$18</f>
        <v>24.458333333333332</v>
      </c>
      <c r="P15" s="110">
        <f>[11]Maio!$B$19</f>
        <v>23.841666666666665</v>
      </c>
      <c r="Q15" s="110">
        <f>[11]Maio!$B$20</f>
        <v>23.904166666666669</v>
      </c>
      <c r="R15" s="110">
        <f>[11]Maio!$B$21</f>
        <v>24.1875</v>
      </c>
      <c r="S15" s="110">
        <f>[11]Maio!$B$22</f>
        <v>24</v>
      </c>
      <c r="T15" s="110">
        <f>[11]Maio!$B$23</f>
        <v>23.86666666666666</v>
      </c>
      <c r="U15" s="110">
        <f>[11]Maio!$B$24</f>
        <v>24.291666666666671</v>
      </c>
      <c r="V15" s="110">
        <f>[11]Maio!$B$25</f>
        <v>23.987500000000001</v>
      </c>
      <c r="W15" s="110">
        <f>[11]Maio!$B$26</f>
        <v>23.304166666666671</v>
      </c>
      <c r="X15" s="110">
        <f>[11]Maio!$B$27</f>
        <v>22.816666666666663</v>
      </c>
      <c r="Y15" s="110">
        <f>[11]Maio!$B$28</f>
        <v>23.566666666666666</v>
      </c>
      <c r="Z15" s="110">
        <f>[11]Maio!$B$29</f>
        <v>23.862500000000001</v>
      </c>
      <c r="AA15" s="110">
        <f>[11]Maio!$B$30</f>
        <v>24.758333333333336</v>
      </c>
      <c r="AB15" s="110">
        <f>[11]Maio!$B$31</f>
        <v>24.524999999999995</v>
      </c>
      <c r="AC15" s="110">
        <f>[11]Maio!$B$32</f>
        <v>17.970833333333335</v>
      </c>
      <c r="AD15" s="110">
        <f>[11]Maio!$B$33</f>
        <v>10.645833333333332</v>
      </c>
      <c r="AE15" s="110">
        <f>[11]Maio!$B$34</f>
        <v>12.116666666666665</v>
      </c>
      <c r="AF15" s="110">
        <f>[11]Maio!$B$35</f>
        <v>16.545833333333334</v>
      </c>
      <c r="AG15" s="109">
        <f t="shared" si="1"/>
        <v>22.555376344086017</v>
      </c>
      <c r="AI15" s="12" t="s">
        <v>35</v>
      </c>
    </row>
    <row r="16" spans="1:37" x14ac:dyDescent="0.2">
      <c r="A16" s="48" t="s">
        <v>3</v>
      </c>
      <c r="B16" s="110">
        <f>[12]Maio!$B$5</f>
        <v>21.204166666666669</v>
      </c>
      <c r="C16" s="110">
        <f>[12]Maio!$B$6</f>
        <v>22.866666666666671</v>
      </c>
      <c r="D16" s="110">
        <f>[12]Maio!$B$7</f>
        <v>24.495833333333334</v>
      </c>
      <c r="E16" s="110">
        <f>[12]Maio!$B$8</f>
        <v>23.704166666666666</v>
      </c>
      <c r="F16" s="110">
        <f>[12]Maio!$B$8</f>
        <v>23.704166666666666</v>
      </c>
      <c r="G16" s="110">
        <f>[12]Maio!$B$10</f>
        <v>22.3125</v>
      </c>
      <c r="H16" s="110">
        <f>[12]Maio!$B$11</f>
        <v>22.920833333333334</v>
      </c>
      <c r="I16" s="110">
        <f>[12]Maio!$B$12</f>
        <v>23.945833333333329</v>
      </c>
      <c r="J16" s="110">
        <f>[12]Maio!$B$13</f>
        <v>25.045833333333334</v>
      </c>
      <c r="K16" s="110">
        <f>[12]Maio!$B$14</f>
        <v>24.187500000000004</v>
      </c>
      <c r="L16" s="110">
        <f>[12]Maio!$B$15</f>
        <v>24.058333333333337</v>
      </c>
      <c r="M16" s="110">
        <f>[12]Maio!$B$16</f>
        <v>23.474999999999998</v>
      </c>
      <c r="N16" s="110">
        <f>[12]Maio!$B$17</f>
        <v>23.537499999999998</v>
      </c>
      <c r="O16" s="110">
        <f>[12]Maio!$B$18</f>
        <v>22.441666666666666</v>
      </c>
      <c r="P16" s="110">
        <f>[12]Maio!$B$19</f>
        <v>22.150000000000002</v>
      </c>
      <c r="Q16" s="110">
        <f>[12]Maio!$B$20</f>
        <v>22.262500000000003</v>
      </c>
      <c r="R16" s="110">
        <f>[12]Maio!$B$21</f>
        <v>22.816666666666666</v>
      </c>
      <c r="S16" s="110">
        <f>[12]Maio!$B$22</f>
        <v>23.329166666666666</v>
      </c>
      <c r="T16" s="110">
        <f>[12]Maio!$B$23</f>
        <v>23.737500000000001</v>
      </c>
      <c r="U16" s="110">
        <f>[12]Maio!$B$24</f>
        <v>21.654166666666665</v>
      </c>
      <c r="V16" s="110">
        <f>[12]Maio!$B$25</f>
        <v>20.812500000000004</v>
      </c>
      <c r="W16" s="110">
        <f>[12]Maio!$B$26</f>
        <v>20.791666666666668</v>
      </c>
      <c r="X16" s="110">
        <f>[12]Maio!$B$27</f>
        <v>20.812499999999996</v>
      </c>
      <c r="Y16" s="110">
        <f>[12]Maio!$B$28</f>
        <v>21.479166666666668</v>
      </c>
      <c r="Z16" s="110">
        <f>[12]Maio!$B$29</f>
        <v>22.333333333333332</v>
      </c>
      <c r="AA16" s="110">
        <f>[12]Maio!$B$30</f>
        <v>21.741666666666664</v>
      </c>
      <c r="AB16" s="110">
        <f>[12]Maio!$B$31</f>
        <v>21.295833333333334</v>
      </c>
      <c r="AC16" s="110">
        <f>[12]Maio!$B$32</f>
        <v>19.237500000000004</v>
      </c>
      <c r="AD16" s="110">
        <f>[12]Maio!$B$33</f>
        <v>13.745833333333335</v>
      </c>
      <c r="AE16" s="110">
        <f>[12]Maio!$B$34</f>
        <v>13.825000000000001</v>
      </c>
      <c r="AF16" s="110">
        <f>[12]Maio!$B$35</f>
        <v>15.766666666666667</v>
      </c>
      <c r="AG16" s="109">
        <f>AVERAGE(B16:AF16)</f>
        <v>21.796505376344083</v>
      </c>
      <c r="AI16" s="12"/>
    </row>
    <row r="17" spans="1:38" x14ac:dyDescent="0.2">
      <c r="A17" s="48" t="s">
        <v>4</v>
      </c>
      <c r="B17" s="110" t="str">
        <f>[13]Maio!$B$5</f>
        <v>*</v>
      </c>
      <c r="C17" s="110" t="str">
        <f>[13]Maio!$B$6</f>
        <v>*</v>
      </c>
      <c r="D17" s="110" t="str">
        <f>[13]Maio!$B$7</f>
        <v>*</v>
      </c>
      <c r="E17" s="110" t="str">
        <f>[13]Maio!$B$8</f>
        <v>*</v>
      </c>
      <c r="F17" s="110" t="str">
        <f>[13]Maio!$B$9</f>
        <v>*</v>
      </c>
      <c r="G17" s="110" t="str">
        <f>[13]Maio!$B$10</f>
        <v>*</v>
      </c>
      <c r="H17" s="110" t="str">
        <f>[13]Maio!$B$11</f>
        <v>*</v>
      </c>
      <c r="I17" s="110" t="str">
        <f>[13]Maio!$B$12</f>
        <v>*</v>
      </c>
      <c r="J17" s="110" t="str">
        <f>[13]Maio!$B$13</f>
        <v>*</v>
      </c>
      <c r="K17" s="110" t="str">
        <f>[13]Maio!$B$14</f>
        <v>*</v>
      </c>
      <c r="L17" s="110" t="str">
        <f>[13]Maio!$B$15</f>
        <v>*</v>
      </c>
      <c r="M17" s="110" t="str">
        <f>[13]Maio!$B$16</f>
        <v>*</v>
      </c>
      <c r="N17" s="110">
        <f>[13]Maio!$B$17</f>
        <v>25.157142857142855</v>
      </c>
      <c r="O17" s="110">
        <f>[13]Maio!$B$18</f>
        <v>21.670833333333331</v>
      </c>
      <c r="P17" s="110">
        <f>[13]Maio!$B$19</f>
        <v>21.279166666666665</v>
      </c>
      <c r="Q17" s="110">
        <f>[13]Maio!$B$20</f>
        <v>21.841666666666665</v>
      </c>
      <c r="R17" s="110">
        <f>[13]Maio!$B$21</f>
        <v>21.813043478260873</v>
      </c>
      <c r="S17" s="110">
        <f>[13]Maio!$B$22</f>
        <v>22.3</v>
      </c>
      <c r="T17" s="110">
        <f>[13]Maio!$B$23</f>
        <v>22.504166666666666</v>
      </c>
      <c r="U17" s="110">
        <f>[13]Maio!$B$24</f>
        <v>22</v>
      </c>
      <c r="V17" s="110">
        <f>[13]Maio!$B$25</f>
        <v>21.549999999999997</v>
      </c>
      <c r="W17" s="110">
        <f>[13]Maio!$B$26</f>
        <v>21.779166666666665</v>
      </c>
      <c r="X17" s="110">
        <f>[13]Maio!$B$27</f>
        <v>21.970833333333331</v>
      </c>
      <c r="Y17" s="110">
        <f>[13]Maio!$B$28</f>
        <v>22.470833333333335</v>
      </c>
      <c r="Z17" s="110">
        <f>[13]Maio!$B$29</f>
        <v>22.775000000000002</v>
      </c>
      <c r="AA17" s="110">
        <f>[13]Maio!$B$30</f>
        <v>22.520833333333339</v>
      </c>
      <c r="AB17" s="110">
        <f>[13]Maio!$B$31</f>
        <v>21.458333333333332</v>
      </c>
      <c r="AC17" s="110">
        <f>[13]Maio!$B$32</f>
        <v>18.620833333333337</v>
      </c>
      <c r="AD17" s="110">
        <f>[13]Maio!$B$33</f>
        <v>11.041666666666666</v>
      </c>
      <c r="AE17" s="110">
        <f>[13]Maio!$B$34</f>
        <v>12.979166666666664</v>
      </c>
      <c r="AF17" s="110">
        <f>[13]Maio!$B$35</f>
        <v>16.195833333333333</v>
      </c>
      <c r="AG17" s="109">
        <f t="shared" si="1"/>
        <v>20.627816824670372</v>
      </c>
      <c r="AH17" t="s">
        <v>35</v>
      </c>
      <c r="AI17" s="12" t="s">
        <v>35</v>
      </c>
      <c r="AK17" t="s">
        <v>35</v>
      </c>
    </row>
    <row r="18" spans="1:38" x14ac:dyDescent="0.2">
      <c r="A18" s="48" t="s">
        <v>5</v>
      </c>
      <c r="B18" s="110">
        <f>[14]Maio!$B$5</f>
        <v>24.737500000000001</v>
      </c>
      <c r="C18" s="110">
        <f>[14]Maio!$B$6</f>
        <v>26.937500000000004</v>
      </c>
      <c r="D18" s="110">
        <f>[14]Maio!$B$7</f>
        <v>26.408333333333335</v>
      </c>
      <c r="E18" s="110">
        <f>[14]Maio!$B$8</f>
        <v>26.499999999999996</v>
      </c>
      <c r="F18" s="110">
        <f>[14]Maio!$B$9</f>
        <v>26.899999999999991</v>
      </c>
      <c r="G18" s="110">
        <f>[14]Maio!$B$10</f>
        <v>26.345833333333335</v>
      </c>
      <c r="H18" s="110">
        <f>[14]Maio!$B$11</f>
        <v>28.441666666666663</v>
      </c>
      <c r="I18" s="110">
        <f>[14]Maio!$B$12</f>
        <v>28.695833333333336</v>
      </c>
      <c r="J18" s="110">
        <f>[14]Maio!$B$13</f>
        <v>29.1875</v>
      </c>
      <c r="K18" s="110">
        <f>[14]Maio!$B$14</f>
        <v>23.941666666666666</v>
      </c>
      <c r="L18" s="110">
        <f>[14]Maio!$B$15</f>
        <v>23.037499999999994</v>
      </c>
      <c r="M18" s="110">
        <f>[14]Maio!$B$16</f>
        <v>24.224999999999994</v>
      </c>
      <c r="N18" s="110">
        <f>[14]Maio!$B$17</f>
        <v>26.341666666666672</v>
      </c>
      <c r="O18" s="110">
        <f>[14]Maio!$B$18</f>
        <v>27.470833333333331</v>
      </c>
      <c r="P18" s="110">
        <f>[14]Maio!$B$19</f>
        <v>27.712499999999995</v>
      </c>
      <c r="Q18" s="110">
        <f>[14]Maio!$B$20</f>
        <v>27.487499999999997</v>
      </c>
      <c r="R18" s="110">
        <f>[14]Maio!$B$21</f>
        <v>27.133333333333329</v>
      </c>
      <c r="S18" s="110">
        <f>[14]Maio!$B$22</f>
        <v>27.462499999999991</v>
      </c>
      <c r="T18" s="110">
        <f>[14]Maio!$B$23</f>
        <v>28.183333333333337</v>
      </c>
      <c r="U18" s="110">
        <f>[14]Maio!$B$24</f>
        <v>28.145833333333343</v>
      </c>
      <c r="V18" s="110">
        <f>[14]Maio!$B$25</f>
        <v>26.495833333333334</v>
      </c>
      <c r="W18" s="110">
        <f>[14]Maio!$B$26</f>
        <v>27.062499999999996</v>
      </c>
      <c r="X18" s="110">
        <f>[14]Maio!$B$27</f>
        <v>26.179166666666671</v>
      </c>
      <c r="Y18" s="110">
        <f>[14]Maio!$B$28</f>
        <v>26.558333333333341</v>
      </c>
      <c r="Z18" s="110">
        <f>[14]Maio!$B$29</f>
        <v>27.645833333333329</v>
      </c>
      <c r="AA18" s="110">
        <f>[14]Maio!$B$30</f>
        <v>28.262499999999999</v>
      </c>
      <c r="AB18" s="110">
        <f>[14]Maio!$B$31</f>
        <v>27.854166666666668</v>
      </c>
      <c r="AC18" s="110">
        <f>[14]Maio!$B$32</f>
        <v>18.837500000000002</v>
      </c>
      <c r="AD18" s="110">
        <f>[14]Maio!$B$33</f>
        <v>14.970833333333333</v>
      </c>
      <c r="AE18" s="110">
        <f>[14]Maio!$B$34</f>
        <v>16</v>
      </c>
      <c r="AF18" s="110">
        <f>[14]Maio!$B$35</f>
        <v>18.808333333333334</v>
      </c>
      <c r="AG18" s="109">
        <f t="shared" si="1"/>
        <v>25.611962365591395</v>
      </c>
      <c r="AH18" s="12" t="s">
        <v>35</v>
      </c>
      <c r="AI18" s="12" t="s">
        <v>35</v>
      </c>
    </row>
    <row r="19" spans="1:38" x14ac:dyDescent="0.2">
      <c r="A19" s="48" t="s">
        <v>255</v>
      </c>
      <c r="B19" s="110" t="str">
        <f>[15]Maio!$B$5</f>
        <v>*</v>
      </c>
      <c r="C19" s="110" t="str">
        <f>[15]Maio!$B$6</f>
        <v>*</v>
      </c>
      <c r="D19" s="110" t="str">
        <f>[15]Maio!$B$7</f>
        <v>*</v>
      </c>
      <c r="E19" s="110" t="str">
        <f>[15]Maio!$B$8</f>
        <v>*</v>
      </c>
      <c r="F19" s="110" t="str">
        <f>[15]Maio!$B$9</f>
        <v>*</v>
      </c>
      <c r="G19" s="110" t="str">
        <f>[15]Maio!$B$10</f>
        <v>*</v>
      </c>
      <c r="H19" s="110" t="str">
        <f>[15]Maio!$B$11</f>
        <v>*</v>
      </c>
      <c r="I19" s="110" t="str">
        <f>[15]Maio!$B$12</f>
        <v>*</v>
      </c>
      <c r="J19" s="110" t="str">
        <f>[15]Maio!$B$13</f>
        <v>*</v>
      </c>
      <c r="K19" s="110" t="str">
        <f>[15]Maio!$B$14</f>
        <v>*</v>
      </c>
      <c r="L19" s="110" t="str">
        <f>[15]Maio!$B$15</f>
        <v>*</v>
      </c>
      <c r="M19" s="110" t="str">
        <f>[15]Maio!$B$16</f>
        <v>*</v>
      </c>
      <c r="N19" s="110" t="str">
        <f>[15]Maio!$B$17</f>
        <v>*</v>
      </c>
      <c r="O19" s="110" t="str">
        <f>[15]Maio!$B$18</f>
        <v>*</v>
      </c>
      <c r="P19" s="110" t="str">
        <f>[15]Maio!$B$19</f>
        <v>*</v>
      </c>
      <c r="Q19" s="110" t="str">
        <f>[15]Maio!$B$20</f>
        <v>*</v>
      </c>
      <c r="R19" s="110" t="str">
        <f>[15]Maio!$B$21</f>
        <v>*</v>
      </c>
      <c r="S19" s="110" t="str">
        <f>[15]Maio!$B$22</f>
        <v>*</v>
      </c>
      <c r="T19" s="110" t="str">
        <f>[15]Maio!$B$23</f>
        <v>*</v>
      </c>
      <c r="U19" s="110" t="str">
        <f>[15]Maio!$B$24</f>
        <v>*</v>
      </c>
      <c r="V19" s="110">
        <f>[15]Maio!$B$25</f>
        <v>27.35</v>
      </c>
      <c r="W19" s="110">
        <f>[15]Maio!$B$26</f>
        <v>20.820833333333333</v>
      </c>
      <c r="X19" s="110">
        <f>[15]Maio!$B$27</f>
        <v>20.554166666666664</v>
      </c>
      <c r="Y19" s="110">
        <f>[15]Maio!$B$28</f>
        <v>20.737500000000001</v>
      </c>
      <c r="Z19" s="110">
        <f>[15]Maio!$B$29</f>
        <v>22.058333333333334</v>
      </c>
      <c r="AA19" s="110">
        <f>[15]Maio!$B$30</f>
        <v>22.091666666666669</v>
      </c>
      <c r="AB19" s="110">
        <f>[15]Maio!$B$31</f>
        <v>21.979166666666668</v>
      </c>
      <c r="AC19" s="110">
        <f>[15]Maio!$B$32</f>
        <v>14.662499999999996</v>
      </c>
      <c r="AD19" s="110">
        <f>[15]Maio!$B$33</f>
        <v>10.454166666666667</v>
      </c>
      <c r="AE19" s="110">
        <f>[15]Maio!$B$34</f>
        <v>11.370833333333335</v>
      </c>
      <c r="AF19" s="110">
        <f>[15]Maio!$B$35</f>
        <v>15.412500000000001</v>
      </c>
      <c r="AG19" s="109">
        <f t="shared" si="1"/>
        <v>18.862878787878788</v>
      </c>
      <c r="AH19" s="12"/>
      <c r="AI19" s="12"/>
    </row>
    <row r="20" spans="1:38" hidden="1" x14ac:dyDescent="0.2">
      <c r="A20" s="48" t="s">
        <v>256</v>
      </c>
      <c r="B20" s="110" t="str">
        <f>[16]Maio!$B$5</f>
        <v>*</v>
      </c>
      <c r="C20" s="110" t="str">
        <f>[16]Maio!$B$6</f>
        <v>*</v>
      </c>
      <c r="D20" s="110" t="str">
        <f>[16]Maio!$B$7</f>
        <v>*</v>
      </c>
      <c r="E20" s="110" t="str">
        <f>[16]Maio!$B$8</f>
        <v>*</v>
      </c>
      <c r="F20" s="110" t="str">
        <f>[16]Maio!$B$9</f>
        <v>*</v>
      </c>
      <c r="G20" s="110" t="str">
        <f>[16]Maio!$B$10</f>
        <v>*</v>
      </c>
      <c r="H20" s="110" t="str">
        <f>[16]Maio!$B$11</f>
        <v>*</v>
      </c>
      <c r="I20" s="110" t="str">
        <f>[16]Maio!$B$12</f>
        <v>*</v>
      </c>
      <c r="J20" s="110" t="str">
        <f>[16]Maio!$B$13</f>
        <v>*</v>
      </c>
      <c r="K20" s="110" t="str">
        <f>[16]Maio!$B$14</f>
        <v>*</v>
      </c>
      <c r="L20" s="110" t="str">
        <f>[16]Maio!$B$15</f>
        <v>*</v>
      </c>
      <c r="M20" s="110" t="str">
        <f>[16]Maio!$B$16</f>
        <v>*</v>
      </c>
      <c r="N20" s="110" t="str">
        <f>[16]Maio!$B$17</f>
        <v>*</v>
      </c>
      <c r="O20" s="110" t="str">
        <f>[16]Maio!$B$18</f>
        <v>*</v>
      </c>
      <c r="P20" s="110" t="str">
        <f>[16]Maio!$B$19</f>
        <v>*</v>
      </c>
      <c r="Q20" s="110" t="str">
        <f>[16]Maio!$B$20</f>
        <v>*</v>
      </c>
      <c r="R20" s="110" t="str">
        <f>[16]Maio!$B$21</f>
        <v>*</v>
      </c>
      <c r="S20" s="110" t="str">
        <f>[16]Maio!$B$22</f>
        <v>*</v>
      </c>
      <c r="T20" s="110" t="str">
        <f>[16]Maio!$B$23</f>
        <v>*</v>
      </c>
      <c r="U20" s="110" t="str">
        <f>[16]Maio!$B$24</f>
        <v>*</v>
      </c>
      <c r="V20" s="110" t="str">
        <f>[16]Maio!$B$25</f>
        <v>*</v>
      </c>
      <c r="W20" s="110" t="str">
        <f>[16]Maio!$B$26</f>
        <v>*</v>
      </c>
      <c r="X20" s="110" t="str">
        <f>[16]Maio!$B$27</f>
        <v>*</v>
      </c>
      <c r="Y20" s="110" t="str">
        <f>[16]Maio!$B$28</f>
        <v>*</v>
      </c>
      <c r="Z20" s="110" t="str">
        <f>[16]Maio!$B$29</f>
        <v>*</v>
      </c>
      <c r="AA20" s="110" t="str">
        <f>[16]Maio!$B$30</f>
        <v>*</v>
      </c>
      <c r="AB20" s="110" t="str">
        <f>[16]Maio!$B$31</f>
        <v>*</v>
      </c>
      <c r="AC20" s="110" t="str">
        <f>[16]Maio!$B$32</f>
        <v>*</v>
      </c>
      <c r="AD20" s="110" t="str">
        <f>[16]Maio!$B$33</f>
        <v>*</v>
      </c>
      <c r="AE20" s="110" t="str">
        <f>[16]Maio!$B$34</f>
        <v>*</v>
      </c>
      <c r="AF20" s="110" t="str">
        <f>[16]Maio!$B$35</f>
        <v>*</v>
      </c>
      <c r="AG20" s="109" t="s">
        <v>197</v>
      </c>
      <c r="AH20" s="12"/>
      <c r="AI20" s="12"/>
    </row>
    <row r="21" spans="1:38" x14ac:dyDescent="0.2">
      <c r="A21" s="48" t="s">
        <v>33</v>
      </c>
      <c r="B21" s="110" t="str">
        <f>[17]Maio!$B$5</f>
        <v>*</v>
      </c>
      <c r="C21" s="110" t="str">
        <f>[17]Maio!$B$6</f>
        <v>*</v>
      </c>
      <c r="D21" s="110" t="str">
        <f>[17]Maio!$B$7</f>
        <v>*</v>
      </c>
      <c r="E21" s="110" t="str">
        <f>[17]Maio!$B$8</f>
        <v>*</v>
      </c>
      <c r="F21" s="110" t="str">
        <f>[17]Maio!$B$9</f>
        <v>*</v>
      </c>
      <c r="G21" s="110" t="str">
        <f>[17]Maio!$B$10</f>
        <v>*</v>
      </c>
      <c r="H21" s="110" t="str">
        <f>[17]Maio!$B$11</f>
        <v>*</v>
      </c>
      <c r="I21" s="110" t="str">
        <f>[17]Maio!$B$12</f>
        <v>*</v>
      </c>
      <c r="J21" s="110" t="str">
        <f>[17]Maio!$B$13</f>
        <v>*</v>
      </c>
      <c r="K21" s="110" t="str">
        <f>[17]Maio!$B$14</f>
        <v>*</v>
      </c>
      <c r="L21" s="110">
        <f>[17]Maio!$B$15</f>
        <v>27.674999999999997</v>
      </c>
      <c r="M21" s="110">
        <f>[17]Maio!$B$16</f>
        <v>26.825000000000003</v>
      </c>
      <c r="N21" s="110">
        <f>[17]Maio!$B$17</f>
        <v>24.955555555555556</v>
      </c>
      <c r="O21" s="110">
        <f>[17]Maio!$B$18</f>
        <v>22.420833333333334</v>
      </c>
      <c r="P21" s="110">
        <f>[17]Maio!$B$19</f>
        <v>21.583333333333332</v>
      </c>
      <c r="Q21" s="110">
        <f>[17]Maio!$B$20</f>
        <v>21.875000000000004</v>
      </c>
      <c r="R21" s="110">
        <f>[17]Maio!$B$21</f>
        <v>22.099999999999998</v>
      </c>
      <c r="S21" s="110">
        <f>[17]Maio!$B$22</f>
        <v>22.470833333333331</v>
      </c>
      <c r="T21" s="110">
        <f>[17]Maio!$B$23</f>
        <v>22.574999999999999</v>
      </c>
      <c r="U21" s="110">
        <f>[17]Maio!$B$24</f>
        <v>22.337500000000006</v>
      </c>
      <c r="V21" s="110">
        <f>[17]Maio!$B$25</f>
        <v>21.104166666666668</v>
      </c>
      <c r="W21" s="110">
        <f>[17]Maio!$B$26</f>
        <v>21.008333333333333</v>
      </c>
      <c r="X21" s="110">
        <f>[17]Maio!$B$27</f>
        <v>21.470833333333335</v>
      </c>
      <c r="Y21" s="110">
        <f>[17]Maio!$B$28</f>
        <v>21.358333333333334</v>
      </c>
      <c r="Z21" s="110">
        <f>[17]Maio!$B$29</f>
        <v>23.037499999999998</v>
      </c>
      <c r="AA21" s="110">
        <f>[17]Maio!$B$30</f>
        <v>22.420833333333334</v>
      </c>
      <c r="AB21" s="110">
        <f>[17]Maio!$B$31</f>
        <v>21.341666666666669</v>
      </c>
      <c r="AC21" s="110">
        <f>[17]Maio!$B$32</f>
        <v>18.895833333333332</v>
      </c>
      <c r="AD21" s="110">
        <f>[17]Maio!$B$33</f>
        <v>12.074999999999998</v>
      </c>
      <c r="AE21" s="110">
        <f>[17]Maio!$B$34</f>
        <v>13.658333333333333</v>
      </c>
      <c r="AF21" s="110">
        <f>[17]Maio!$B$35</f>
        <v>16.708333333333336</v>
      </c>
      <c r="AG21" s="109">
        <f t="shared" si="1"/>
        <v>21.328439153439156</v>
      </c>
      <c r="AI21" s="12" t="s">
        <v>35</v>
      </c>
      <c r="AJ21" t="s">
        <v>35</v>
      </c>
      <c r="AK21" t="s">
        <v>35</v>
      </c>
    </row>
    <row r="22" spans="1:38" x14ac:dyDescent="0.2">
      <c r="A22" s="48" t="s">
        <v>6</v>
      </c>
      <c r="B22" s="110">
        <f>[18]Maio!$B$5</f>
        <v>21.591666666666672</v>
      </c>
      <c r="C22" s="110">
        <f>[18]Maio!$B$6</f>
        <v>23.074999999999999</v>
      </c>
      <c r="D22" s="110">
        <f>[18]Maio!$B$7</f>
        <v>24.300000000000004</v>
      </c>
      <c r="E22" s="110">
        <f>[18]Maio!$B$8</f>
        <v>25.716666666666669</v>
      </c>
      <c r="F22" s="110">
        <f>[18]Maio!$B$9</f>
        <v>24.750000000000004</v>
      </c>
      <c r="G22" s="110">
        <f>[18]Maio!$B$10</f>
        <v>24.587499999999995</v>
      </c>
      <c r="H22" s="110">
        <f>[18]Maio!$B$11</f>
        <v>23.816666666666666</v>
      </c>
      <c r="I22" s="110">
        <f>[18]Maio!$B$12</f>
        <v>24.879166666666666</v>
      </c>
      <c r="J22" s="110">
        <f>[18]Maio!$B$13</f>
        <v>25.517391304347829</v>
      </c>
      <c r="K22" s="110">
        <f>[18]Maio!$B$14</f>
        <v>23.641666666666666</v>
      </c>
      <c r="L22" s="110">
        <f>[18]Maio!$B$15</f>
        <v>23.299999999999997</v>
      </c>
      <c r="M22" s="110">
        <f>[18]Maio!$B$16</f>
        <v>24.525000000000002</v>
      </c>
      <c r="N22" s="110">
        <f>[18]Maio!$B$17</f>
        <v>25.270833333333332</v>
      </c>
      <c r="O22" s="110">
        <f>[18]Maio!$B$18</f>
        <v>24.44583333333334</v>
      </c>
      <c r="P22" s="110">
        <f>[18]Maio!$B$19</f>
        <v>23.691666666666666</v>
      </c>
      <c r="Q22" s="110">
        <f>[18]Maio!$B$20</f>
        <v>23.808333333333337</v>
      </c>
      <c r="R22" s="110">
        <f>[18]Maio!$B$21</f>
        <v>24.373913043478268</v>
      </c>
      <c r="S22" s="110">
        <f>[18]Maio!$B$22</f>
        <v>22.787499999999998</v>
      </c>
      <c r="T22" s="110">
        <f>[18]Maio!$B$23</f>
        <v>23.612499999999997</v>
      </c>
      <c r="U22" s="110">
        <f>[18]Maio!$B$24</f>
        <v>24.129166666666674</v>
      </c>
      <c r="V22" s="110">
        <f>[18]Maio!$B$25</f>
        <v>22.804166666666671</v>
      </c>
      <c r="W22" s="110">
        <f>[18]Maio!$B$26</f>
        <v>21.487500000000001</v>
      </c>
      <c r="X22" s="110">
        <f>[18]Maio!$B$27</f>
        <v>20.8</v>
      </c>
      <c r="Y22" s="110">
        <f>[18]Maio!$B$28</f>
        <v>21.57083333333334</v>
      </c>
      <c r="Z22" s="110">
        <f>[18]Maio!$B$29</f>
        <v>23.095833333333335</v>
      </c>
      <c r="AA22" s="110">
        <f>[18]Maio!$B$30</f>
        <v>23.150000000000002</v>
      </c>
      <c r="AB22" s="110">
        <f>[18]Maio!$B$31</f>
        <v>22.962499999999995</v>
      </c>
      <c r="AC22" s="110">
        <f>[18]Maio!$B$32</f>
        <v>19.566666666666666</v>
      </c>
      <c r="AD22" s="110">
        <f>[18]Maio!$B$33</f>
        <v>14.687500000000002</v>
      </c>
      <c r="AE22" s="110">
        <f>[18]Maio!$B$34</f>
        <v>13.420833333333334</v>
      </c>
      <c r="AF22" s="110">
        <f>[18]Maio!$B$35</f>
        <v>16.541666666666668</v>
      </c>
      <c r="AG22" s="109">
        <f t="shared" si="1"/>
        <v>22.642192613370732</v>
      </c>
      <c r="AH22" t="s">
        <v>35</v>
      </c>
      <c r="AK22" t="s">
        <v>35</v>
      </c>
    </row>
    <row r="23" spans="1:38" x14ac:dyDescent="0.2">
      <c r="A23" s="48" t="s">
        <v>7</v>
      </c>
      <c r="B23" s="110">
        <f>[19]Maio!$B$5</f>
        <v>20.970833333333335</v>
      </c>
      <c r="C23" s="110">
        <f>[19]Maio!$B$6</f>
        <v>21.537499999999998</v>
      </c>
      <c r="D23" s="110">
        <f>[19]Maio!$B$7</f>
        <v>22.4375</v>
      </c>
      <c r="E23" s="110">
        <f>[19]Maio!$B$8</f>
        <v>23.5</v>
      </c>
      <c r="F23" s="110">
        <f>[19]Maio!$B$9</f>
        <v>23.904166666666665</v>
      </c>
      <c r="G23" s="110">
        <f>[19]Maio!$B$10</f>
        <v>23.099999999999998</v>
      </c>
      <c r="H23" s="110">
        <f>[19]Maio!$B$11</f>
        <v>22.587500000000002</v>
      </c>
      <c r="I23" s="110">
        <f>[19]Maio!$B$12</f>
        <v>24.354166666666668</v>
      </c>
      <c r="J23" s="110">
        <f>[19]Maio!$B$13</f>
        <v>24.408333333333331</v>
      </c>
      <c r="K23" s="110">
        <f>[19]Maio!$B$14</f>
        <v>19.812500000000004</v>
      </c>
      <c r="L23" s="110">
        <f>[19]Maio!$B$15</f>
        <v>18.599999999999998</v>
      </c>
      <c r="M23" s="110">
        <f>[19]Maio!$B$16</f>
        <v>20.241666666666664</v>
      </c>
      <c r="N23" s="110">
        <f>[19]Maio!$B$17</f>
        <v>22.270833333333329</v>
      </c>
      <c r="O23" s="110">
        <f>[19]Maio!$B$18</f>
        <v>22.666666666666668</v>
      </c>
      <c r="P23" s="110">
        <f>[19]Maio!$B$19</f>
        <v>22.145833333333332</v>
      </c>
      <c r="Q23" s="110">
        <f>[19]Maio!$B$20</f>
        <v>22.395833333333339</v>
      </c>
      <c r="R23" s="110">
        <f>[19]Maio!$B$21</f>
        <v>23.287500000000005</v>
      </c>
      <c r="S23" s="110">
        <f>[19]Maio!$B$22</f>
        <v>23.666666666666661</v>
      </c>
      <c r="T23" s="110">
        <f>[19]Maio!$B$23</f>
        <v>21.825000000000003</v>
      </c>
      <c r="U23" s="110">
        <f>[19]Maio!$B$24</f>
        <v>23.816666666666666</v>
      </c>
      <c r="V23" s="110">
        <f>[19]Maio!$B$25</f>
        <v>23.845833333333331</v>
      </c>
      <c r="W23" s="110">
        <f>[19]Maio!$B$26</f>
        <v>23.537499999999994</v>
      </c>
      <c r="X23" s="110">
        <f>[19]Maio!$B$27</f>
        <v>21.479166666666668</v>
      </c>
      <c r="Y23" s="110">
        <f>[19]Maio!$B$28</f>
        <v>22.516666666666662</v>
      </c>
      <c r="Z23" s="110">
        <f>[19]Maio!$B$29</f>
        <v>22.804166666666671</v>
      </c>
      <c r="AA23" s="110">
        <f>[19]Maio!$B$30</f>
        <v>23.466666666666665</v>
      </c>
      <c r="AB23" s="110">
        <f>[19]Maio!$B$31</f>
        <v>23.616666666666674</v>
      </c>
      <c r="AC23" s="110">
        <f>[19]Maio!$B$32</f>
        <v>15.924999999999999</v>
      </c>
      <c r="AD23" s="110">
        <f>[19]Maio!$B$33</f>
        <v>8.8416666666666668</v>
      </c>
      <c r="AE23" s="110">
        <f>[19]Maio!$B$34</f>
        <v>10.270833333333334</v>
      </c>
      <c r="AF23" s="110">
        <f>[19]Maio!$B$35</f>
        <v>15.025</v>
      </c>
      <c r="AG23" s="109">
        <f t="shared" si="1"/>
        <v>21.253494623655914</v>
      </c>
      <c r="AI23" t="s">
        <v>35</v>
      </c>
      <c r="AK23" t="s">
        <v>35</v>
      </c>
      <c r="AL23" t="s">
        <v>35</v>
      </c>
    </row>
    <row r="24" spans="1:38" x14ac:dyDescent="0.2">
      <c r="A24" s="48" t="s">
        <v>148</v>
      </c>
      <c r="B24" s="110">
        <f>[20]Maio!$B$5</f>
        <v>21.204166666666666</v>
      </c>
      <c r="C24" s="110">
        <f>[20]Maio!$B$6</f>
        <v>21.295833333333338</v>
      </c>
      <c r="D24" s="110">
        <f>[20]Maio!$B$7</f>
        <v>22.479166666666668</v>
      </c>
      <c r="E24" s="110">
        <f>[20]Maio!$B$8</f>
        <v>23.616666666666671</v>
      </c>
      <c r="F24" s="110">
        <f>[20]Maio!$B$9</f>
        <v>24.295833333333334</v>
      </c>
      <c r="G24" s="110">
        <f>[20]Maio!$B$10</f>
        <v>22.733333333333334</v>
      </c>
      <c r="H24" s="110">
        <f>[20]Maio!$B$11</f>
        <v>22.220833333333335</v>
      </c>
      <c r="I24" s="110">
        <f>[20]Maio!$B$12</f>
        <v>24.262499999999999</v>
      </c>
      <c r="J24" s="110">
        <f>[20]Maio!$B$13</f>
        <v>24.620833333333334</v>
      </c>
      <c r="K24" s="110">
        <f>[20]Maio!$B$14</f>
        <v>21.304166666666671</v>
      </c>
      <c r="L24" s="110">
        <f>[20]Maio!$B$15</f>
        <v>19.7</v>
      </c>
      <c r="M24" s="110">
        <f>[20]Maio!$B$16</f>
        <v>21.054166666666671</v>
      </c>
      <c r="N24" s="110">
        <f>[20]Maio!$B$17</f>
        <v>23.154166666666665</v>
      </c>
      <c r="O24" s="110">
        <f>[20]Maio!$B$18</f>
        <v>23.095652173913045</v>
      </c>
      <c r="P24" s="110">
        <f>[20]Maio!$B$19</f>
        <v>22.145833333333332</v>
      </c>
      <c r="Q24" s="110">
        <f>[20]Maio!$B$20</f>
        <v>22.366666666666671</v>
      </c>
      <c r="R24" s="110">
        <f>[20]Maio!$B$21</f>
        <v>22.954166666666669</v>
      </c>
      <c r="S24" s="110">
        <f>[20]Maio!$B$22</f>
        <v>23.675000000000001</v>
      </c>
      <c r="T24" s="110">
        <f>[20]Maio!$B$23</f>
        <v>22.383333333333329</v>
      </c>
      <c r="U24" s="110">
        <f>[20]Maio!$B$24</f>
        <v>23.162500000000005</v>
      </c>
      <c r="V24" s="110">
        <f>[20]Maio!$B$25</f>
        <v>23.387500000000006</v>
      </c>
      <c r="W24" s="110">
        <f>[20]Maio!$B$26</f>
        <v>22.191666666666666</v>
      </c>
      <c r="X24" s="110">
        <f>[20]Maio!$B$27</f>
        <v>22.433333333333334</v>
      </c>
      <c r="Y24" s="110">
        <f>[20]Maio!$B$28</f>
        <v>22.775000000000002</v>
      </c>
      <c r="Z24" s="110">
        <f>[20]Maio!$B$29</f>
        <v>22.183333333333334</v>
      </c>
      <c r="AA24" s="110">
        <f>[20]Maio!$B$30</f>
        <v>22.791666666666661</v>
      </c>
      <c r="AB24" s="110">
        <f>[20]Maio!$B$31</f>
        <v>23.158333333333342</v>
      </c>
      <c r="AC24" s="110">
        <f>[20]Maio!$B$32</f>
        <v>17.029166666666669</v>
      </c>
      <c r="AD24" s="110">
        <f>[20]Maio!$B$33</f>
        <v>9.8458333333333332</v>
      </c>
      <c r="AE24" s="110">
        <f>[20]Maio!$B$34</f>
        <v>10.066666666666668</v>
      </c>
      <c r="AF24" s="110">
        <f>[20]Maio!$B$35</f>
        <v>13.808333333333335</v>
      </c>
      <c r="AG24" s="109">
        <f t="shared" si="1"/>
        <v>21.335343618513317</v>
      </c>
      <c r="AI24" s="12" t="s">
        <v>35</v>
      </c>
      <c r="AJ24" t="s">
        <v>35</v>
      </c>
      <c r="AK24" t="s">
        <v>35</v>
      </c>
    </row>
    <row r="25" spans="1:38" x14ac:dyDescent="0.2">
      <c r="A25" s="48" t="s">
        <v>149</v>
      </c>
      <c r="B25" s="110">
        <f>[21]Maio!$B$5</f>
        <v>19.041666666666668</v>
      </c>
      <c r="C25" s="110">
        <f>[21]Maio!$B$6</f>
        <v>19.916666666666664</v>
      </c>
      <c r="D25" s="110">
        <f>[21]Maio!$B$7</f>
        <v>21.237499999999994</v>
      </c>
      <c r="E25" s="110">
        <f>[21]Maio!$B$8</f>
        <v>23.379166666666663</v>
      </c>
      <c r="F25" s="110">
        <f>[21]Maio!$B$9</f>
        <v>23.987499999999997</v>
      </c>
      <c r="G25" s="110">
        <f>[21]Maio!$B$10</f>
        <v>22.229166666666671</v>
      </c>
      <c r="H25" s="110">
        <f>[21]Maio!$B$11</f>
        <v>22.661904761904765</v>
      </c>
      <c r="I25" s="110">
        <f>[21]Maio!$B$12</f>
        <v>24.466666666666665</v>
      </c>
      <c r="J25" s="110">
        <f>[21]Maio!$B$13</f>
        <v>24.283333333333331</v>
      </c>
      <c r="K25" s="110">
        <f>[21]Maio!$B$14</f>
        <v>20.537500000000005</v>
      </c>
      <c r="L25" s="110">
        <f>[21]Maio!$B$15</f>
        <v>19.308695652173913</v>
      </c>
      <c r="M25" s="110">
        <f>[21]Maio!$B$16</f>
        <v>19.383333333333329</v>
      </c>
      <c r="N25" s="110">
        <f>[21]Maio!$B$17</f>
        <v>21.739130434782606</v>
      </c>
      <c r="O25" s="110">
        <f>[21]Maio!$B$18</f>
        <v>22.717391304347824</v>
      </c>
      <c r="P25" s="110">
        <f>[21]Maio!$B$19</f>
        <v>21.2</v>
      </c>
      <c r="Q25" s="110">
        <f>[21]Maio!$B$20</f>
        <v>21.433333333333334</v>
      </c>
      <c r="R25" s="110">
        <f>[21]Maio!$B$21</f>
        <v>22.387500000000003</v>
      </c>
      <c r="S25" s="110">
        <f>[21]Maio!$B$22</f>
        <v>23.462500000000002</v>
      </c>
      <c r="T25" s="110">
        <f>[21]Maio!$B$23</f>
        <v>21.662500000000005</v>
      </c>
      <c r="U25" s="110">
        <f>[21]Maio!$B$24</f>
        <v>22.734782608695649</v>
      </c>
      <c r="V25" s="110">
        <f>[21]Maio!$B$25</f>
        <v>22.754166666666666</v>
      </c>
      <c r="W25" s="110">
        <f>[21]Maio!$B$26</f>
        <v>20.945833333333333</v>
      </c>
      <c r="X25" s="110">
        <f>[21]Maio!$B$27</f>
        <v>22.020833333333332</v>
      </c>
      <c r="Y25" s="110">
        <f>[21]Maio!$B$28</f>
        <v>22.591666666666669</v>
      </c>
      <c r="Z25" s="110">
        <f>[21]Maio!$B$29</f>
        <v>22.008333333333336</v>
      </c>
      <c r="AA25" s="110">
        <f>[21]Maio!$B$30</f>
        <v>22.170833333333334</v>
      </c>
      <c r="AB25" s="110">
        <f>[21]Maio!$B$31</f>
        <v>23.900000000000002</v>
      </c>
      <c r="AC25" s="110">
        <f>[21]Maio!$B$32</f>
        <v>15.758333333333333</v>
      </c>
      <c r="AD25" s="110">
        <f>[21]Maio!$B$33</f>
        <v>9.3291666666666639</v>
      </c>
      <c r="AE25" s="110">
        <f>[21]Maio!$B$34</f>
        <v>9.2217391304347842</v>
      </c>
      <c r="AF25" s="110">
        <f>[21]Maio!$B$35</f>
        <v>13.149999999999999</v>
      </c>
      <c r="AG25" s="109">
        <f t="shared" si="1"/>
        <v>20.697456254591593</v>
      </c>
      <c r="AH25" s="12" t="s">
        <v>35</v>
      </c>
      <c r="AI25" s="12" t="s">
        <v>35</v>
      </c>
      <c r="AJ25" t="s">
        <v>35</v>
      </c>
    </row>
    <row r="26" spans="1:38" x14ac:dyDescent="0.2">
      <c r="A26" s="48" t="s">
        <v>150</v>
      </c>
      <c r="B26" s="110">
        <f>[22]Maio!$B$5</f>
        <v>20.700000000000003</v>
      </c>
      <c r="C26" s="110">
        <f>[22]Maio!$B$6</f>
        <v>21.25416666666667</v>
      </c>
      <c r="D26" s="110">
        <f>[22]Maio!$B$7</f>
        <v>22.645833333333332</v>
      </c>
      <c r="E26" s="110">
        <f>[22]Maio!$B$8</f>
        <v>23.708333333333329</v>
      </c>
      <c r="F26" s="110">
        <f>[22]Maio!$B$9</f>
        <v>23.791666666666668</v>
      </c>
      <c r="G26" s="110">
        <f>[22]Maio!$B$10</f>
        <v>22.954166666666666</v>
      </c>
      <c r="H26" s="110">
        <f>[22]Maio!$B$11</f>
        <v>22.754166666666674</v>
      </c>
      <c r="I26" s="110">
        <f>[22]Maio!$B$12</f>
        <v>24.733333333333334</v>
      </c>
      <c r="J26" s="110">
        <f>[22]Maio!$B$13</f>
        <v>24.870833333333323</v>
      </c>
      <c r="K26" s="110">
        <f>[22]Maio!$B$14</f>
        <v>20.725000000000005</v>
      </c>
      <c r="L26" s="110">
        <f>[22]Maio!$B$15</f>
        <v>20.029166666666669</v>
      </c>
      <c r="M26" s="110">
        <f>[22]Maio!$B$16</f>
        <v>21.016666666666669</v>
      </c>
      <c r="N26" s="110">
        <f>[22]Maio!$B$17</f>
        <v>22.504166666666666</v>
      </c>
      <c r="O26" s="110">
        <f>[22]Maio!$B$18</f>
        <v>22.704166666666666</v>
      </c>
      <c r="P26" s="110">
        <f>[22]Maio!$B$19</f>
        <v>21.933333333333334</v>
      </c>
      <c r="Q26" s="110">
        <f>[22]Maio!$B$20</f>
        <v>22.170833333333334</v>
      </c>
      <c r="R26" s="110">
        <f>[22]Maio!$B$21</f>
        <v>23.337499999999995</v>
      </c>
      <c r="S26" s="110">
        <f>[22]Maio!$B$22</f>
        <v>23.941666666666663</v>
      </c>
      <c r="T26" s="110">
        <f>[22]Maio!$B$23</f>
        <v>22.566666666666663</v>
      </c>
      <c r="U26" s="110">
        <f>[22]Maio!$B$24</f>
        <v>23.908333333333331</v>
      </c>
      <c r="V26" s="110">
        <f>[22]Maio!$B$25</f>
        <v>24.112500000000001</v>
      </c>
      <c r="W26" s="110">
        <f>[22]Maio!$B$26</f>
        <v>22.995833333333334</v>
      </c>
      <c r="X26" s="110">
        <f>[22]Maio!$B$27</f>
        <v>22.3125</v>
      </c>
      <c r="Y26" s="110">
        <f>[22]Maio!$B$28</f>
        <v>22.691666666666663</v>
      </c>
      <c r="Z26" s="110">
        <f>[22]Maio!$B$29</f>
        <v>22.579166666666666</v>
      </c>
      <c r="AA26" s="110">
        <f>[22]Maio!$B$30</f>
        <v>23.637499999999992</v>
      </c>
      <c r="AB26" s="110">
        <f>[22]Maio!$B$31</f>
        <v>23.808333333333334</v>
      </c>
      <c r="AC26" s="110">
        <f>[22]Maio!$B$32</f>
        <v>17.258333333333333</v>
      </c>
      <c r="AD26" s="110">
        <f>[22]Maio!$B$33</f>
        <v>9.8583333333333325</v>
      </c>
      <c r="AE26" s="110">
        <f>[22]Maio!$B$34</f>
        <v>10.695833333333333</v>
      </c>
      <c r="AF26" s="110">
        <f>[22]Maio!$B$35</f>
        <v>14.754166666666668</v>
      </c>
      <c r="AG26" s="109">
        <f t="shared" si="1"/>
        <v>21.514650537634409</v>
      </c>
      <c r="AI26" s="12" t="s">
        <v>35</v>
      </c>
      <c r="AJ26" t="s">
        <v>35</v>
      </c>
      <c r="AK26" t="s">
        <v>35</v>
      </c>
    </row>
    <row r="27" spans="1:38" x14ac:dyDescent="0.2">
      <c r="A27" s="48" t="s">
        <v>8</v>
      </c>
      <c r="B27" s="110">
        <f>[23]Maio!$B$5</f>
        <v>20.070833333333336</v>
      </c>
      <c r="C27" s="110">
        <f>[23]Maio!$B$6</f>
        <v>19.866666666666667</v>
      </c>
      <c r="D27" s="110">
        <f>[23]Maio!$B$7</f>
        <v>21.945833333333336</v>
      </c>
      <c r="E27" s="110">
        <f>[23]Maio!$B$8</f>
        <v>22.641666666666666</v>
      </c>
      <c r="F27" s="110">
        <f>[23]Maio!$B$9</f>
        <v>23.058333333333337</v>
      </c>
      <c r="G27" s="110">
        <f>[23]Maio!$B$10</f>
        <v>22.020833333333332</v>
      </c>
      <c r="H27" s="110">
        <f>[23]Maio!$B$11</f>
        <v>21.641666666666669</v>
      </c>
      <c r="I27" s="110">
        <f>[23]Maio!$B$12</f>
        <v>24.024999999999995</v>
      </c>
      <c r="J27" s="110">
        <f>[23]Maio!$B$13</f>
        <v>24.966666666666669</v>
      </c>
      <c r="K27" s="110">
        <f>[23]Maio!$B$14</f>
        <v>20.666666666666664</v>
      </c>
      <c r="L27" s="110">
        <f>[23]Maio!$B$15</f>
        <v>19.162499999999998</v>
      </c>
      <c r="M27" s="110">
        <f>[23]Maio!$B$16</f>
        <v>19.354166666666664</v>
      </c>
      <c r="N27" s="110">
        <f>[23]Maio!$B$17</f>
        <v>21.545833333333331</v>
      </c>
      <c r="O27" s="110">
        <f>[23]Maio!$B$18</f>
        <v>21.700000000000003</v>
      </c>
      <c r="P27" s="110">
        <f>[23]Maio!$B$19</f>
        <v>20.7</v>
      </c>
      <c r="Q27" s="110">
        <f>[23]Maio!$B$20</f>
        <v>20.954166666666662</v>
      </c>
      <c r="R27" s="110">
        <f>[23]Maio!$B$21</f>
        <v>21.700000000000003</v>
      </c>
      <c r="S27" s="110">
        <f>[23]Maio!$B$22</f>
        <v>23.066666666666666</v>
      </c>
      <c r="T27" s="110">
        <f>[23]Maio!$B$23</f>
        <v>21.616666666666671</v>
      </c>
      <c r="U27" s="110">
        <f>[23]Maio!$B$24</f>
        <v>23.420833333333334</v>
      </c>
      <c r="V27" s="110">
        <f>[23]Maio!$B$25</f>
        <v>23.216666666666665</v>
      </c>
      <c r="W27" s="110">
        <f>[23]Maio!$B$26</f>
        <v>21.666666666666668</v>
      </c>
      <c r="X27" s="110">
        <f>[23]Maio!$B$27</f>
        <v>21.562499999999996</v>
      </c>
      <c r="Y27" s="110">
        <f>[23]Maio!$B$28</f>
        <v>21.754166666666663</v>
      </c>
      <c r="Z27" s="110">
        <f>[23]Maio!$B$29</f>
        <v>21.908333333333331</v>
      </c>
      <c r="AA27" s="110">
        <f>[23]Maio!$B$30</f>
        <v>21.845833333333331</v>
      </c>
      <c r="AB27" s="110">
        <f>[23]Maio!$B$31</f>
        <v>23.120833333333341</v>
      </c>
      <c r="AC27" s="110">
        <f>[23]Maio!$B$32</f>
        <v>15.883333333333333</v>
      </c>
      <c r="AD27" s="110">
        <f>[23]Maio!$B$33</f>
        <v>10.4</v>
      </c>
      <c r="AE27" s="110">
        <f>[23]Maio!$B$34</f>
        <v>12.886666666666667</v>
      </c>
      <c r="AF27" s="110">
        <f>[23]Maio!$B$35</f>
        <v>13.391666666666666</v>
      </c>
      <c r="AG27" s="109">
        <f t="shared" si="1"/>
        <v>20.701989247311829</v>
      </c>
      <c r="AJ27" t="s">
        <v>35</v>
      </c>
      <c r="AK27" t="s">
        <v>35</v>
      </c>
    </row>
    <row r="28" spans="1:38" x14ac:dyDescent="0.2">
      <c r="A28" s="48" t="s">
        <v>9</v>
      </c>
      <c r="B28" s="110">
        <f>[24]Maio!$B$5</f>
        <v>21.362499999999994</v>
      </c>
      <c r="C28" s="110">
        <f>[24]Maio!$B$6</f>
        <v>21.700000000000003</v>
      </c>
      <c r="D28" s="110">
        <f>[24]Maio!$B$7</f>
        <v>23.549999999999997</v>
      </c>
      <c r="E28" s="110">
        <f>[24]Maio!$B$8</f>
        <v>24.195833333333329</v>
      </c>
      <c r="F28" s="110">
        <f>[24]Maio!$B$9</f>
        <v>24.083333333333332</v>
      </c>
      <c r="G28" s="110">
        <f>[24]Maio!$B$10</f>
        <v>23.404166666666669</v>
      </c>
      <c r="H28" s="110">
        <f>[24]Maio!$B$11</f>
        <v>23.495833333333334</v>
      </c>
      <c r="I28" s="110">
        <f>[24]Maio!$B$12</f>
        <v>25.141666666666669</v>
      </c>
      <c r="J28" s="110">
        <f>[24]Maio!$B$13</f>
        <v>26.316666666666666</v>
      </c>
      <c r="K28" s="110">
        <f>[24]Maio!$B$14</f>
        <v>22.054166666666671</v>
      </c>
      <c r="L28" s="110">
        <f>[24]Maio!$B$15</f>
        <v>19.987499999999997</v>
      </c>
      <c r="M28" s="110">
        <f>[24]Maio!$B$16</f>
        <v>21.287499999999998</v>
      </c>
      <c r="N28" s="110">
        <f>[24]Maio!$B$17</f>
        <v>22.925000000000001</v>
      </c>
      <c r="O28" s="110">
        <f>[24]Maio!$B$18</f>
        <v>23.087500000000002</v>
      </c>
      <c r="P28" s="110">
        <f>[24]Maio!$B$19</f>
        <v>22.224999999999994</v>
      </c>
      <c r="Q28" s="110">
        <f>[24]Maio!$B$20</f>
        <v>22.779166666666665</v>
      </c>
      <c r="R28" s="110">
        <f>[24]Maio!$B$21</f>
        <v>23.645833333333339</v>
      </c>
      <c r="S28" s="110">
        <f>[24]Maio!$B$22</f>
        <v>24.154166666666665</v>
      </c>
      <c r="T28" s="110">
        <f>[24]Maio!$B$23</f>
        <v>23.170833333333334</v>
      </c>
      <c r="U28" s="110">
        <f>[24]Maio!$B$24</f>
        <v>24.370833333333337</v>
      </c>
      <c r="V28" s="110">
        <f>[24]Maio!$B$25</f>
        <v>24.991666666666671</v>
      </c>
      <c r="W28" s="110">
        <f>[24]Maio!$B$26</f>
        <v>24.025000000000002</v>
      </c>
      <c r="X28" s="110">
        <f>[24]Maio!$B$27</f>
        <v>23.016666666666666</v>
      </c>
      <c r="Y28" s="110">
        <f>[24]Maio!$B$28</f>
        <v>23.037499999999998</v>
      </c>
      <c r="Z28" s="110">
        <f>[24]Maio!$B$29</f>
        <v>23.525000000000002</v>
      </c>
      <c r="AA28" s="110">
        <f>[24]Maio!$B$30</f>
        <v>23.954166666666666</v>
      </c>
      <c r="AB28" s="110">
        <f>[24]Maio!$B$31</f>
        <v>24.125</v>
      </c>
      <c r="AC28" s="110">
        <f>[24]Maio!$B$32</f>
        <v>17.570833333333329</v>
      </c>
      <c r="AD28" s="110">
        <f>[24]Maio!$B$33</f>
        <v>10.516666666666669</v>
      </c>
      <c r="AE28" s="110">
        <f>[24]Maio!$B$34</f>
        <v>11.299999999999999</v>
      </c>
      <c r="AF28" s="110">
        <f>[24]Maio!$B$35</f>
        <v>15.341666666666663</v>
      </c>
      <c r="AG28" s="109">
        <f t="shared" si="1"/>
        <v>22.075537634408601</v>
      </c>
      <c r="AH28" t="s">
        <v>35</v>
      </c>
      <c r="AJ28" t="s">
        <v>35</v>
      </c>
      <c r="AK28" t="s">
        <v>35</v>
      </c>
    </row>
    <row r="29" spans="1:38" hidden="1" x14ac:dyDescent="0.2">
      <c r="A29" s="48" t="s">
        <v>32</v>
      </c>
      <c r="B29" s="110" t="str">
        <f>[25]Maio!$B$5</f>
        <v>*</v>
      </c>
      <c r="C29" s="110" t="str">
        <f>[25]Maio!$B$6</f>
        <v>*</v>
      </c>
      <c r="D29" s="110" t="str">
        <f>[25]Maio!$B$7</f>
        <v>*</v>
      </c>
      <c r="E29" s="110" t="str">
        <f>[25]Maio!$B$8</f>
        <v>*</v>
      </c>
      <c r="F29" s="110" t="str">
        <f>[25]Maio!$B$9</f>
        <v>*</v>
      </c>
      <c r="G29" s="110" t="str">
        <f>[25]Maio!$B$10</f>
        <v>*</v>
      </c>
      <c r="H29" s="110" t="str">
        <f>[25]Maio!$B$11</f>
        <v>*</v>
      </c>
      <c r="I29" s="110" t="str">
        <f>[25]Maio!$B$12</f>
        <v>*</v>
      </c>
      <c r="J29" s="110" t="str">
        <f>[25]Maio!$B$13</f>
        <v>*</v>
      </c>
      <c r="K29" s="110" t="str">
        <f>[25]Maio!$B$14</f>
        <v>*</v>
      </c>
      <c r="L29" s="110" t="str">
        <f>[25]Maio!$B$15</f>
        <v>*</v>
      </c>
      <c r="M29" s="110" t="str">
        <f>[25]Maio!$B$16</f>
        <v>*</v>
      </c>
      <c r="N29" s="110" t="str">
        <f>[25]Maio!$B$17</f>
        <v>*</v>
      </c>
      <c r="O29" s="110" t="str">
        <f>[25]Maio!$B$18</f>
        <v>*</v>
      </c>
      <c r="P29" s="110" t="str">
        <f>[25]Maio!$B$19</f>
        <v>*</v>
      </c>
      <c r="Q29" s="110" t="str">
        <f>[25]Maio!$B$20</f>
        <v>*</v>
      </c>
      <c r="R29" s="110" t="str">
        <f>[25]Maio!$B$21</f>
        <v>*</v>
      </c>
      <c r="S29" s="110" t="str">
        <f>[25]Maio!$B$22</f>
        <v>*</v>
      </c>
      <c r="T29" s="110" t="str">
        <f>[25]Maio!$B$23</f>
        <v>*</v>
      </c>
      <c r="U29" s="110" t="str">
        <f>[25]Maio!$B$24</f>
        <v>*</v>
      </c>
      <c r="V29" s="110" t="str">
        <f>[25]Maio!$B$25</f>
        <v>*</v>
      </c>
      <c r="W29" s="110" t="str">
        <f>[25]Maio!$B$26</f>
        <v>*</v>
      </c>
      <c r="X29" s="110" t="str">
        <f>[25]Maio!$B$27</f>
        <v>*</v>
      </c>
      <c r="Y29" s="110" t="str">
        <f>[25]Maio!$B$28</f>
        <v>*</v>
      </c>
      <c r="Z29" s="110" t="str">
        <f>[25]Maio!$B$29</f>
        <v>*</v>
      </c>
      <c r="AA29" s="110" t="str">
        <f>[25]Maio!$B$30</f>
        <v>*</v>
      </c>
      <c r="AB29" s="110" t="str">
        <f>[25]Maio!$B$31</f>
        <v>*</v>
      </c>
      <c r="AC29" s="110" t="str">
        <f>[25]Maio!$B$32</f>
        <v>*</v>
      </c>
      <c r="AD29" s="110" t="str">
        <f>[25]Maio!$B$33</f>
        <v>*</v>
      </c>
      <c r="AE29" s="110" t="str">
        <f>[25]Maio!$B$34</f>
        <v>*</v>
      </c>
      <c r="AF29" s="110" t="str">
        <f>[25]Maio!$B$35</f>
        <v>*</v>
      </c>
      <c r="AG29" s="109" t="s">
        <v>197</v>
      </c>
      <c r="AI29" s="12" t="s">
        <v>35</v>
      </c>
    </row>
    <row r="30" spans="1:38" hidden="1" x14ac:dyDescent="0.2">
      <c r="A30" s="48" t="s">
        <v>10</v>
      </c>
      <c r="B30" s="110" t="str">
        <f>[26]Maio!$B$5</f>
        <v>*</v>
      </c>
      <c r="C30" s="110" t="str">
        <f>[26]Maio!$B$6</f>
        <v>*</v>
      </c>
      <c r="D30" s="110" t="str">
        <f>[26]Maio!$B$7</f>
        <v>*</v>
      </c>
      <c r="E30" s="110" t="str">
        <f>[26]Maio!$B$8</f>
        <v>*</v>
      </c>
      <c r="F30" s="110" t="str">
        <f>[26]Maio!$B$9</f>
        <v>*</v>
      </c>
      <c r="G30" s="110" t="str">
        <f>[26]Maio!$B$10</f>
        <v>*</v>
      </c>
      <c r="H30" s="110" t="str">
        <f>[26]Maio!$B$11</f>
        <v>*</v>
      </c>
      <c r="I30" s="110" t="str">
        <f>[26]Maio!$B$12</f>
        <v>*</v>
      </c>
      <c r="J30" s="110" t="str">
        <f>[26]Maio!$B$13</f>
        <v>*</v>
      </c>
      <c r="K30" s="110" t="str">
        <f>[26]Maio!$B$14</f>
        <v>*</v>
      </c>
      <c r="L30" s="110" t="str">
        <f>[26]Maio!$B$15</f>
        <v>*</v>
      </c>
      <c r="M30" s="110" t="str">
        <f>[26]Maio!$B$16</f>
        <v>*</v>
      </c>
      <c r="N30" s="110" t="str">
        <f>[26]Maio!$B$17</f>
        <v>*</v>
      </c>
      <c r="O30" s="110" t="str">
        <f>[26]Maio!$B$18</f>
        <v>*</v>
      </c>
      <c r="P30" s="110" t="str">
        <f>[26]Maio!$B$19</f>
        <v>*</v>
      </c>
      <c r="Q30" s="110" t="str">
        <f>[26]Maio!$B$20</f>
        <v>*</v>
      </c>
      <c r="R30" s="110" t="str">
        <f>[26]Maio!$B$21</f>
        <v>*</v>
      </c>
      <c r="S30" s="110" t="str">
        <f>[26]Maio!$B$22</f>
        <v>*</v>
      </c>
      <c r="T30" s="110" t="str">
        <f>[26]Maio!$B$23</f>
        <v>*</v>
      </c>
      <c r="U30" s="110" t="str">
        <f>[26]Maio!$B$24</f>
        <v>*</v>
      </c>
      <c r="V30" s="110" t="str">
        <f>[26]Maio!$B$25</f>
        <v>*</v>
      </c>
      <c r="W30" s="110" t="str">
        <f>[26]Maio!$B$26</f>
        <v>*</v>
      </c>
      <c r="X30" s="110" t="str">
        <f>[26]Maio!$B$27</f>
        <v>*</v>
      </c>
      <c r="Y30" s="110" t="str">
        <f>[26]Maio!$B$28</f>
        <v>*</v>
      </c>
      <c r="Z30" s="110" t="str">
        <f>[26]Maio!$B$29</f>
        <v>*</v>
      </c>
      <c r="AA30" s="110" t="str">
        <f>[26]Maio!$B$30</f>
        <v>*</v>
      </c>
      <c r="AB30" s="110" t="str">
        <f>[26]Maio!$B$31</f>
        <v>*</v>
      </c>
      <c r="AC30" s="110" t="str">
        <f>[26]Maio!$B$32</f>
        <v>*</v>
      </c>
      <c r="AD30" s="110" t="str">
        <f>[26]Maio!$B$33</f>
        <v>*</v>
      </c>
      <c r="AE30" s="110" t="str">
        <f>[26]Maio!$B$34</f>
        <v>*</v>
      </c>
      <c r="AF30" s="110" t="str">
        <f>[26]Maio!$B$35</f>
        <v>*</v>
      </c>
      <c r="AG30" s="109" t="s">
        <v>197</v>
      </c>
      <c r="AK30" t="s">
        <v>35</v>
      </c>
      <c r="AL30" t="s">
        <v>35</v>
      </c>
    </row>
    <row r="31" spans="1:38" x14ac:dyDescent="0.2">
      <c r="A31" s="48" t="s">
        <v>151</v>
      </c>
      <c r="B31" s="110">
        <f>[27]Maio!$B$5</f>
        <v>18.945833333333336</v>
      </c>
      <c r="C31" s="110">
        <f>[27]Maio!$B$6</f>
        <v>19.362500000000001</v>
      </c>
      <c r="D31" s="110">
        <f>[27]Maio!$B$7</f>
        <v>21.099999999999998</v>
      </c>
      <c r="E31" s="110">
        <f>[27]Maio!$B$8</f>
        <v>22.012500000000003</v>
      </c>
      <c r="F31" s="110">
        <f>[27]Maio!$B$9</f>
        <v>22.466666666666665</v>
      </c>
      <c r="G31" s="110">
        <f>[27]Maio!$B$10</f>
        <v>21.508333333333329</v>
      </c>
      <c r="H31" s="110">
        <f>[27]Maio!$B$11</f>
        <v>20.875</v>
      </c>
      <c r="I31" s="110">
        <f>[27]Maio!$B$12</f>
        <v>23.170833333333331</v>
      </c>
      <c r="J31" s="110">
        <f>[27]Maio!$B$13</f>
        <v>23.741666666666671</v>
      </c>
      <c r="K31" s="110">
        <f>[27]Maio!$B$14</f>
        <v>19.854166666666668</v>
      </c>
      <c r="L31" s="110">
        <f>[27]Maio!$B$15</f>
        <v>18.079166666666669</v>
      </c>
      <c r="M31" s="110">
        <f>[27]Maio!$B$16</f>
        <v>19.074999999999999</v>
      </c>
      <c r="N31" s="110">
        <f>[27]Maio!$B$17</f>
        <v>20.9</v>
      </c>
      <c r="O31" s="110">
        <f>[27]Maio!$B$18</f>
        <v>21.412499999999998</v>
      </c>
      <c r="P31" s="110">
        <f>[27]Maio!$B$19</f>
        <v>20.375000000000004</v>
      </c>
      <c r="Q31" s="110">
        <f>[27]Maio!$B$20</f>
        <v>20.166666666666668</v>
      </c>
      <c r="R31" s="110">
        <f>[27]Maio!$B$21</f>
        <v>21.154166666666665</v>
      </c>
      <c r="S31" s="110">
        <f>[27]Maio!$B$22</f>
        <v>21.904166666666669</v>
      </c>
      <c r="T31" s="110">
        <f>[27]Maio!$B$23</f>
        <v>20.579166666666666</v>
      </c>
      <c r="U31" s="110">
        <f>[27]Maio!$B$24</f>
        <v>21.854166666666668</v>
      </c>
      <c r="V31" s="110">
        <f>[27]Maio!$B$25</f>
        <v>22.583333333333329</v>
      </c>
      <c r="W31" s="110">
        <f>[27]Maio!$B$26</f>
        <v>21.004166666666666</v>
      </c>
      <c r="X31" s="110">
        <f>[27]Maio!$B$27</f>
        <v>20.333333333333332</v>
      </c>
      <c r="Y31" s="110">
        <f>[27]Maio!$B$28</f>
        <v>20.641666666666662</v>
      </c>
      <c r="Z31" s="110">
        <f>[27]Maio!$B$29</f>
        <v>20.674999999999994</v>
      </c>
      <c r="AA31" s="110">
        <f>[27]Maio!$B$30</f>
        <v>21.041666666666668</v>
      </c>
      <c r="AB31" s="110">
        <f>[27]Maio!$B$31</f>
        <v>22.270833333333332</v>
      </c>
      <c r="AC31" s="110">
        <f>[27]Maio!$B$32</f>
        <v>15.204166666666666</v>
      </c>
      <c r="AD31" s="110">
        <f>[27]Maio!$B$33</f>
        <v>8.8416666666666668</v>
      </c>
      <c r="AE31" s="110">
        <f>[27]Maio!$B$34</f>
        <v>9.0541666666666689</v>
      </c>
      <c r="AF31" s="110">
        <f>[27]Maio!$B$35</f>
        <v>14.325000000000001</v>
      </c>
      <c r="AG31" s="109">
        <f t="shared" si="1"/>
        <v>19.82298387096774</v>
      </c>
      <c r="AH31" s="12" t="s">
        <v>35</v>
      </c>
    </row>
    <row r="32" spans="1:38" x14ac:dyDescent="0.2">
      <c r="A32" s="48" t="s">
        <v>11</v>
      </c>
      <c r="B32" s="110">
        <f>[28]Maio!$B$5</f>
        <v>18.991666666666664</v>
      </c>
      <c r="C32" s="110">
        <f>[28]Maio!$B$6</f>
        <v>20.312499999999996</v>
      </c>
      <c r="D32" s="110">
        <f>[28]Maio!$B$7</f>
        <v>20.804166666666667</v>
      </c>
      <c r="E32" s="110">
        <f>[28]Maio!$B$8</f>
        <v>23.470833333333335</v>
      </c>
      <c r="F32" s="110">
        <f>[28]Maio!$B$9</f>
        <v>23.495833333333334</v>
      </c>
      <c r="G32" s="110">
        <f>[28]Maio!$B$10</f>
        <v>22.670833333333331</v>
      </c>
      <c r="H32" s="110">
        <f>[28]Maio!$B$11</f>
        <v>21.979166666666661</v>
      </c>
      <c r="I32" s="110">
        <f>[28]Maio!$B$12</f>
        <v>23.266666666666666</v>
      </c>
      <c r="J32" s="110">
        <f>[28]Maio!$B$13</f>
        <v>24.537499999999994</v>
      </c>
      <c r="K32" s="110">
        <f>[28]Maio!$B$14</f>
        <v>20.545833333333331</v>
      </c>
      <c r="L32" s="110">
        <f>[28]Maio!$B$15</f>
        <v>18.829166666666666</v>
      </c>
      <c r="M32" s="110">
        <f>[28]Maio!$B$16</f>
        <v>19.733333333333334</v>
      </c>
      <c r="N32" s="110">
        <f>[28]Maio!$B$17</f>
        <v>22.079166666666662</v>
      </c>
      <c r="O32" s="110">
        <f>[28]Maio!$B$18</f>
        <v>22.625000000000004</v>
      </c>
      <c r="P32" s="110">
        <f>[28]Maio!$B$19</f>
        <v>21.741666666666671</v>
      </c>
      <c r="Q32" s="110">
        <f>[28]Maio!$B$20</f>
        <v>21.012499999999999</v>
      </c>
      <c r="R32" s="110">
        <f>[28]Maio!$B$21</f>
        <v>22.458333333333332</v>
      </c>
      <c r="S32" s="110">
        <f>[28]Maio!$B$22</f>
        <v>22.208333333333329</v>
      </c>
      <c r="T32" s="110">
        <f>[28]Maio!$B$23</f>
        <v>21.883333333333336</v>
      </c>
      <c r="U32" s="110">
        <f>[28]Maio!$B$24</f>
        <v>22.483333333333334</v>
      </c>
      <c r="V32" s="110">
        <f>[28]Maio!$B$25</f>
        <v>22.650000000000002</v>
      </c>
      <c r="W32" s="110">
        <f>[28]Maio!$B$26</f>
        <v>21.529166666666665</v>
      </c>
      <c r="X32" s="110">
        <f>[28]Maio!$B$27</f>
        <v>21.708333333333329</v>
      </c>
      <c r="Y32" s="110">
        <f>[28]Maio!$B$28</f>
        <v>20.749999999999996</v>
      </c>
      <c r="Z32" s="110">
        <f>[28]Maio!$B$29</f>
        <v>20.366666666666664</v>
      </c>
      <c r="AA32" s="110">
        <f>[28]Maio!$B$30</f>
        <v>21.145833333333332</v>
      </c>
      <c r="AB32" s="110">
        <f>[28]Maio!$B$31</f>
        <v>23.179166666666671</v>
      </c>
      <c r="AC32" s="110">
        <f>[28]Maio!$B$32</f>
        <v>17.024999999999999</v>
      </c>
      <c r="AD32" s="110">
        <f>[28]Maio!$B$33</f>
        <v>9.2166666666666668</v>
      </c>
      <c r="AE32" s="110">
        <f>[28]Maio!$B$34</f>
        <v>10.215789473684211</v>
      </c>
      <c r="AF32" s="110">
        <f>[28]Maio!$B$35</f>
        <v>13.704166666666666</v>
      </c>
      <c r="AG32" s="109">
        <f t="shared" si="1"/>
        <v>20.536127617430672</v>
      </c>
      <c r="AI32" s="12" t="s">
        <v>35</v>
      </c>
      <c r="AK32" t="s">
        <v>35</v>
      </c>
      <c r="AL32" t="s">
        <v>35</v>
      </c>
    </row>
    <row r="33" spans="1:38" s="5" customFormat="1" x14ac:dyDescent="0.2">
      <c r="A33" s="48" t="s">
        <v>12</v>
      </c>
      <c r="B33" s="110">
        <f>[29]Maio!$B$5</f>
        <v>21.583333333333329</v>
      </c>
      <c r="C33" s="110">
        <f>[29]Maio!$B$6</f>
        <v>23.554166666666671</v>
      </c>
      <c r="D33" s="110">
        <f>[29]Maio!$B$7</f>
        <v>24.099999999999998</v>
      </c>
      <c r="E33" s="110">
        <f>[29]Maio!$B$8</f>
        <v>25.624999999999996</v>
      </c>
      <c r="F33" s="110">
        <f>[29]Maio!$B$9</f>
        <v>26.425000000000008</v>
      </c>
      <c r="G33" s="110">
        <f>[29]Maio!$B$10</f>
        <v>25.625</v>
      </c>
      <c r="H33" s="110">
        <f>[29]Maio!$B$11</f>
        <v>25.541666666666668</v>
      </c>
      <c r="I33" s="110">
        <f>[29]Maio!$B$12</f>
        <v>26.383333333333336</v>
      </c>
      <c r="J33" s="110">
        <f>[29]Maio!$B$13</f>
        <v>26.954166666666662</v>
      </c>
      <c r="K33" s="110">
        <f>[29]Maio!$B$14</f>
        <v>22.862499999999997</v>
      </c>
      <c r="L33" s="110">
        <f>[29]Maio!$B$15</f>
        <v>21.400000000000002</v>
      </c>
      <c r="M33" s="110">
        <f>[29]Maio!$B$16</f>
        <v>22.395833333333329</v>
      </c>
      <c r="N33" s="110">
        <f>[29]Maio!$B$17</f>
        <v>24.566666666666666</v>
      </c>
      <c r="O33" s="110">
        <f>[29]Maio!$B$18</f>
        <v>25.412499999999994</v>
      </c>
      <c r="P33" s="110">
        <f>[29]Maio!$B$19</f>
        <v>24.7</v>
      </c>
      <c r="Q33" s="110">
        <f>[29]Maio!$B$20</f>
        <v>24.299999999999997</v>
      </c>
      <c r="R33" s="110">
        <f>[29]Maio!$B$21</f>
        <v>24.475000000000005</v>
      </c>
      <c r="S33" s="110">
        <f>[29]Maio!$B$22</f>
        <v>24.595833333333335</v>
      </c>
      <c r="T33" s="110">
        <f>[29]Maio!$B$23</f>
        <v>24.704166666666662</v>
      </c>
      <c r="U33" s="110">
        <f>[29]Maio!$B$24</f>
        <v>26.041666666666661</v>
      </c>
      <c r="V33" s="110">
        <f>[29]Maio!$B$25</f>
        <v>25.558333333333326</v>
      </c>
      <c r="W33" s="110">
        <f>[29]Maio!$B$26</f>
        <v>24.25</v>
      </c>
      <c r="X33" s="110">
        <f>[29]Maio!$B$27</f>
        <v>23.670833333333334</v>
      </c>
      <c r="Y33" s="110">
        <f>[29]Maio!$B$28</f>
        <v>23.191666666666663</v>
      </c>
      <c r="Z33" s="110">
        <f>[29]Maio!$B$29</f>
        <v>23.754166666666666</v>
      </c>
      <c r="AA33" s="110">
        <f>[29]Maio!$B$30</f>
        <v>24.150000000000006</v>
      </c>
      <c r="AB33" s="110">
        <f>[29]Maio!$B$31</f>
        <v>25.320833333333336</v>
      </c>
      <c r="AC33" s="110">
        <f>[29]Maio!$B$32</f>
        <v>19.433333333333334</v>
      </c>
      <c r="AD33" s="110">
        <f>[29]Maio!$B$33</f>
        <v>12.695652173913043</v>
      </c>
      <c r="AE33" s="110">
        <f>[29]Maio!$B$34</f>
        <v>12.829166666666666</v>
      </c>
      <c r="AF33" s="110">
        <f>[29]Maio!$B$35</f>
        <v>16.762499999999999</v>
      </c>
      <c r="AG33" s="109">
        <f t="shared" si="1"/>
        <v>23.31813931743805</v>
      </c>
      <c r="AJ33" s="5" t="s">
        <v>35</v>
      </c>
      <c r="AK33" s="5" t="s">
        <v>35</v>
      </c>
    </row>
    <row r="34" spans="1:38" x14ac:dyDescent="0.2">
      <c r="A34" s="48" t="s">
        <v>13</v>
      </c>
      <c r="B34" s="110">
        <f>[30]Maio!$B$5</f>
        <v>22.754166666666674</v>
      </c>
      <c r="C34" s="110">
        <f>[30]Maio!$B$6</f>
        <v>24.225000000000005</v>
      </c>
      <c r="D34" s="110">
        <f>[30]Maio!$B$7</f>
        <v>23.695833333333336</v>
      </c>
      <c r="E34" s="110">
        <f>[30]Maio!$B$8</f>
        <v>25.441666666666666</v>
      </c>
      <c r="F34" s="110">
        <f>[30]Maio!$B$9</f>
        <v>26.629166666666666</v>
      </c>
      <c r="G34" s="110">
        <f>[30]Maio!$B$10</f>
        <v>26.370833333333337</v>
      </c>
      <c r="H34" s="110">
        <f>[30]Maio!$B$11</f>
        <v>26.516666666666666</v>
      </c>
      <c r="I34" s="110">
        <f>[30]Maio!$B$12</f>
        <v>27.245833333333326</v>
      </c>
      <c r="J34" s="110">
        <f>[30]Maio!$B$13</f>
        <v>27.708333333333329</v>
      </c>
      <c r="K34" s="110">
        <f>[30]Maio!$B$14</f>
        <v>23.908333333333331</v>
      </c>
      <c r="L34" s="110">
        <f>[30]Maio!$B$15</f>
        <v>21.816666666666666</v>
      </c>
      <c r="M34" s="110">
        <f>[30]Maio!$B$16</f>
        <v>23.512499999999999</v>
      </c>
      <c r="N34" s="110">
        <f>[30]Maio!$B$17</f>
        <v>25.566666666666666</v>
      </c>
      <c r="O34" s="110">
        <f>[30]Maio!$B$18</f>
        <v>25.525000000000006</v>
      </c>
      <c r="P34" s="110">
        <f>[30]Maio!$B$19</f>
        <v>25.195833333333329</v>
      </c>
      <c r="Q34" s="110">
        <f>[30]Maio!$B$20</f>
        <v>23.824999999999999</v>
      </c>
      <c r="R34" s="110">
        <f>[30]Maio!$B$21</f>
        <v>24.408333333333331</v>
      </c>
      <c r="S34" s="110">
        <f>[30]Maio!$B$22</f>
        <v>24.920833333333331</v>
      </c>
      <c r="T34" s="110">
        <f>[30]Maio!$B$23</f>
        <v>26.491666666666664</v>
      </c>
      <c r="U34" s="110">
        <f>[30]Maio!$B$24</f>
        <v>25.437499999999996</v>
      </c>
      <c r="V34" s="110">
        <f>[30]Maio!$B$25</f>
        <v>25.079166666666666</v>
      </c>
      <c r="W34" s="110">
        <f>[30]Maio!$B$26</f>
        <v>23.216666666666669</v>
      </c>
      <c r="X34" s="110">
        <f>[30]Maio!$B$27</f>
        <v>23.183333333333334</v>
      </c>
      <c r="Y34" s="110">
        <f>[30]Maio!$B$28</f>
        <v>22.545833333333334</v>
      </c>
      <c r="Z34" s="110">
        <f>[30]Maio!$B$29</f>
        <v>24.487499999999997</v>
      </c>
      <c r="AA34" s="110">
        <f>[30]Maio!$B$30</f>
        <v>24.854166666666661</v>
      </c>
      <c r="AB34" s="110">
        <f>[30]Maio!$B$31</f>
        <v>25.825000000000003</v>
      </c>
      <c r="AC34" s="110">
        <f>[30]Maio!$B$32</f>
        <v>19.174999999999994</v>
      </c>
      <c r="AD34" s="110">
        <f>[30]Maio!$B$33</f>
        <v>13.662500000000001</v>
      </c>
      <c r="AE34" s="110">
        <f>[30]Maio!$B$34</f>
        <v>13.545833333333336</v>
      </c>
      <c r="AF34" s="110">
        <f>[30]Maio!$B$35</f>
        <v>17.341666666666669</v>
      </c>
      <c r="AG34" s="109">
        <f t="shared" si="1"/>
        <v>23.681048387096773</v>
      </c>
      <c r="AJ34" t="s">
        <v>35</v>
      </c>
      <c r="AL34" t="s">
        <v>35</v>
      </c>
    </row>
    <row r="35" spans="1:38" x14ac:dyDescent="0.2">
      <c r="A35" s="48" t="s">
        <v>152</v>
      </c>
      <c r="B35" s="110">
        <f>[31]Maio!$B$5</f>
        <v>20.474999999999998</v>
      </c>
      <c r="C35" s="110">
        <f>[31]Maio!$B$6</f>
        <v>20.966666666666665</v>
      </c>
      <c r="D35" s="110">
        <f>[31]Maio!$B$7</f>
        <v>21.700000000000003</v>
      </c>
      <c r="E35" s="110">
        <f>[31]Maio!$B$8</f>
        <v>24.045833333333334</v>
      </c>
      <c r="F35" s="110">
        <f>[31]Maio!$B$9</f>
        <v>23.650000000000002</v>
      </c>
      <c r="G35" s="110">
        <f>[31]Maio!$B$10</f>
        <v>22.987500000000001</v>
      </c>
      <c r="H35" s="110">
        <f>[31]Maio!$B$11</f>
        <v>23.591666666666665</v>
      </c>
      <c r="I35" s="110">
        <f>[31]Maio!$B$12</f>
        <v>25</v>
      </c>
      <c r="J35" s="110">
        <f>[31]Maio!$B$13</f>
        <v>25.891666666666666</v>
      </c>
      <c r="K35" s="110">
        <f>[31]Maio!$B$14</f>
        <v>21.208333333333332</v>
      </c>
      <c r="L35" s="110">
        <f>[31]Maio!$B$15</f>
        <v>18.045833333333331</v>
      </c>
      <c r="M35" s="110">
        <f>[31]Maio!$B$16</f>
        <v>21.412499999999998</v>
      </c>
      <c r="N35" s="110">
        <f>[31]Maio!$B$17</f>
        <v>23.133333333333336</v>
      </c>
      <c r="O35" s="110">
        <f>[31]Maio!$B$18</f>
        <v>23.241666666666671</v>
      </c>
      <c r="P35" s="110">
        <f>[31]Maio!$B$19</f>
        <v>22.274999999999995</v>
      </c>
      <c r="Q35" s="110">
        <f>[31]Maio!$B$20</f>
        <v>22.420833333333334</v>
      </c>
      <c r="R35" s="110">
        <f>[31]Maio!$B$21</f>
        <v>22.912499999999998</v>
      </c>
      <c r="S35" s="110">
        <f>[31]Maio!$B$22</f>
        <v>23.945833333333329</v>
      </c>
      <c r="T35" s="110">
        <f>[31]Maio!$B$23</f>
        <v>22.829166666666669</v>
      </c>
      <c r="U35" s="110">
        <f>[31]Maio!$B$24</f>
        <v>24.033333333333335</v>
      </c>
      <c r="V35" s="110">
        <f>[31]Maio!$B$25</f>
        <v>22.758333333333336</v>
      </c>
      <c r="W35" s="110">
        <f>[31]Maio!$B$26</f>
        <v>22.454166666666666</v>
      </c>
      <c r="X35" s="110">
        <f>[31]Maio!$B$27</f>
        <v>21.616666666666671</v>
      </c>
      <c r="Y35" s="110">
        <f>[31]Maio!$B$28</f>
        <v>22.245833333333334</v>
      </c>
      <c r="Z35" s="110">
        <f>[31]Maio!$B$29</f>
        <v>22.525000000000006</v>
      </c>
      <c r="AA35" s="110">
        <f>[31]Maio!$B$30</f>
        <v>23.524999999999995</v>
      </c>
      <c r="AB35" s="110">
        <f>[31]Maio!$B$31</f>
        <v>24.062499999999996</v>
      </c>
      <c r="AC35" s="110">
        <f>[31]Maio!$B$32</f>
        <v>17.7</v>
      </c>
      <c r="AD35" s="110">
        <f>[31]Maio!$B$33</f>
        <v>10.0875</v>
      </c>
      <c r="AE35" s="110">
        <f>[31]Maio!$B$34</f>
        <v>9.4791666666666661</v>
      </c>
      <c r="AF35" s="110">
        <f>[31]Maio!$B$35</f>
        <v>13.633333333333335</v>
      </c>
      <c r="AG35" s="109">
        <f t="shared" si="1"/>
        <v>21.414650537634405</v>
      </c>
      <c r="AK35" t="s">
        <v>35</v>
      </c>
    </row>
    <row r="36" spans="1:38" x14ac:dyDescent="0.2">
      <c r="A36" s="48" t="s">
        <v>123</v>
      </c>
      <c r="B36" s="110">
        <f>[32]Maio!$B$5</f>
        <v>21.095833333333335</v>
      </c>
      <c r="C36" s="110">
        <f>[32]Maio!$B$6</f>
        <v>21.375</v>
      </c>
      <c r="D36" s="110">
        <f>[32]Maio!$B$7</f>
        <v>23.279166666666669</v>
      </c>
      <c r="E36" s="110">
        <f>[32]Maio!$B$8</f>
        <v>24.175000000000001</v>
      </c>
      <c r="F36" s="110">
        <f>[32]Maio!$B$9</f>
        <v>23.799999999999997</v>
      </c>
      <c r="G36" s="110">
        <f>[32]Maio!$B$10</f>
        <v>23.470833333333331</v>
      </c>
      <c r="H36" s="110">
        <f>[32]Maio!$B$11</f>
        <v>24.037499999999998</v>
      </c>
      <c r="I36" s="110">
        <f>[32]Maio!$B$12</f>
        <v>26.008333333333336</v>
      </c>
      <c r="J36" s="110">
        <f>[32]Maio!$B$13</f>
        <v>27.387500000000003</v>
      </c>
      <c r="K36" s="110">
        <f>[32]Maio!$B$14</f>
        <v>22.512499999999999</v>
      </c>
      <c r="L36" s="110">
        <f>[32]Maio!$B$15</f>
        <v>19.541666666666664</v>
      </c>
      <c r="M36" s="110">
        <f>[32]Maio!$B$16</f>
        <v>21.466666666666665</v>
      </c>
      <c r="N36" s="110">
        <f>[32]Maio!$B$17</f>
        <v>22.875000000000004</v>
      </c>
      <c r="O36" s="110">
        <f>[32]Maio!$B$18</f>
        <v>22.804166666666671</v>
      </c>
      <c r="P36" s="110">
        <f>[32]Maio!$B$19</f>
        <v>22.004166666666666</v>
      </c>
      <c r="Q36" s="110">
        <f>[32]Maio!$B$20</f>
        <v>22.941666666666666</v>
      </c>
      <c r="R36" s="110">
        <f>[32]Maio!$B$21</f>
        <v>24.145833333333332</v>
      </c>
      <c r="S36" s="110">
        <f>[32]Maio!$B$22</f>
        <v>25.175000000000001</v>
      </c>
      <c r="T36" s="110">
        <f>[32]Maio!$B$23</f>
        <v>23.779166666666658</v>
      </c>
      <c r="U36" s="110">
        <f>[32]Maio!$B$24</f>
        <v>24.558333333333334</v>
      </c>
      <c r="V36" s="110">
        <f>[32]Maio!$B$25</f>
        <v>23.924999999999997</v>
      </c>
      <c r="W36" s="110">
        <f>[32]Maio!$B$26</f>
        <v>23.716666666666658</v>
      </c>
      <c r="X36" s="110">
        <f>[32]Maio!$B$27</f>
        <v>22.774999999999991</v>
      </c>
      <c r="Y36" s="110">
        <f>[32]Maio!$B$28</f>
        <v>22.874999999999996</v>
      </c>
      <c r="Z36" s="110">
        <f>[32]Maio!$B$29</f>
        <v>24.016666666666669</v>
      </c>
      <c r="AA36" s="110">
        <f>[32]Maio!$B$30</f>
        <v>24.987499999999997</v>
      </c>
      <c r="AB36" s="110">
        <f>[32]Maio!$B$31</f>
        <v>25.358333333333334</v>
      </c>
      <c r="AC36" s="110">
        <f>[32]Maio!$B$32</f>
        <v>17.516666666666669</v>
      </c>
      <c r="AD36" s="110">
        <f>[32]Maio!$B$33</f>
        <v>9.8875000000000011</v>
      </c>
      <c r="AE36" s="110">
        <f>[32]Maio!$B$34</f>
        <v>10.3125</v>
      </c>
      <c r="AF36" s="110">
        <f>[32]Maio!$B$35</f>
        <v>14.758333333333335</v>
      </c>
      <c r="AG36" s="109">
        <f t="shared" si="1"/>
        <v>22.147177419354836</v>
      </c>
      <c r="AK36" t="s">
        <v>35</v>
      </c>
    </row>
    <row r="37" spans="1:38" x14ac:dyDescent="0.2">
      <c r="A37" s="48" t="s">
        <v>14</v>
      </c>
      <c r="B37" s="110">
        <f>[33]Maio!$B$5</f>
        <v>22.720833333333335</v>
      </c>
      <c r="C37" s="110">
        <f>[33]Maio!$B$6</f>
        <v>24.200000000000003</v>
      </c>
      <c r="D37" s="110">
        <f>[33]Maio!$B$7</f>
        <v>25.495833333333334</v>
      </c>
      <c r="E37" s="110">
        <f>[33]Maio!$B$8</f>
        <v>24.679166666666664</v>
      </c>
      <c r="F37" s="110">
        <f>[33]Maio!$B$9</f>
        <v>23.720833333333328</v>
      </c>
      <c r="G37" s="110">
        <f>[33]Maio!$B$10</f>
        <v>23.074999999999999</v>
      </c>
      <c r="H37" s="110">
        <f>[33]Maio!$B$11</f>
        <v>23.762499999999999</v>
      </c>
      <c r="I37" s="110">
        <f>[33]Maio!$B$12</f>
        <v>25.270833333333329</v>
      </c>
      <c r="J37" s="110">
        <f>[33]Maio!$B$13</f>
        <v>26.400000000000002</v>
      </c>
      <c r="K37" s="110">
        <f>[33]Maio!$B$14</f>
        <v>25.349999999999998</v>
      </c>
      <c r="L37" s="110">
        <f>[33]Maio!$B$15</f>
        <v>24.262499999999999</v>
      </c>
      <c r="M37" s="110">
        <f>[33]Maio!$B$16</f>
        <v>23.458333333333339</v>
      </c>
      <c r="N37" s="110">
        <f>[33]Maio!$B$17</f>
        <v>23.995833333333334</v>
      </c>
      <c r="O37" s="110">
        <f>[33]Maio!$B$18</f>
        <v>23.566666666666666</v>
      </c>
      <c r="P37" s="110">
        <f>[33]Maio!$B$19</f>
        <v>23.441666666666666</v>
      </c>
      <c r="Q37" s="110">
        <f>[33]Maio!$B$20</f>
        <v>23.858333333333334</v>
      </c>
      <c r="R37" s="110">
        <f>[33]Maio!$B$21</f>
        <v>24.474999999999994</v>
      </c>
      <c r="S37" s="110">
        <f>[33]Maio!$B$22</f>
        <v>25.133333333333336</v>
      </c>
      <c r="T37" s="110">
        <f>[33]Maio!$B$23</f>
        <v>24.7</v>
      </c>
      <c r="U37" s="110">
        <f>[33]Maio!$B$24</f>
        <v>22.662499999999994</v>
      </c>
      <c r="V37" s="110">
        <f>[33]Maio!$B$25</f>
        <v>22.073913043478257</v>
      </c>
      <c r="W37" s="110">
        <f>[33]Maio!$B$26</f>
        <v>21.645833333333332</v>
      </c>
      <c r="X37" s="110">
        <f>[33]Maio!$B$27</f>
        <v>21.433333333333334</v>
      </c>
      <c r="Y37" s="110">
        <f>[33]Maio!$B$28</f>
        <v>22.800000000000004</v>
      </c>
      <c r="Z37" s="110">
        <f>[33]Maio!$B$29</f>
        <v>23.982608695652175</v>
      </c>
      <c r="AA37" s="110">
        <f>[33]Maio!$B$30</f>
        <v>22.704166666666662</v>
      </c>
      <c r="AB37" s="110">
        <f>[33]Maio!$B$31</f>
        <v>22.843478260869563</v>
      </c>
      <c r="AC37" s="110">
        <f>[33]Maio!$B$32</f>
        <v>19.908333333333335</v>
      </c>
      <c r="AD37" s="110">
        <f>[33]Maio!$B$33</f>
        <v>14.316666666666668</v>
      </c>
      <c r="AE37" s="110">
        <f>[33]Maio!$B$34</f>
        <v>14.012500000000001</v>
      </c>
      <c r="AF37" s="110">
        <f>[33]Maio!$B$35</f>
        <v>16.120833333333334</v>
      </c>
      <c r="AG37" s="109">
        <f t="shared" si="1"/>
        <v>22.77647849462365</v>
      </c>
      <c r="AJ37" t="s">
        <v>35</v>
      </c>
      <c r="AK37" t="s">
        <v>35</v>
      </c>
    </row>
    <row r="38" spans="1:38" x14ac:dyDescent="0.2">
      <c r="A38" s="48" t="s">
        <v>153</v>
      </c>
      <c r="B38" s="110">
        <f>[34]Maio!$B$5</f>
        <v>21.829166666666666</v>
      </c>
      <c r="C38" s="110">
        <f>[34]Maio!$B$6</f>
        <v>23.162499999999998</v>
      </c>
      <c r="D38" s="110">
        <f>[34]Maio!$B$7</f>
        <v>24.566666666666666</v>
      </c>
      <c r="E38" s="110">
        <f>[34]Maio!$B$8</f>
        <v>26.529166666666665</v>
      </c>
      <c r="F38" s="110">
        <f>[34]Maio!$B$9</f>
        <v>25.337500000000002</v>
      </c>
      <c r="G38" s="110">
        <f>[34]Maio!$B$10</f>
        <v>25.049999999999997</v>
      </c>
      <c r="H38" s="110">
        <f>[34]Maio!$B$11</f>
        <v>24.587499999999995</v>
      </c>
      <c r="I38" s="110">
        <f>[34]Maio!$B$12</f>
        <v>25.466666666666665</v>
      </c>
      <c r="J38" s="110">
        <f>[34]Maio!$B$13</f>
        <v>25.737499999999997</v>
      </c>
      <c r="K38" s="110">
        <f>[34]Maio!$B$14</f>
        <v>24.099999999999998</v>
      </c>
      <c r="L38" s="110">
        <f>[34]Maio!$B$15</f>
        <v>23.308333333333334</v>
      </c>
      <c r="M38" s="110">
        <f>[34]Maio!$B$16</f>
        <v>25.062500000000004</v>
      </c>
      <c r="N38" s="110">
        <f>[34]Maio!$B$17</f>
        <v>25.312499999999996</v>
      </c>
      <c r="O38" s="110">
        <f>[34]Maio!$B$18</f>
        <v>24.059090909090909</v>
      </c>
      <c r="P38" s="110">
        <f>[34]Maio!$B$19</f>
        <v>23.825000000000003</v>
      </c>
      <c r="Q38" s="110">
        <f>[34]Maio!$B$20</f>
        <v>23.770833333333339</v>
      </c>
      <c r="R38" s="110">
        <f>[34]Maio!$B$21</f>
        <v>24.016666666666666</v>
      </c>
      <c r="S38" s="110">
        <f>[34]Maio!$B$22</f>
        <v>24.262499999999999</v>
      </c>
      <c r="T38" s="110">
        <f>[34]Maio!$B$23</f>
        <v>24.362500000000001</v>
      </c>
      <c r="U38" s="110">
        <f>[34]Maio!$B$24</f>
        <v>24.695833333333326</v>
      </c>
      <c r="V38" s="110">
        <f>[34]Maio!$B$25</f>
        <v>22.683333333333334</v>
      </c>
      <c r="W38" s="110">
        <f>[34]Maio!$B$26</f>
        <v>21.683333333333334</v>
      </c>
      <c r="X38" s="110">
        <f>[34]Maio!$B$27</f>
        <v>21.295833333333331</v>
      </c>
      <c r="Y38" s="110">
        <f>[34]Maio!$B$28</f>
        <v>22.141666666666669</v>
      </c>
      <c r="Z38" s="110">
        <f>[34]Maio!$B$29</f>
        <v>23.575000000000003</v>
      </c>
      <c r="AA38" s="110">
        <f>[34]Maio!$B$30</f>
        <v>23.787500000000005</v>
      </c>
      <c r="AB38" s="110">
        <f>[34]Maio!$B$31</f>
        <v>22.841666666666665</v>
      </c>
      <c r="AC38" s="110">
        <f>[34]Maio!$B$32</f>
        <v>19.524999999999999</v>
      </c>
      <c r="AD38" s="110">
        <f>[34]Maio!$B$33</f>
        <v>15.420833333333333</v>
      </c>
      <c r="AE38" s="110">
        <f>[34]Maio!$B$34</f>
        <v>14.825000000000001</v>
      </c>
      <c r="AF38" s="110">
        <f>[34]Maio!$B$35</f>
        <v>17.108333333333331</v>
      </c>
      <c r="AG38" s="109">
        <f t="shared" si="1"/>
        <v>23.029997556207235</v>
      </c>
      <c r="AI38" s="88" t="s">
        <v>35</v>
      </c>
      <c r="AJ38" s="88" t="s">
        <v>35</v>
      </c>
    </row>
    <row r="39" spans="1:38" x14ac:dyDescent="0.2">
      <c r="A39" s="48" t="s">
        <v>15</v>
      </c>
      <c r="B39" s="110">
        <f>[35]Maio!$B$5</f>
        <v>18.737500000000001</v>
      </c>
      <c r="C39" s="110">
        <f>[35]Maio!$B$6</f>
        <v>19.562500000000004</v>
      </c>
      <c r="D39" s="110">
        <f>[35]Maio!$B$7</f>
        <v>20.516666666666662</v>
      </c>
      <c r="E39" s="110">
        <f>[35]Maio!$B$8</f>
        <v>21.416666666666661</v>
      </c>
      <c r="F39" s="110">
        <f>[35]Maio!$B$9</f>
        <v>21.762500000000003</v>
      </c>
      <c r="G39" s="110">
        <f>[35]Maio!$B$10</f>
        <v>21.3125</v>
      </c>
      <c r="H39" s="110">
        <f>[35]Maio!$B$11</f>
        <v>21.283333333333335</v>
      </c>
      <c r="I39" s="110">
        <f>[35]Maio!$B$12</f>
        <v>23.116666666666664</v>
      </c>
      <c r="J39" s="110">
        <f>[35]Maio!$B$13</f>
        <v>24.337500000000002</v>
      </c>
      <c r="K39" s="110">
        <f>[35]Maio!$B$14</f>
        <v>18.549999999999997</v>
      </c>
      <c r="L39" s="110">
        <f>[35]Maio!$B$15</f>
        <v>18.045833333333331</v>
      </c>
      <c r="M39" s="110">
        <f>[35]Maio!$B$16</f>
        <v>18.537500000000001</v>
      </c>
      <c r="N39" s="110">
        <f>[35]Maio!$B$17</f>
        <v>20.425000000000001</v>
      </c>
      <c r="O39" s="110">
        <f>[35]Maio!$B$18</f>
        <v>20.824999999999999</v>
      </c>
      <c r="P39" s="110">
        <f>[35]Maio!$B$19</f>
        <v>20.041666666666671</v>
      </c>
      <c r="Q39" s="110">
        <f>[35]Maio!$B$20</f>
        <v>19.758333333333329</v>
      </c>
      <c r="R39" s="110">
        <f>[35]Maio!$B$21</f>
        <v>21.070833333333336</v>
      </c>
      <c r="S39" s="110">
        <f>[35]Maio!$B$22</f>
        <v>21.987500000000001</v>
      </c>
      <c r="T39" s="110">
        <f>[35]Maio!$B$23</f>
        <v>20.074999999999999</v>
      </c>
      <c r="U39" s="110">
        <f>[35]Maio!$B$24</f>
        <v>22.545833333333334</v>
      </c>
      <c r="V39" s="110">
        <f>[35]Maio!$B$25</f>
        <v>22.650000000000002</v>
      </c>
      <c r="W39" s="110">
        <f>[35]Maio!$B$26</f>
        <v>22.616666666666671</v>
      </c>
      <c r="X39" s="110">
        <f>[35]Maio!$B$27</f>
        <v>20.258333333333329</v>
      </c>
      <c r="Y39" s="110">
        <f>[35]Maio!$B$28</f>
        <v>20.166666666666664</v>
      </c>
      <c r="Z39" s="110">
        <f>[35]Maio!$B$29</f>
        <v>20.725000000000001</v>
      </c>
      <c r="AA39" s="110">
        <f>[35]Maio!$B$30</f>
        <v>21.316666666666666</v>
      </c>
      <c r="AB39" s="110">
        <f>[35]Maio!$B$31</f>
        <v>22.087499999999995</v>
      </c>
      <c r="AC39" s="110">
        <f>[35]Maio!$B$32</f>
        <v>13.429166666666669</v>
      </c>
      <c r="AD39" s="110">
        <f>[35]Maio!$B$33</f>
        <v>8.0958333333333332</v>
      </c>
      <c r="AE39" s="110">
        <f>[35]Maio!$B$34</f>
        <v>10.112499999999999</v>
      </c>
      <c r="AF39" s="110">
        <f>[35]Maio!$B$35</f>
        <v>14.512499999999998</v>
      </c>
      <c r="AG39" s="109">
        <f t="shared" si="1"/>
        <v>19.673521505376346</v>
      </c>
      <c r="AH39" s="12" t="s">
        <v>35</v>
      </c>
      <c r="AI39" s="12" t="s">
        <v>35</v>
      </c>
      <c r="AJ39" t="s">
        <v>35</v>
      </c>
      <c r="AK39" t="s">
        <v>35</v>
      </c>
    </row>
    <row r="40" spans="1:38" x14ac:dyDescent="0.2">
      <c r="A40" s="48" t="s">
        <v>16</v>
      </c>
      <c r="B40" s="110">
        <f>[36]Maio!$B$5</f>
        <v>22.383333333333336</v>
      </c>
      <c r="C40" s="110">
        <f>[36]Maio!$B$6</f>
        <v>23.987499999999997</v>
      </c>
      <c r="D40" s="110">
        <f>[36]Maio!$B$7</f>
        <v>23.754166666666666</v>
      </c>
      <c r="E40" s="110">
        <f>[36]Maio!$B$8</f>
        <v>24.645833333333329</v>
      </c>
      <c r="F40" s="110">
        <f>[36]Maio!$B$9</f>
        <v>25.395833333333329</v>
      </c>
      <c r="G40" s="110">
        <f>[36]Maio!$B$10</f>
        <v>26.620833333333334</v>
      </c>
      <c r="H40" s="110">
        <f>[36]Maio!$B$11</f>
        <v>27.629166666666666</v>
      </c>
      <c r="I40" s="110">
        <f>[36]Maio!$B$12</f>
        <v>27.974999999999998</v>
      </c>
      <c r="J40" s="110">
        <f>[36]Maio!$B$13</f>
        <v>27.654166666666658</v>
      </c>
      <c r="K40" s="110">
        <f>[36]Maio!$B$14</f>
        <v>20.600000000000005</v>
      </c>
      <c r="L40" s="110">
        <f>[36]Maio!$B$15</f>
        <v>20.491666666666671</v>
      </c>
      <c r="M40" s="110">
        <f>[36]Maio!$B$16</f>
        <v>21.333333333333339</v>
      </c>
      <c r="N40" s="110">
        <f>[36]Maio!$B$17</f>
        <v>24.220833333333331</v>
      </c>
      <c r="O40" s="110">
        <f>[36]Maio!$B$18</f>
        <v>25.774999999999995</v>
      </c>
      <c r="P40" s="110">
        <f>[36]Maio!$B$19</f>
        <v>25.516666666666666</v>
      </c>
      <c r="Q40" s="110">
        <f>[36]Maio!$B$20</f>
        <v>25.058333333333334</v>
      </c>
      <c r="R40" s="110">
        <f>[36]Maio!$B$21</f>
        <v>24.837500000000002</v>
      </c>
      <c r="S40" s="110">
        <f>[36]Maio!$B$22</f>
        <v>26.575000000000003</v>
      </c>
      <c r="T40" s="110">
        <f>[36]Maio!$B$23</f>
        <v>24.841666666666672</v>
      </c>
      <c r="U40" s="110">
        <f>[36]Maio!$B$24</f>
        <v>23.395833333333332</v>
      </c>
      <c r="V40" s="110">
        <f>[36]Maio!$B$25</f>
        <v>25.254166666666666</v>
      </c>
      <c r="W40" s="110">
        <f>[36]Maio!$B$26</f>
        <v>25.69583333333334</v>
      </c>
      <c r="X40" s="110">
        <f>[36]Maio!$B$27</f>
        <v>25.249999999999996</v>
      </c>
      <c r="Y40" s="110">
        <f>[36]Maio!$B$28</f>
        <v>24.337499999999995</v>
      </c>
      <c r="Z40" s="110">
        <f>[36]Maio!$B$29</f>
        <v>24.437500000000004</v>
      </c>
      <c r="AA40" s="110">
        <f>[36]Maio!$B$30</f>
        <v>25.954166666666666</v>
      </c>
      <c r="AB40" s="110">
        <f>[36]Maio!$B$31</f>
        <v>27.345833333333331</v>
      </c>
      <c r="AC40" s="110">
        <f>[36]Maio!$B$32</f>
        <v>16.245833333333334</v>
      </c>
      <c r="AD40" s="110">
        <f>[36]Maio!$B$33</f>
        <v>11.524999999999999</v>
      </c>
      <c r="AE40" s="110">
        <f>[36]Maio!$B$34</f>
        <v>12.316666666666665</v>
      </c>
      <c r="AF40" s="110">
        <f>[36]Maio!$B$35</f>
        <v>17.483333333333334</v>
      </c>
      <c r="AG40" s="109">
        <f t="shared" si="1"/>
        <v>23.501209677419347</v>
      </c>
      <c r="AI40" s="12" t="s">
        <v>35</v>
      </c>
      <c r="AK40" t="s">
        <v>35</v>
      </c>
    </row>
    <row r="41" spans="1:38" x14ac:dyDescent="0.2">
      <c r="A41" s="48" t="s">
        <v>257</v>
      </c>
      <c r="B41" s="110" t="str">
        <f>[37]Maio!$B$5</f>
        <v>*</v>
      </c>
      <c r="C41" s="110" t="str">
        <f>[37]Maio!$B$6</f>
        <v>*</v>
      </c>
      <c r="D41" s="110" t="str">
        <f>[37]Maio!$B$7</f>
        <v>*</v>
      </c>
      <c r="E41" s="110" t="str">
        <f>[37]Maio!$B$8</f>
        <v>*</v>
      </c>
      <c r="F41" s="110" t="str">
        <f>[37]Maio!$B$9</f>
        <v>*</v>
      </c>
      <c r="G41" s="110" t="str">
        <f>[37]Maio!$B$10</f>
        <v>*</v>
      </c>
      <c r="H41" s="110" t="str">
        <f>[37]Maio!$B$11</f>
        <v>*</v>
      </c>
      <c r="I41" s="110" t="str">
        <f>[37]Maio!$B$12</f>
        <v>*</v>
      </c>
      <c r="J41" s="110" t="str">
        <f>[37]Maio!$B$13</f>
        <v>*</v>
      </c>
      <c r="K41" s="110" t="str">
        <f>[37]Maio!$B$14</f>
        <v>*</v>
      </c>
      <c r="L41" s="110" t="str">
        <f>[37]Maio!$B$15</f>
        <v>*</v>
      </c>
      <c r="M41" s="110" t="str">
        <f>[37]Maio!$B$16</f>
        <v>*</v>
      </c>
      <c r="N41" s="110" t="str">
        <f>[37]Maio!$B$17</f>
        <v>*</v>
      </c>
      <c r="O41" s="110" t="str">
        <f>[37]Maio!$B$18</f>
        <v>*</v>
      </c>
      <c r="P41" s="110" t="str">
        <f>[37]Maio!$B$19</f>
        <v>*</v>
      </c>
      <c r="Q41" s="110" t="str">
        <f>[37]Maio!$B$20</f>
        <v>*</v>
      </c>
      <c r="R41" s="110" t="str">
        <f>[37]Maio!$B$21</f>
        <v>*</v>
      </c>
      <c r="S41" s="110" t="str">
        <f>[37]Maio!$B$22</f>
        <v>*</v>
      </c>
      <c r="T41" s="110" t="str">
        <f>[37]Maio!$B$23</f>
        <v>*</v>
      </c>
      <c r="U41" s="110" t="str">
        <f>[37]Maio!$B$24</f>
        <v>*</v>
      </c>
      <c r="V41" s="110" t="str">
        <f>[37]Maio!$B$25</f>
        <v>*</v>
      </c>
      <c r="W41" s="110" t="str">
        <f>[37]Maio!$B$26</f>
        <v>*</v>
      </c>
      <c r="X41" s="110" t="str">
        <f>[37]Maio!$B$27</f>
        <v>*</v>
      </c>
      <c r="Y41" s="110" t="str">
        <f>[37]Maio!$B$28</f>
        <v>*</v>
      </c>
      <c r="Z41" s="110" t="str">
        <f>[37]Maio!$B$29</f>
        <v>*</v>
      </c>
      <c r="AA41" s="110" t="str">
        <f>[37]Maio!$B$30</f>
        <v>*</v>
      </c>
      <c r="AB41" s="110" t="str">
        <f>[37]Maio!$B$31</f>
        <v>*</v>
      </c>
      <c r="AC41" s="110">
        <f>[37]Maio!$B$32</f>
        <v>15.350000000000001</v>
      </c>
      <c r="AD41" s="110">
        <f>[37]Maio!$B$33</f>
        <v>12.216666666666669</v>
      </c>
      <c r="AE41" s="110">
        <f>[37]Maio!$B$34</f>
        <v>13.091666666666667</v>
      </c>
      <c r="AF41" s="110">
        <f>[37]Maio!$B$35</f>
        <v>17.483333333333334</v>
      </c>
      <c r="AG41" s="109">
        <f t="shared" si="1"/>
        <v>14.535416666666668</v>
      </c>
      <c r="AI41" s="12"/>
    </row>
    <row r="42" spans="1:38" x14ac:dyDescent="0.2">
      <c r="A42" s="48" t="s">
        <v>154</v>
      </c>
      <c r="B42" s="110">
        <f>[38]Maio!$B$5</f>
        <v>20.120833333333334</v>
      </c>
      <c r="C42" s="110">
        <f>[38]Maio!$B$6</f>
        <v>21.570833333333329</v>
      </c>
      <c r="D42" s="110">
        <f>[38]Maio!$B$7</f>
        <v>23.579166666666662</v>
      </c>
      <c r="E42" s="110">
        <f>[38]Maio!$B$8</f>
        <v>25.100000000000005</v>
      </c>
      <c r="F42" s="110">
        <f>[38]Maio!$B$9</f>
        <v>23.441666666666666</v>
      </c>
      <c r="G42" s="110">
        <f>[38]Maio!$B$10</f>
        <v>23.262499999999999</v>
      </c>
      <c r="H42" s="110">
        <f>[38]Maio!$B$11</f>
        <v>23.337499999999995</v>
      </c>
      <c r="I42" s="110">
        <f>[38]Maio!$B$12</f>
        <v>24.729166666666668</v>
      </c>
      <c r="J42" s="110">
        <f>[38]Maio!$B$13</f>
        <v>25.904166666666669</v>
      </c>
      <c r="K42" s="110">
        <f>[38]Maio!$B$14</f>
        <v>23.412500000000005</v>
      </c>
      <c r="L42" s="110">
        <f>[38]Maio!$B$15</f>
        <v>19.437499999999996</v>
      </c>
      <c r="M42" s="110">
        <f>[38]Maio!$B$16</f>
        <v>21.925000000000001</v>
      </c>
      <c r="N42" s="110">
        <f>[38]Maio!$B$17</f>
        <v>23.083333333333332</v>
      </c>
      <c r="O42" s="110">
        <f>[38]Maio!$B$18</f>
        <v>23.741666666666671</v>
      </c>
      <c r="P42" s="110">
        <f>[38]Maio!$B$19</f>
        <v>22.787499999999998</v>
      </c>
      <c r="Q42" s="110">
        <f>[38]Maio!$B$20</f>
        <v>23.083333333333332</v>
      </c>
      <c r="R42" s="110">
        <f>[38]Maio!$B$21</f>
        <v>23.341666666666669</v>
      </c>
      <c r="S42" s="110">
        <f>[38]Maio!$B$22</f>
        <v>23.404166666666669</v>
      </c>
      <c r="T42" s="110">
        <f>[38]Maio!$B$23</f>
        <v>23.674999999999997</v>
      </c>
      <c r="U42" s="110">
        <f>[38]Maio!$B$24</f>
        <v>24.541666666666671</v>
      </c>
      <c r="V42" s="110">
        <f>[38]Maio!$B$25</f>
        <v>22.424999999999997</v>
      </c>
      <c r="W42" s="110">
        <f>[38]Maio!$B$26</f>
        <v>21.354166666666668</v>
      </c>
      <c r="X42" s="110">
        <f>[38]Maio!$B$27</f>
        <v>21.599999999999998</v>
      </c>
      <c r="Y42" s="110">
        <f>[38]Maio!$B$28</f>
        <v>21.325000000000003</v>
      </c>
      <c r="Z42" s="110">
        <f>[38]Maio!$B$29</f>
        <v>22.058333333333334</v>
      </c>
      <c r="AA42" s="110">
        <f>[38]Maio!$B$30</f>
        <v>22.704166666666666</v>
      </c>
      <c r="AB42" s="110">
        <f>[38]Maio!$B$31</f>
        <v>22.724999999999998</v>
      </c>
      <c r="AC42" s="110">
        <f>[38]Maio!$B$32</f>
        <v>19.025000000000002</v>
      </c>
      <c r="AD42" s="110">
        <f>[38]Maio!$B$33</f>
        <v>11.833333333333336</v>
      </c>
      <c r="AE42" s="110">
        <f>[38]Maio!$B$34</f>
        <v>11.520833333333334</v>
      </c>
      <c r="AF42" s="110">
        <f>[38]Maio!$B$35</f>
        <v>14.870833333333332</v>
      </c>
      <c r="AG42" s="109">
        <f t="shared" si="1"/>
        <v>21.771639784946242</v>
      </c>
      <c r="AI42" s="12" t="s">
        <v>35</v>
      </c>
      <c r="AK42" t="s">
        <v>35</v>
      </c>
    </row>
    <row r="43" spans="1:38" x14ac:dyDescent="0.2">
      <c r="A43" s="48" t="s">
        <v>17</v>
      </c>
      <c r="B43" s="110">
        <f>[39]Maio!$B$5</f>
        <v>19.329166666666669</v>
      </c>
      <c r="C43" s="110">
        <f>[39]Maio!$B$6</f>
        <v>20.350000000000001</v>
      </c>
      <c r="D43" s="110">
        <f>[39]Maio!$B$7</f>
        <v>20.841666666666665</v>
      </c>
      <c r="E43" s="110">
        <f>[39]Maio!$B$8</f>
        <v>23.504166666666674</v>
      </c>
      <c r="F43" s="110">
        <f>[39]Maio!$B$9</f>
        <v>23.595833333333331</v>
      </c>
      <c r="G43" s="110">
        <f>[39]Maio!$B$10</f>
        <v>22.849999999999998</v>
      </c>
      <c r="H43" s="110">
        <f>[39]Maio!$B$11</f>
        <v>23.204166666666669</v>
      </c>
      <c r="I43" s="110">
        <f>[39]Maio!$B$12</f>
        <v>24.770833333333329</v>
      </c>
      <c r="J43" s="110">
        <f>[39]Maio!$B$13</f>
        <v>24.924999999999997</v>
      </c>
      <c r="K43" s="110">
        <f>[39]Maio!$B$14</f>
        <v>21.154166666666669</v>
      </c>
      <c r="L43" s="110">
        <f>[39]Maio!$B$15</f>
        <v>18.920833333333334</v>
      </c>
      <c r="M43" s="110">
        <f>[39]Maio!$B$16</f>
        <v>20.679166666666667</v>
      </c>
      <c r="N43" s="110">
        <f>[39]Maio!$B$17</f>
        <v>22.433333333333334</v>
      </c>
      <c r="O43" s="110">
        <f>[39]Maio!$B$18</f>
        <v>22.775000000000002</v>
      </c>
      <c r="P43" s="110">
        <f>[39]Maio!$B$19</f>
        <v>21.879166666666666</v>
      </c>
      <c r="Q43" s="110">
        <f>[39]Maio!$B$20</f>
        <v>21.808333333333334</v>
      </c>
      <c r="R43" s="110">
        <f>[39]Maio!$B$21</f>
        <v>23.495833333333337</v>
      </c>
      <c r="S43" s="110">
        <f>[39]Maio!$B$22</f>
        <v>23.400000000000006</v>
      </c>
      <c r="T43" s="110">
        <f>[39]Maio!$B$23</f>
        <v>22.420833333333334</v>
      </c>
      <c r="U43" s="110">
        <f>[39]Maio!$B$24</f>
        <v>23.154166666666669</v>
      </c>
      <c r="V43" s="110">
        <f>[39]Maio!$B$25</f>
        <v>22.599999999999998</v>
      </c>
      <c r="W43" s="110">
        <f>[39]Maio!$B$26</f>
        <v>21.583333333333332</v>
      </c>
      <c r="X43" s="110">
        <f>[39]Maio!$B$27</f>
        <v>21.454166666666666</v>
      </c>
      <c r="Y43" s="110">
        <f>[39]Maio!$B$28</f>
        <v>22.391666666666666</v>
      </c>
      <c r="Z43" s="110">
        <f>[39]Maio!$B$29</f>
        <v>22.125</v>
      </c>
      <c r="AA43" s="110">
        <f>[39]Maio!$B$30</f>
        <v>22.862500000000001</v>
      </c>
      <c r="AB43" s="110">
        <f>[39]Maio!$B$31</f>
        <v>24.212500000000002</v>
      </c>
      <c r="AC43" s="110">
        <f>[39]Maio!$B$32</f>
        <v>17.379166666666666</v>
      </c>
      <c r="AD43" s="110">
        <f>[39]Maio!$B$33</f>
        <v>9.9</v>
      </c>
      <c r="AE43" s="110">
        <f>[39]Maio!$B$34</f>
        <v>8.8125000000000018</v>
      </c>
      <c r="AF43" s="110">
        <f>[39]Maio!$B$35</f>
        <v>13.183333333333332</v>
      </c>
      <c r="AG43" s="109">
        <f t="shared" si="1"/>
        <v>21.032123655913981</v>
      </c>
      <c r="AI43" s="12" t="s">
        <v>35</v>
      </c>
      <c r="AK43" t="s">
        <v>35</v>
      </c>
    </row>
    <row r="44" spans="1:38" x14ac:dyDescent="0.2">
      <c r="A44" s="48" t="s">
        <v>136</v>
      </c>
      <c r="B44" s="110">
        <f>[40]Maio!$B$5</f>
        <v>20.408333333333331</v>
      </c>
      <c r="C44" s="110">
        <f>[40]Maio!$B$6</f>
        <v>20.512499999999999</v>
      </c>
      <c r="D44" s="110">
        <f>[40]Maio!$B$7</f>
        <v>23.816666666666666</v>
      </c>
      <c r="E44" s="110">
        <f>[40]Maio!$B$8</f>
        <v>23.662499999999998</v>
      </c>
      <c r="F44" s="110">
        <f>[40]Maio!$B$9</f>
        <v>22.545833333333334</v>
      </c>
      <c r="G44" s="110">
        <f>[40]Maio!$B$10</f>
        <v>22.062500000000004</v>
      </c>
      <c r="H44" s="110">
        <f>[40]Maio!$B$11</f>
        <v>23.299999999999997</v>
      </c>
      <c r="I44" s="110">
        <f>[40]Maio!$B$12</f>
        <v>25.141666666666666</v>
      </c>
      <c r="J44" s="110">
        <f>[40]Maio!$B$13</f>
        <v>26.141666666666662</v>
      </c>
      <c r="K44" s="110">
        <f>[40]Maio!$B$14</f>
        <v>23.541666666666668</v>
      </c>
      <c r="L44" s="110">
        <f>[40]Maio!$B$15</f>
        <v>20.716666666666665</v>
      </c>
      <c r="M44" s="110">
        <f>[40]Maio!$B$16</f>
        <v>21.512499999999999</v>
      </c>
      <c r="N44" s="110">
        <f>[40]Maio!$B$17</f>
        <v>22.637499999999999</v>
      </c>
      <c r="O44" s="110">
        <f>[40]Maio!$B$18</f>
        <v>22.487499999999997</v>
      </c>
      <c r="P44" s="110">
        <f>[40]Maio!$B$19</f>
        <v>21.554166666666664</v>
      </c>
      <c r="Q44" s="110">
        <f>[40]Maio!$B$20</f>
        <v>22.216666666666665</v>
      </c>
      <c r="R44" s="110">
        <f>[40]Maio!$B$21</f>
        <v>23.816666666666666</v>
      </c>
      <c r="S44" s="110">
        <f>[40]Maio!$B$22</f>
        <v>24.279166666666669</v>
      </c>
      <c r="T44" s="110">
        <f>[40]Maio!$B$23</f>
        <v>23.479166666666671</v>
      </c>
      <c r="U44" s="110">
        <f>[40]Maio!$B$24</f>
        <v>23.241666666666664</v>
      </c>
      <c r="V44" s="110">
        <f>[40]Maio!$B$25</f>
        <v>22.095652173913045</v>
      </c>
      <c r="W44" s="110">
        <f>[40]Maio!$B$26</f>
        <v>20.966666666666665</v>
      </c>
      <c r="X44" s="110">
        <f>[40]Maio!$B$27</f>
        <v>21.370833333333337</v>
      </c>
      <c r="Y44" s="110">
        <f>[40]Maio!$B$28</f>
        <v>21.716666666666665</v>
      </c>
      <c r="Z44" s="110">
        <f>[40]Maio!$B$29</f>
        <v>22.316666666666666</v>
      </c>
      <c r="AA44" s="110">
        <f>[40]Maio!$B$30</f>
        <v>22.675000000000001</v>
      </c>
      <c r="AB44" s="110">
        <f>[40]Maio!$B$31</f>
        <v>23.479166666666661</v>
      </c>
      <c r="AC44" s="110">
        <f>[40]Maio!$B$32</f>
        <v>18.537499999999998</v>
      </c>
      <c r="AD44" s="110">
        <f>[40]Maio!$B$33</f>
        <v>11.404166666666669</v>
      </c>
      <c r="AE44" s="110">
        <f>[40]Maio!$B$34</f>
        <v>10.679166666666667</v>
      </c>
      <c r="AF44" s="110">
        <f>[40]Maio!$B$35</f>
        <v>13.65</v>
      </c>
      <c r="AG44" s="109">
        <f t="shared" si="1"/>
        <v>21.482789855072465</v>
      </c>
      <c r="AI44" s="12" t="s">
        <v>35</v>
      </c>
      <c r="AJ44" t="s">
        <v>35</v>
      </c>
    </row>
    <row r="45" spans="1:38" x14ac:dyDescent="0.2">
      <c r="A45" s="48" t="s">
        <v>18</v>
      </c>
      <c r="B45" s="110">
        <f>[41]Maio!$B$5</f>
        <v>20.358333333333331</v>
      </c>
      <c r="C45" s="110">
        <f>[41]Maio!$B$6</f>
        <v>21.791666666666668</v>
      </c>
      <c r="D45" s="110">
        <f>[41]Maio!$B$7</f>
        <v>22.987500000000001</v>
      </c>
      <c r="E45" s="110">
        <f>[41]Maio!$B$8</f>
        <v>23.916666666666661</v>
      </c>
      <c r="F45" s="110">
        <f>[41]Maio!$B$9</f>
        <v>23.120833333333334</v>
      </c>
      <c r="G45" s="110">
        <f>[41]Maio!$B$10</f>
        <v>22.849999999999994</v>
      </c>
      <c r="H45" s="110">
        <f>[41]Maio!$B$11</f>
        <v>22.816666666666666</v>
      </c>
      <c r="I45" s="110">
        <f>[41]Maio!$B$12</f>
        <v>23.599999999999998</v>
      </c>
      <c r="J45" s="110">
        <f>[41]Maio!$B$13</f>
        <v>24.516666666666666</v>
      </c>
      <c r="K45" s="110">
        <f>[41]Maio!$B$14</f>
        <v>22.2</v>
      </c>
      <c r="L45" s="110">
        <f>[41]Maio!$B$15</f>
        <v>19.983333333333331</v>
      </c>
      <c r="M45" s="110">
        <f>[41]Maio!$B$16</f>
        <v>21.479166666666668</v>
      </c>
      <c r="N45" s="110">
        <f>[41]Maio!$B$17</f>
        <v>22.6875</v>
      </c>
      <c r="O45" s="110">
        <f>[41]Maio!$B$18</f>
        <v>22.295833333333334</v>
      </c>
      <c r="P45" s="110">
        <f>[41]Maio!$B$19</f>
        <v>21.970833333333335</v>
      </c>
      <c r="Q45" s="110">
        <f>[41]Maio!$B$20</f>
        <v>21.908333333333335</v>
      </c>
      <c r="R45" s="110">
        <f>[41]Maio!$B$21</f>
        <v>22.354166666666668</v>
      </c>
      <c r="S45" s="110">
        <f>[41]Maio!$B$22</f>
        <v>21.916666666666668</v>
      </c>
      <c r="T45" s="110">
        <f>[41]Maio!$B$23</f>
        <v>22.424999999999997</v>
      </c>
      <c r="U45" s="110">
        <f>[41]Maio!$B$24</f>
        <v>22.845833333333331</v>
      </c>
      <c r="V45" s="110">
        <f>[41]Maio!$B$25</f>
        <v>21.716666666666665</v>
      </c>
      <c r="W45" s="110">
        <f>[41]Maio!$B$26</f>
        <v>21.304166666666667</v>
      </c>
      <c r="X45" s="110">
        <f>[41]Maio!$B$27</f>
        <v>21.208333333333332</v>
      </c>
      <c r="Y45" s="110">
        <f>[41]Maio!$B$28</f>
        <v>21.395833333333332</v>
      </c>
      <c r="Z45" s="110">
        <f>[41]Maio!$B$29</f>
        <v>22.574999999999999</v>
      </c>
      <c r="AA45" s="110">
        <f>[41]Maio!$B$30</f>
        <v>22.150000000000002</v>
      </c>
      <c r="AB45" s="110">
        <f>[41]Maio!$B$31</f>
        <v>21.945833333333329</v>
      </c>
      <c r="AC45" s="110">
        <f>[41]Maio!$B$32</f>
        <v>17.69583333333334</v>
      </c>
      <c r="AD45" s="110">
        <f>[41]Maio!$B$33</f>
        <v>10.774999999999999</v>
      </c>
      <c r="AE45" s="110">
        <f>[41]Maio!$B$34</f>
        <v>11.487499999999999</v>
      </c>
      <c r="AF45" s="110">
        <f>[41]Maio!$B$35</f>
        <v>15.5</v>
      </c>
      <c r="AG45" s="109">
        <f t="shared" si="1"/>
        <v>21.154166666666669</v>
      </c>
      <c r="AK45" t="s">
        <v>35</v>
      </c>
    </row>
    <row r="46" spans="1:38" x14ac:dyDescent="0.2">
      <c r="A46" s="48" t="s">
        <v>19</v>
      </c>
      <c r="B46" s="110">
        <f>[42]Maio!$B$5</f>
        <v>19.583333333333339</v>
      </c>
      <c r="C46" s="110">
        <f>[42]Maio!$B$6</f>
        <v>19.658333333333335</v>
      </c>
      <c r="D46" s="110">
        <f>[42]Maio!$B$7</f>
        <v>21.354166666666668</v>
      </c>
      <c r="E46" s="110">
        <f>[42]Maio!$B$8</f>
        <v>22.379166666666663</v>
      </c>
      <c r="F46" s="110">
        <f>[42]Maio!$B$9</f>
        <v>22.745833333333337</v>
      </c>
      <c r="G46" s="110">
        <f>[42]Maio!$B$10</f>
        <v>21.8125</v>
      </c>
      <c r="H46" s="110">
        <f>[42]Maio!$B$11</f>
        <v>21.316666666666666</v>
      </c>
      <c r="I46" s="110">
        <f>[42]Maio!$B$12</f>
        <v>23.229166666666671</v>
      </c>
      <c r="J46" s="110">
        <f>[42]Maio!$B$13</f>
        <v>23.383333333333329</v>
      </c>
      <c r="K46" s="110">
        <f>[42]Maio!$B$14</f>
        <v>18.924999999999994</v>
      </c>
      <c r="L46" s="110">
        <f>[42]Maio!$B$15</f>
        <v>18.445833333333333</v>
      </c>
      <c r="M46" s="110">
        <f>[42]Maio!$B$16</f>
        <v>18.587500000000002</v>
      </c>
      <c r="N46" s="110">
        <f>[42]Maio!$B$17</f>
        <v>20.941666666666666</v>
      </c>
      <c r="O46" s="110">
        <f>[42]Maio!$B$18</f>
        <v>21.758333333333336</v>
      </c>
      <c r="P46" s="110">
        <f>[42]Maio!$B$19</f>
        <v>20.558333333333334</v>
      </c>
      <c r="Q46" s="110">
        <f>[42]Maio!$B$20</f>
        <v>20.408333333333331</v>
      </c>
      <c r="R46" s="110">
        <f>[42]Maio!$B$21</f>
        <v>21.270833333333336</v>
      </c>
      <c r="S46" s="110">
        <f>[42]Maio!$B$22</f>
        <v>21.354166666666668</v>
      </c>
      <c r="T46" s="110">
        <f>[42]Maio!$B$23</f>
        <v>20.170833333333331</v>
      </c>
      <c r="U46" s="110">
        <f>[42]Maio!$B$24</f>
        <v>21.641666666666662</v>
      </c>
      <c r="V46" s="110">
        <f>[42]Maio!$B$25</f>
        <v>22.095833333333335</v>
      </c>
      <c r="W46" s="110">
        <f>[42]Maio!$B$26</f>
        <v>20.574999999999999</v>
      </c>
      <c r="X46" s="110">
        <f>[42]Maio!$B$27</f>
        <v>20.766666666666666</v>
      </c>
      <c r="Y46" s="110">
        <f>[42]Maio!$B$28</f>
        <v>21.141666666666673</v>
      </c>
      <c r="Z46" s="110">
        <f>[42]Maio!$B$29</f>
        <v>21.095833333333335</v>
      </c>
      <c r="AA46" s="110">
        <f>[42]Maio!$B$30</f>
        <v>20.808333333333337</v>
      </c>
      <c r="AB46" s="110">
        <f>[42]Maio!$B$31</f>
        <v>22.295833333333338</v>
      </c>
      <c r="AC46" s="110">
        <f>[42]Maio!$B$32</f>
        <v>14.208333333333336</v>
      </c>
      <c r="AD46" s="110">
        <f>[42]Maio!$B$33</f>
        <v>8.7083333333333339</v>
      </c>
      <c r="AE46" s="110">
        <f>[42]Maio!$B$34</f>
        <v>10.125000000000002</v>
      </c>
      <c r="AF46" s="110">
        <f>[42]Maio!$B$35</f>
        <v>12.958333333333334</v>
      </c>
      <c r="AG46" s="109">
        <f t="shared" si="1"/>
        <v>19.816263440860215</v>
      </c>
      <c r="AH46" s="12" t="s">
        <v>35</v>
      </c>
      <c r="AI46" s="12" t="s">
        <v>35</v>
      </c>
      <c r="AK46" t="s">
        <v>35</v>
      </c>
    </row>
    <row r="47" spans="1:38" x14ac:dyDescent="0.2">
      <c r="A47" s="48" t="s">
        <v>23</v>
      </c>
      <c r="B47" s="110">
        <f>[43]Maio!$B$5</f>
        <v>20.716666666666665</v>
      </c>
      <c r="C47" s="110">
        <f>[43]Maio!$B$6</f>
        <v>21.258333333333336</v>
      </c>
      <c r="D47" s="110">
        <f>[43]Maio!$B$7</f>
        <v>22.05</v>
      </c>
      <c r="E47" s="110">
        <f>[43]Maio!$B$8</f>
        <v>24.070833333333336</v>
      </c>
      <c r="F47" s="110">
        <f>[43]Maio!$B$9</f>
        <v>24.295833333333334</v>
      </c>
      <c r="G47" s="110">
        <f>[43]Maio!$B$10</f>
        <v>24.024999999999995</v>
      </c>
      <c r="H47" s="110">
        <f>[43]Maio!$B$11</f>
        <v>24.462500000000002</v>
      </c>
      <c r="I47" s="110">
        <f>[43]Maio!$B$12</f>
        <v>25.291666666666668</v>
      </c>
      <c r="J47" s="110">
        <f>[43]Maio!$B$13</f>
        <v>26.179166666666671</v>
      </c>
      <c r="K47" s="110">
        <f>[43]Maio!$B$14</f>
        <v>21.00416666666667</v>
      </c>
      <c r="L47" s="110">
        <f>[43]Maio!$B$15</f>
        <v>17.858333333333334</v>
      </c>
      <c r="M47" s="110">
        <f>[43]Maio!$B$16</f>
        <v>20.933333333333334</v>
      </c>
      <c r="N47" s="110">
        <f>[43]Maio!$B$17</f>
        <v>22.654166666666669</v>
      </c>
      <c r="O47" s="110">
        <f>[43]Maio!$B$18</f>
        <v>23.337499999999995</v>
      </c>
      <c r="P47" s="110">
        <f>[43]Maio!$B$19</f>
        <v>22.195833333333336</v>
      </c>
      <c r="Q47" s="110">
        <f>[43]Maio!$B$20</f>
        <v>23.229166666666668</v>
      </c>
      <c r="R47" s="110">
        <f>[43]Maio!$B$21</f>
        <v>24.3125</v>
      </c>
      <c r="S47" s="110">
        <f>[43]Maio!$B$22</f>
        <v>23.916666666666668</v>
      </c>
      <c r="T47" s="110">
        <f>[43]Maio!$B$23</f>
        <v>22.716666666666665</v>
      </c>
      <c r="U47" s="110">
        <f>[43]Maio!$B$24</f>
        <v>23.895833333333329</v>
      </c>
      <c r="V47" s="110">
        <f>[43]Maio!$B$25</f>
        <v>23.291666666666668</v>
      </c>
      <c r="W47" s="110">
        <f>[43]Maio!$B$26</f>
        <v>23.412499999999998</v>
      </c>
      <c r="X47" s="110">
        <f>[43]Maio!$B$27</f>
        <v>21.866666666666671</v>
      </c>
      <c r="Y47" s="110">
        <f>[43]Maio!$B$28</f>
        <v>23.300000000000008</v>
      </c>
      <c r="Z47" s="110">
        <f>[43]Maio!$B$29</f>
        <v>23.799999999999997</v>
      </c>
      <c r="AA47" s="110">
        <f>[43]Maio!$B$30</f>
        <v>24.575000000000003</v>
      </c>
      <c r="AB47" s="110">
        <f>[43]Maio!$B$31</f>
        <v>24.812499999999996</v>
      </c>
      <c r="AC47" s="110">
        <f>[43]Maio!$B$32</f>
        <v>17.554166666666667</v>
      </c>
      <c r="AD47" s="110">
        <f>[43]Maio!$B$33</f>
        <v>10.645833333333334</v>
      </c>
      <c r="AE47" s="110">
        <f>[43]Maio!$B$34</f>
        <v>10.516666666666667</v>
      </c>
      <c r="AF47" s="110">
        <f>[43]Maio!$B$35</f>
        <v>14.550000000000002</v>
      </c>
      <c r="AG47" s="109">
        <f t="shared" si="1"/>
        <v>21.829973118279568</v>
      </c>
      <c r="AK47" t="s">
        <v>35</v>
      </c>
    </row>
    <row r="48" spans="1:38" x14ac:dyDescent="0.2">
      <c r="A48" s="48" t="s">
        <v>34</v>
      </c>
      <c r="B48" s="110">
        <f>[44]Maio!$B$5</f>
        <v>22.837500000000002</v>
      </c>
      <c r="C48" s="110">
        <f>[44]Maio!$B$6</f>
        <v>23.545833333333334</v>
      </c>
      <c r="D48" s="110">
        <f>[44]Maio!$B$7</f>
        <v>25.129166666666666</v>
      </c>
      <c r="E48" s="110">
        <f>[44]Maio!$B$8</f>
        <v>25.979166666666671</v>
      </c>
      <c r="F48" s="110">
        <f>[44]Maio!$B$9</f>
        <v>25.770833333333332</v>
      </c>
      <c r="G48" s="110">
        <f>[44]Maio!$B$10</f>
        <v>25.145833333333329</v>
      </c>
      <c r="H48" s="110">
        <f>[44]Maio!$B$11</f>
        <v>24.733333333333334</v>
      </c>
      <c r="I48" s="110">
        <f>[44]Maio!$B$12</f>
        <v>25.733333333333334</v>
      </c>
      <c r="J48" s="110">
        <f>[44]Maio!$B$13</f>
        <v>26.233333333333334</v>
      </c>
      <c r="K48" s="110">
        <f>[44]Maio!$B$14</f>
        <v>24.004166666666666</v>
      </c>
      <c r="L48" s="110">
        <f>[44]Maio!$B$15</f>
        <v>22.470833333333335</v>
      </c>
      <c r="M48" s="110">
        <f>[44]Maio!$B$16</f>
        <v>23.533333333333331</v>
      </c>
      <c r="N48" s="110">
        <f>[44]Maio!$B$17</f>
        <v>24.158333333333335</v>
      </c>
      <c r="O48" s="110">
        <f>[44]Maio!$B$18</f>
        <v>23.5</v>
      </c>
      <c r="P48" s="110">
        <f>[44]Maio!$B$19</f>
        <v>24.070833333333329</v>
      </c>
      <c r="Q48" s="110">
        <f>[44]Maio!$B$20</f>
        <v>24.062500000000004</v>
      </c>
      <c r="R48" s="110">
        <f>[44]Maio!$B$21</f>
        <v>24.054166666666664</v>
      </c>
      <c r="S48" s="110">
        <f>[44]Maio!$B$22</f>
        <v>24.400000000000002</v>
      </c>
      <c r="T48" s="110">
        <f>[44]Maio!$B$23</f>
        <v>24.429166666666671</v>
      </c>
      <c r="U48" s="110">
        <f>[44]Maio!$B$24</f>
        <v>24.366666666666664</v>
      </c>
      <c r="V48" s="110">
        <f>[44]Maio!$B$25</f>
        <v>23.583333333333332</v>
      </c>
      <c r="W48" s="110">
        <f>[44]Maio!$B$26</f>
        <v>23.195833333333329</v>
      </c>
      <c r="X48" s="110">
        <f>[44]Maio!$B$27</f>
        <v>23.033333333333331</v>
      </c>
      <c r="Y48" s="110">
        <f>[44]Maio!$B$28</f>
        <v>23.591666666666672</v>
      </c>
      <c r="Z48" s="110">
        <f>[44]Maio!$B$29</f>
        <v>25.120833333333334</v>
      </c>
      <c r="AA48" s="110">
        <f>[44]Maio!$B$30</f>
        <v>25.012499999999999</v>
      </c>
      <c r="AB48" s="110">
        <f>[44]Maio!$B$31</f>
        <v>23.824999999999999</v>
      </c>
      <c r="AC48" s="110">
        <f>[44]Maio!$B$32</f>
        <v>19.054166666666664</v>
      </c>
      <c r="AD48" s="110">
        <f>[44]Maio!$B$33</f>
        <v>13.087499999999999</v>
      </c>
      <c r="AE48" s="110">
        <f>[44]Maio!$B$34</f>
        <v>14.716666666666669</v>
      </c>
      <c r="AF48" s="110">
        <f>[44]Maio!$B$35</f>
        <v>18.070833333333333</v>
      </c>
      <c r="AG48" s="109">
        <f t="shared" si="1"/>
        <v>23.240322580645163</v>
      </c>
      <c r="AH48" s="12" t="s">
        <v>35</v>
      </c>
      <c r="AI48" s="12" t="s">
        <v>35</v>
      </c>
      <c r="AK48" s="12" t="s">
        <v>35</v>
      </c>
    </row>
    <row r="49" spans="1:37" x14ac:dyDescent="0.2">
      <c r="A49" s="48" t="s">
        <v>20</v>
      </c>
      <c r="B49" s="110">
        <f>[45]Maio!$B$5</f>
        <v>22.375</v>
      </c>
      <c r="C49" s="110">
        <f>[45]Maio!$B$6</f>
        <v>23.216666666666669</v>
      </c>
      <c r="D49" s="110">
        <f>[45]Maio!$B$7</f>
        <v>25.912499999999994</v>
      </c>
      <c r="E49" s="110">
        <f>[45]Maio!$B$8</f>
        <v>25.187500000000004</v>
      </c>
      <c r="F49" s="110">
        <f>[45]Maio!$B$9</f>
        <v>24.462500000000002</v>
      </c>
      <c r="G49" s="110">
        <f>[45]Maio!$B$10</f>
        <v>23.779166666666669</v>
      </c>
      <c r="H49" s="110">
        <f>[45]Maio!$B$11</f>
        <v>24.412500000000005</v>
      </c>
      <c r="I49" s="110">
        <f>[45]Maio!$B$12</f>
        <v>25.820833333333329</v>
      </c>
      <c r="J49" s="110">
        <f>[45]Maio!$B$13</f>
        <v>27.250000000000004</v>
      </c>
      <c r="K49" s="110">
        <f>[45]Maio!$B$14</f>
        <v>25.816666666666674</v>
      </c>
      <c r="L49" s="110">
        <f>[45]Maio!$B$15</f>
        <v>24.291666666666668</v>
      </c>
      <c r="M49" s="110">
        <f>[45]Maio!$B$16</f>
        <v>23.445833333333329</v>
      </c>
      <c r="N49" s="110">
        <f>[45]Maio!$B$17</f>
        <v>24.579166666666669</v>
      </c>
      <c r="O49" s="110">
        <f>[45]Maio!$B$18</f>
        <v>24.458333333333332</v>
      </c>
      <c r="P49" s="110">
        <f>[45]Maio!$B$19</f>
        <v>23.520833333333332</v>
      </c>
      <c r="Q49" s="110">
        <f>[45]Maio!$B$20</f>
        <v>24.229166666666668</v>
      </c>
      <c r="R49" s="110">
        <f>[45]Maio!$B$21</f>
        <v>24.458333333333329</v>
      </c>
      <c r="S49" s="110">
        <f>[45]Maio!$B$22</f>
        <v>25.649999999999995</v>
      </c>
      <c r="T49" s="110">
        <f>[45]Maio!$B$23</f>
        <v>25.520833333333332</v>
      </c>
      <c r="U49" s="110">
        <f>[45]Maio!$B$24</f>
        <v>24.304166666666671</v>
      </c>
      <c r="V49" s="110">
        <f>[45]Maio!$B$25</f>
        <v>24.1875</v>
      </c>
      <c r="W49" s="110">
        <f>[45]Maio!$B$26</f>
        <v>23.629166666666663</v>
      </c>
      <c r="X49" s="110">
        <f>[45]Maio!$B$27</f>
        <v>23.349999999999998</v>
      </c>
      <c r="Y49" s="110">
        <f>[45]Maio!$B$28</f>
        <v>23.633333333333329</v>
      </c>
      <c r="Z49" s="110">
        <f>[45]Maio!$B$29</f>
        <v>23.433333333333337</v>
      </c>
      <c r="AA49" s="110">
        <f>[45]Maio!$B$30</f>
        <v>23.845833333333331</v>
      </c>
      <c r="AB49" s="110">
        <f>[45]Maio!$B$31</f>
        <v>24.029166666666665</v>
      </c>
      <c r="AC49" s="110">
        <f>[45]Maio!$B$32</f>
        <v>19.8</v>
      </c>
      <c r="AD49" s="110">
        <f>[45]Maio!$B$33</f>
        <v>13.891666666666667</v>
      </c>
      <c r="AE49" s="110">
        <f>[45]Maio!$B$34</f>
        <v>13.208333333333334</v>
      </c>
      <c r="AF49" s="110">
        <f>[45]Maio!$B$35</f>
        <v>15.774999999999999</v>
      </c>
      <c r="AG49" s="109">
        <f t="shared" si="1"/>
        <v>23.27338709677419</v>
      </c>
      <c r="AI49" s="12" t="s">
        <v>35</v>
      </c>
    </row>
    <row r="50" spans="1:37" s="5" customFormat="1" ht="17.100000000000001" customHeight="1" x14ac:dyDescent="0.2">
      <c r="A50" s="80" t="s">
        <v>198</v>
      </c>
      <c r="B50" s="111">
        <f t="shared" ref="B50:AE50" si="2">AVERAGE(B5:B49)</f>
        <v>20.809100877192979</v>
      </c>
      <c r="C50" s="111">
        <f t="shared" si="2"/>
        <v>21.802850877192984</v>
      </c>
      <c r="D50" s="111">
        <f t="shared" si="2"/>
        <v>23.050219298245619</v>
      </c>
      <c r="E50" s="111">
        <f t="shared" si="2"/>
        <v>24.147149122807019</v>
      </c>
      <c r="F50" s="111">
        <f t="shared" si="2"/>
        <v>24.031469298245611</v>
      </c>
      <c r="G50" s="111">
        <f t="shared" si="2"/>
        <v>23.475877192982455</v>
      </c>
      <c r="H50" s="111">
        <f t="shared" si="2"/>
        <v>23.536168546365918</v>
      </c>
      <c r="I50" s="111">
        <f t="shared" si="2"/>
        <v>24.922039473684208</v>
      </c>
      <c r="J50" s="111">
        <f t="shared" si="2"/>
        <v>25.716027841342488</v>
      </c>
      <c r="K50" s="111">
        <f t="shared" si="2"/>
        <v>22.01918859649124</v>
      </c>
      <c r="L50" s="111">
        <f t="shared" si="2"/>
        <v>20.457701597918987</v>
      </c>
      <c r="M50" s="111">
        <f t="shared" si="2"/>
        <v>21.533974358974358</v>
      </c>
      <c r="N50" s="111">
        <f t="shared" si="2"/>
        <v>23.13119155452036</v>
      </c>
      <c r="O50" s="111">
        <f t="shared" si="2"/>
        <v>23.226282526350463</v>
      </c>
      <c r="P50" s="111">
        <f t="shared" si="2"/>
        <v>22.489375000000003</v>
      </c>
      <c r="Q50" s="111">
        <f t="shared" si="2"/>
        <v>22.599062499999999</v>
      </c>
      <c r="R50" s="111">
        <f t="shared" si="2"/>
        <v>23.293632246376816</v>
      </c>
      <c r="S50" s="111">
        <f t="shared" si="2"/>
        <v>23.7</v>
      </c>
      <c r="T50" s="111">
        <f t="shared" si="2"/>
        <v>23.155312500000001</v>
      </c>
      <c r="U50" s="111">
        <f t="shared" si="2"/>
        <v>23.626494565217392</v>
      </c>
      <c r="V50" s="111">
        <f t="shared" si="2"/>
        <v>23.290517850830682</v>
      </c>
      <c r="W50" s="111">
        <f t="shared" si="2"/>
        <v>22.427439024390246</v>
      </c>
      <c r="X50" s="111">
        <f t="shared" si="2"/>
        <v>21.995223577235773</v>
      </c>
      <c r="Y50" s="111">
        <f t="shared" si="2"/>
        <v>22.267378048780486</v>
      </c>
      <c r="Z50" s="111">
        <f t="shared" si="2"/>
        <v>22.814616472251679</v>
      </c>
      <c r="AA50" s="111">
        <f t="shared" si="2"/>
        <v>23.114126016260158</v>
      </c>
      <c r="AB50" s="111">
        <f t="shared" si="2"/>
        <v>23.547808412866743</v>
      </c>
      <c r="AC50" s="111">
        <f t="shared" si="2"/>
        <v>17.447123015873018</v>
      </c>
      <c r="AD50" s="111">
        <f t="shared" si="2"/>
        <v>11.176561421670112</v>
      </c>
      <c r="AE50" s="111">
        <f t="shared" si="2"/>
        <v>11.592738776288545</v>
      </c>
      <c r="AF50" s="111">
        <f t="shared" ref="AF50" si="3">AVERAGE(AF5:AF49)</f>
        <v>15.362702726017936</v>
      </c>
      <c r="AG50" s="112">
        <f>AVERAGE(AG5:AG49)</f>
        <v>21.522664865529425</v>
      </c>
      <c r="AI50" s="5" t="s">
        <v>35</v>
      </c>
      <c r="AJ50" s="5" t="s">
        <v>35</v>
      </c>
    </row>
    <row r="51" spans="1:37" x14ac:dyDescent="0.2">
      <c r="A51" s="105" t="s">
        <v>227</v>
      </c>
      <c r="B51" s="39"/>
      <c r="C51" s="39"/>
      <c r="D51" s="39"/>
      <c r="E51" s="39"/>
      <c r="F51" s="39"/>
      <c r="G51" s="39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50"/>
      <c r="AF51" s="50"/>
      <c r="AG51" s="71"/>
      <c r="AK51" t="s">
        <v>35</v>
      </c>
    </row>
    <row r="52" spans="1:37" x14ac:dyDescent="0.2">
      <c r="A52" s="105" t="s">
        <v>228</v>
      </c>
      <c r="B52" s="40"/>
      <c r="C52" s="40"/>
      <c r="D52" s="40"/>
      <c r="E52" s="40"/>
      <c r="F52" s="40"/>
      <c r="G52" s="40"/>
      <c r="H52" s="40"/>
      <c r="I52" s="40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8"/>
      <c r="U52" s="98"/>
      <c r="V52" s="98"/>
      <c r="W52" s="98"/>
      <c r="X52" s="98"/>
      <c r="Y52" s="96"/>
      <c r="Z52" s="96"/>
      <c r="AA52" s="96"/>
      <c r="AB52" s="96"/>
      <c r="AC52" s="96"/>
      <c r="AD52" s="96"/>
      <c r="AE52" s="96"/>
      <c r="AF52" s="96"/>
      <c r="AG52" s="71"/>
      <c r="AI52" s="12" t="s">
        <v>35</v>
      </c>
    </row>
    <row r="53" spans="1:37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99"/>
      <c r="U53" s="99"/>
      <c r="V53" s="99"/>
      <c r="W53" s="99"/>
      <c r="X53" s="99"/>
      <c r="Y53" s="96"/>
      <c r="Z53" s="96"/>
      <c r="AA53" s="96"/>
      <c r="AB53" s="96"/>
      <c r="AC53" s="96"/>
      <c r="AD53" s="45"/>
      <c r="AE53" s="45"/>
      <c r="AF53" s="45"/>
      <c r="AG53" s="71"/>
    </row>
    <row r="54" spans="1:37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5"/>
      <c r="AE54" s="45"/>
      <c r="AF54" s="45"/>
      <c r="AG54" s="71"/>
    </row>
    <row r="55" spans="1:37" x14ac:dyDescent="0.2">
      <c r="A55" s="41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5"/>
      <c r="AF55" s="45"/>
      <c r="AG55" s="71"/>
    </row>
    <row r="56" spans="1:37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6"/>
      <c r="AF56" s="46"/>
      <c r="AG56" s="71"/>
      <c r="AI56" t="s">
        <v>35</v>
      </c>
    </row>
    <row r="57" spans="1:37" ht="13.5" thickBot="1" x14ac:dyDescent="0.25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72"/>
    </row>
    <row r="59" spans="1:37" x14ac:dyDescent="0.2">
      <c r="AI59" s="12" t="s">
        <v>35</v>
      </c>
    </row>
    <row r="60" spans="1:37" x14ac:dyDescent="0.2">
      <c r="N60" s="2" t="s">
        <v>35</v>
      </c>
      <c r="AD60" s="2" t="s">
        <v>35</v>
      </c>
    </row>
    <row r="61" spans="1:37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2" t="s">
        <v>35</v>
      </c>
    </row>
    <row r="62" spans="1:37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2" t="s">
        <v>35</v>
      </c>
      <c r="W62" s="2" t="s">
        <v>35</v>
      </c>
    </row>
    <row r="63" spans="1:37" x14ac:dyDescent="0.2">
      <c r="Z63" s="2" t="s">
        <v>35</v>
      </c>
    </row>
    <row r="64" spans="1:37" x14ac:dyDescent="0.2">
      <c r="AB64" s="2" t="s">
        <v>35</v>
      </c>
    </row>
    <row r="65" spans="9:37" x14ac:dyDescent="0.2">
      <c r="AG65" s="7" t="s">
        <v>35</v>
      </c>
    </row>
    <row r="66" spans="9:37" x14ac:dyDescent="0.2">
      <c r="AK66" s="12" t="s">
        <v>35</v>
      </c>
    </row>
    <row r="67" spans="9:37" x14ac:dyDescent="0.2">
      <c r="I67" s="2" t="s">
        <v>35</v>
      </c>
      <c r="AJ67" t="s">
        <v>35</v>
      </c>
    </row>
    <row r="70" spans="9:37" x14ac:dyDescent="0.2">
      <c r="AE70" s="2" t="s">
        <v>35</v>
      </c>
    </row>
  </sheetData>
  <mergeCells count="35">
    <mergeCell ref="B2:AG2"/>
    <mergeCell ref="A1:AG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AG3:AG4"/>
    <mergeCell ref="W3:W4"/>
    <mergeCell ref="AE3:AE4"/>
    <mergeCell ref="X3:X4"/>
    <mergeCell ref="AB3:AB4"/>
    <mergeCell ref="AC3:AC4"/>
    <mergeCell ref="AD3:AD4"/>
    <mergeCell ref="Y3:Y4"/>
    <mergeCell ref="Z3:Z4"/>
    <mergeCell ref="AA3:AA4"/>
    <mergeCell ref="AF3:AF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C1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2"/>
  <sheetViews>
    <sheetView tabSelected="1" topLeftCell="A26" zoomScale="84" zoomScaleNormal="84" workbookViewId="0">
      <selection activeCell="A53" sqref="A53:XFD53"/>
    </sheetView>
  </sheetViews>
  <sheetFormatPr defaultRowHeight="12.75" x14ac:dyDescent="0.2"/>
  <cols>
    <col min="1" max="1" width="43" style="2" bestFit="1" customWidth="1"/>
    <col min="2" max="3" width="7" style="2" customWidth="1"/>
    <col min="4" max="4" width="6.42578125" style="2" customWidth="1"/>
    <col min="5" max="5" width="6" style="2" customWidth="1"/>
    <col min="6" max="6" width="6.85546875" style="2" customWidth="1"/>
    <col min="7" max="7" width="6.140625" style="2" customWidth="1"/>
    <col min="8" max="8" width="7.28515625" style="2" customWidth="1"/>
    <col min="9" max="9" width="6.42578125" style="2" customWidth="1"/>
    <col min="10" max="10" width="6.140625" style="2" customWidth="1"/>
    <col min="11" max="11" width="7" style="2" bestFit="1" customWidth="1"/>
    <col min="12" max="12" width="6" style="2" customWidth="1"/>
    <col min="13" max="14" width="6.28515625" style="2" customWidth="1"/>
    <col min="15" max="15" width="6.5703125" style="2" customWidth="1"/>
    <col min="16" max="17" width="6" style="2" customWidth="1"/>
    <col min="18" max="18" width="5.85546875" style="2" customWidth="1"/>
    <col min="19" max="19" width="6.140625" style="2" customWidth="1"/>
    <col min="20" max="20" width="6.42578125" style="2" bestFit="1" customWidth="1"/>
    <col min="21" max="21" width="6.42578125" style="2" customWidth="1"/>
    <col min="22" max="22" width="5.5703125" style="2" customWidth="1"/>
    <col min="23" max="24" width="6.140625" style="2" customWidth="1"/>
    <col min="25" max="25" width="6.28515625" style="2" customWidth="1"/>
    <col min="26" max="26" width="6.140625" style="2" customWidth="1"/>
    <col min="27" max="27" width="6" style="2" customWidth="1"/>
    <col min="28" max="29" width="6.42578125" style="2" bestFit="1" customWidth="1"/>
    <col min="30" max="32" width="6.5703125" style="2" customWidth="1"/>
    <col min="33" max="33" width="8.28515625" style="7" customWidth="1"/>
    <col min="34" max="34" width="7.85546875" style="1" customWidth="1"/>
    <col min="35" max="35" width="15.28515625" style="10" customWidth="1"/>
  </cols>
  <sheetData>
    <row r="1" spans="1:37" ht="20.100000000000001" customHeight="1" x14ac:dyDescent="0.2">
      <c r="A1" s="136" t="s">
        <v>201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8"/>
    </row>
    <row r="2" spans="1:37" s="4" customFormat="1" ht="20.100000000000001" customHeight="1" x14ac:dyDescent="0.2">
      <c r="A2" s="168" t="s">
        <v>21</v>
      </c>
      <c r="B2" s="163" t="s">
        <v>249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5"/>
    </row>
    <row r="3" spans="1:37" s="5" customFormat="1" ht="20.100000000000001" customHeight="1" x14ac:dyDescent="0.2">
      <c r="A3" s="168"/>
      <c r="B3" s="161">
        <v>1</v>
      </c>
      <c r="C3" s="161">
        <f>SUM(B3+1)</f>
        <v>2</v>
      </c>
      <c r="D3" s="161">
        <f t="shared" ref="D3:AD3" si="0">SUM(C3+1)</f>
        <v>3</v>
      </c>
      <c r="E3" s="161">
        <f t="shared" si="0"/>
        <v>4</v>
      </c>
      <c r="F3" s="161">
        <f t="shared" si="0"/>
        <v>5</v>
      </c>
      <c r="G3" s="161">
        <f t="shared" si="0"/>
        <v>6</v>
      </c>
      <c r="H3" s="161">
        <f t="shared" si="0"/>
        <v>7</v>
      </c>
      <c r="I3" s="161">
        <f t="shared" si="0"/>
        <v>8</v>
      </c>
      <c r="J3" s="161">
        <f t="shared" si="0"/>
        <v>9</v>
      </c>
      <c r="K3" s="161">
        <f t="shared" si="0"/>
        <v>10</v>
      </c>
      <c r="L3" s="161">
        <f t="shared" si="0"/>
        <v>11</v>
      </c>
      <c r="M3" s="161">
        <f t="shared" si="0"/>
        <v>12</v>
      </c>
      <c r="N3" s="161">
        <f t="shared" si="0"/>
        <v>13</v>
      </c>
      <c r="O3" s="161">
        <f t="shared" si="0"/>
        <v>14</v>
      </c>
      <c r="P3" s="161">
        <f t="shared" si="0"/>
        <v>15</v>
      </c>
      <c r="Q3" s="161">
        <f t="shared" si="0"/>
        <v>16</v>
      </c>
      <c r="R3" s="161">
        <f t="shared" si="0"/>
        <v>17</v>
      </c>
      <c r="S3" s="161">
        <f t="shared" si="0"/>
        <v>18</v>
      </c>
      <c r="T3" s="161">
        <f t="shared" si="0"/>
        <v>19</v>
      </c>
      <c r="U3" s="161">
        <f t="shared" si="0"/>
        <v>20</v>
      </c>
      <c r="V3" s="161">
        <f t="shared" si="0"/>
        <v>21</v>
      </c>
      <c r="W3" s="161">
        <f t="shared" si="0"/>
        <v>22</v>
      </c>
      <c r="X3" s="161">
        <f t="shared" si="0"/>
        <v>23</v>
      </c>
      <c r="Y3" s="161">
        <f t="shared" si="0"/>
        <v>24</v>
      </c>
      <c r="Z3" s="161">
        <f t="shared" si="0"/>
        <v>25</v>
      </c>
      <c r="AA3" s="161">
        <f t="shared" si="0"/>
        <v>26</v>
      </c>
      <c r="AB3" s="161">
        <f t="shared" si="0"/>
        <v>27</v>
      </c>
      <c r="AC3" s="161">
        <f t="shared" si="0"/>
        <v>28</v>
      </c>
      <c r="AD3" s="161">
        <f t="shared" si="0"/>
        <v>29</v>
      </c>
      <c r="AE3" s="162">
        <v>30</v>
      </c>
      <c r="AF3" s="162">
        <v>31</v>
      </c>
      <c r="AG3" s="100" t="s">
        <v>29</v>
      </c>
      <c r="AH3" s="102" t="s">
        <v>27</v>
      </c>
      <c r="AI3" s="166" t="s">
        <v>196</v>
      </c>
    </row>
    <row r="4" spans="1:37" s="5" customFormat="1" ht="20.100000000000001" customHeight="1" x14ac:dyDescent="0.2">
      <c r="A4" s="168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00" t="s">
        <v>25</v>
      </c>
      <c r="AH4" s="102" t="s">
        <v>25</v>
      </c>
      <c r="AI4" s="167" t="s">
        <v>25</v>
      </c>
    </row>
    <row r="5" spans="1:37" s="5" customFormat="1" x14ac:dyDescent="0.2">
      <c r="A5" s="48" t="s">
        <v>30</v>
      </c>
      <c r="B5" s="108">
        <f>[1]Maio!$K$5</f>
        <v>0</v>
      </c>
      <c r="C5" s="108">
        <f>[1]Maio!$K$6</f>
        <v>0.2</v>
      </c>
      <c r="D5" s="108">
        <f>[1]Maio!$K$7</f>
        <v>0</v>
      </c>
      <c r="E5" s="108">
        <f>[1]Maio!$K$8</f>
        <v>0</v>
      </c>
      <c r="F5" s="108">
        <f>[1]Maio!$K$9</f>
        <v>0</v>
      </c>
      <c r="G5" s="108">
        <f>[1]Maio!$K$10</f>
        <v>0</v>
      </c>
      <c r="H5" s="108">
        <f>[1]Maio!$K$11</f>
        <v>0</v>
      </c>
      <c r="I5" s="108">
        <f>[1]Maio!$K$12</f>
        <v>0.2</v>
      </c>
      <c r="J5" s="108">
        <f>[1]Maio!$K$13</f>
        <v>0</v>
      </c>
      <c r="K5" s="108">
        <f>[1]Maio!$K$14</f>
        <v>0.60000000000000009</v>
      </c>
      <c r="L5" s="108">
        <f>[1]Maio!$K$15</f>
        <v>0</v>
      </c>
      <c r="M5" s="108">
        <f>[1]Maio!$K$16</f>
        <v>0</v>
      </c>
      <c r="N5" s="108">
        <f>[1]Maio!$K$17</f>
        <v>0</v>
      </c>
      <c r="O5" s="108">
        <f>[1]Maio!$K$18</f>
        <v>0</v>
      </c>
      <c r="P5" s="108">
        <f>[1]Maio!$K$19</f>
        <v>0</v>
      </c>
      <c r="Q5" s="108">
        <f>[1]Maio!$K$20</f>
        <v>0</v>
      </c>
      <c r="R5" s="108">
        <f>[1]Maio!$K$21</f>
        <v>0</v>
      </c>
      <c r="S5" s="108">
        <f>[1]Maio!$K$22</f>
        <v>5.4</v>
      </c>
      <c r="T5" s="108">
        <f>[1]Maio!$K$23</f>
        <v>3.4</v>
      </c>
      <c r="U5" s="108">
        <f>[1]Maio!$K$24</f>
        <v>0</v>
      </c>
      <c r="V5" s="108">
        <f>[1]Maio!$K$25</f>
        <v>0</v>
      </c>
      <c r="W5" s="108">
        <f>[1]Maio!$K$26</f>
        <v>0</v>
      </c>
      <c r="X5" s="108">
        <f>[1]Maio!$K$27</f>
        <v>0</v>
      </c>
      <c r="Y5" s="108">
        <f>[1]Maio!$K$28</f>
        <v>0.2</v>
      </c>
      <c r="Z5" s="108">
        <f>[1]Maio!$K$29</f>
        <v>0</v>
      </c>
      <c r="AA5" s="108">
        <f>[1]Maio!$K$30</f>
        <v>0</v>
      </c>
      <c r="AB5" s="108">
        <f>[1]Maio!$K$31</f>
        <v>0</v>
      </c>
      <c r="AC5" s="108">
        <f>[1]Maio!$K$32</f>
        <v>24.399999999999995</v>
      </c>
      <c r="AD5" s="108">
        <f>[1]Maio!$K$33</f>
        <v>0.2</v>
      </c>
      <c r="AE5" s="108">
        <f>[1]Maio!$K$34</f>
        <v>0</v>
      </c>
      <c r="AF5" s="108">
        <f>[1]Maio!$K$35</f>
        <v>0.2</v>
      </c>
      <c r="AG5" s="115">
        <f t="shared" ref="AG5" si="1">SUM(B5:AF5)</f>
        <v>34.799999999999997</v>
      </c>
      <c r="AH5" s="117">
        <f t="shared" ref="AH5" si="2">MAX(B5:AF5)</f>
        <v>24.399999999999995</v>
      </c>
      <c r="AI5" s="56">
        <f t="shared" ref="AI5" si="3">COUNTIF(B5:AF5,"=0,0")</f>
        <v>22</v>
      </c>
    </row>
    <row r="6" spans="1:37" x14ac:dyDescent="0.2">
      <c r="A6" s="48" t="s">
        <v>0</v>
      </c>
      <c r="B6" s="110">
        <f>[2]Maio!$K$5</f>
        <v>0.2</v>
      </c>
      <c r="C6" s="110">
        <f>[2]Maio!$K$6</f>
        <v>0.2</v>
      </c>
      <c r="D6" s="110">
        <f>[2]Maio!$K$7</f>
        <v>0</v>
      </c>
      <c r="E6" s="110">
        <f>[2]Maio!$K$8</f>
        <v>0</v>
      </c>
      <c r="F6" s="110">
        <f>[2]Maio!$K$9</f>
        <v>0</v>
      </c>
      <c r="G6" s="110">
        <f>[2]Maio!$K$10</f>
        <v>0</v>
      </c>
      <c r="H6" s="110">
        <f>[2]Maio!$K$11</f>
        <v>0</v>
      </c>
      <c r="I6" s="110">
        <f>[2]Maio!$K$12</f>
        <v>0.2</v>
      </c>
      <c r="J6" s="110">
        <f>[2]Maio!$K$13</f>
        <v>14.399999999999999</v>
      </c>
      <c r="K6" s="110">
        <f>[2]Maio!$K$14</f>
        <v>4.8000000000000007</v>
      </c>
      <c r="L6" s="110">
        <f>[2]Maio!$K$15</f>
        <v>0.2</v>
      </c>
      <c r="M6" s="110">
        <f>[2]Maio!$K$16</f>
        <v>0</v>
      </c>
      <c r="N6" s="110">
        <f>[2]Maio!$K$17</f>
        <v>0.2</v>
      </c>
      <c r="O6" s="110">
        <f>[2]Maio!$K$18</f>
        <v>0</v>
      </c>
      <c r="P6" s="110">
        <f>[2]Maio!$K$19</f>
        <v>0.2</v>
      </c>
      <c r="Q6" s="110">
        <f>[2]Maio!$K$20</f>
        <v>0</v>
      </c>
      <c r="R6" s="110">
        <f>[2]Maio!$K$21</f>
        <v>0</v>
      </c>
      <c r="S6" s="110">
        <f>[2]Maio!$K$22</f>
        <v>0</v>
      </c>
      <c r="T6" s="110">
        <f>[2]Maio!$K$23</f>
        <v>0</v>
      </c>
      <c r="U6" s="110">
        <f>[2]Maio!$K$24</f>
        <v>0</v>
      </c>
      <c r="V6" s="110">
        <f>[2]Maio!$K$25</f>
        <v>0.2</v>
      </c>
      <c r="W6" s="110">
        <f>[2]Maio!$K$26</f>
        <v>0</v>
      </c>
      <c r="X6" s="110">
        <f>[2]Maio!$K$27</f>
        <v>2.4000000000000004</v>
      </c>
      <c r="Y6" s="110">
        <f>[2]Maio!$K$28</f>
        <v>0</v>
      </c>
      <c r="Z6" s="110">
        <f>[2]Maio!$K$29</f>
        <v>0</v>
      </c>
      <c r="AA6" s="110">
        <f>[2]Maio!$K$30</f>
        <v>0</v>
      </c>
      <c r="AB6" s="110">
        <f>[2]Maio!$K$31</f>
        <v>0</v>
      </c>
      <c r="AC6" s="110">
        <f>[2]Maio!$K$32</f>
        <v>26.4</v>
      </c>
      <c r="AD6" s="110">
        <f>[2]Maio!$K$33</f>
        <v>0.2</v>
      </c>
      <c r="AE6" s="110">
        <f>[2]Maio!$K$34</f>
        <v>0</v>
      </c>
      <c r="AF6" s="110">
        <f>[2]Maio!$K$35</f>
        <v>0.2</v>
      </c>
      <c r="AG6" s="115">
        <f t="shared" ref="AG6:AG55" si="4">SUM(B6:AF6)</f>
        <v>49.8</v>
      </c>
      <c r="AH6" s="117">
        <f t="shared" ref="AH6:AH55" si="5">MAX(B6:AF6)</f>
        <v>26.4</v>
      </c>
      <c r="AI6" s="56">
        <f t="shared" ref="AI6:AI57" si="6">COUNTIF(B6:AF6,"=0,0")</f>
        <v>18</v>
      </c>
    </row>
    <row r="7" spans="1:37" x14ac:dyDescent="0.2">
      <c r="A7" s="48" t="s">
        <v>85</v>
      </c>
      <c r="B7" s="110">
        <f>[3]Maio!$K$5</f>
        <v>0</v>
      </c>
      <c r="C7" s="110">
        <f>[3]Maio!$K$6</f>
        <v>0</v>
      </c>
      <c r="D7" s="110">
        <f>[3]Maio!$K$7</f>
        <v>0</v>
      </c>
      <c r="E7" s="110">
        <f>[3]Maio!$K$8</f>
        <v>0</v>
      </c>
      <c r="F7" s="110">
        <f>[3]Maio!$K$9</f>
        <v>0</v>
      </c>
      <c r="G7" s="110">
        <f>[3]Maio!$K$10</f>
        <v>0</v>
      </c>
      <c r="H7" s="110">
        <f>[3]Maio!$K$11</f>
        <v>0</v>
      </c>
      <c r="I7" s="110">
        <f>[3]Maio!$K$12</f>
        <v>0</v>
      </c>
      <c r="J7" s="110">
        <f>[3]Maio!$K$13</f>
        <v>0</v>
      </c>
      <c r="K7" s="110">
        <f>[3]Maio!$K$14</f>
        <v>2.2000000000000002</v>
      </c>
      <c r="L7" s="110">
        <f>[3]Maio!$K$15</f>
        <v>0</v>
      </c>
      <c r="M7" s="110">
        <f>[3]Maio!$K$16</f>
        <v>0</v>
      </c>
      <c r="N7" s="110">
        <f>[3]Maio!$K$17</f>
        <v>0</v>
      </c>
      <c r="O7" s="110">
        <f>[3]Maio!$K$18</f>
        <v>0</v>
      </c>
      <c r="P7" s="110">
        <f>[3]Maio!$K$19</f>
        <v>0</v>
      </c>
      <c r="Q7" s="110">
        <f>[3]Maio!$K$20</f>
        <v>0</v>
      </c>
      <c r="R7" s="110">
        <f>[3]Maio!$K$21</f>
        <v>0</v>
      </c>
      <c r="S7" s="110">
        <f>[3]Maio!$K$22</f>
        <v>3.2</v>
      </c>
      <c r="T7" s="110">
        <f>[3]Maio!$K$23</f>
        <v>0.6</v>
      </c>
      <c r="U7" s="110">
        <f>[3]Maio!$K$24</f>
        <v>0</v>
      </c>
      <c r="V7" s="110">
        <f>[3]Maio!$K$25</f>
        <v>0</v>
      </c>
      <c r="W7" s="110">
        <f>[3]Maio!$K$26</f>
        <v>0</v>
      </c>
      <c r="X7" s="110">
        <f>[3]Maio!$K$27</f>
        <v>0</v>
      </c>
      <c r="Y7" s="110">
        <f>[3]Maio!$K$28</f>
        <v>0</v>
      </c>
      <c r="Z7" s="110">
        <f>[3]Maio!$K$29</f>
        <v>0</v>
      </c>
      <c r="AA7" s="110">
        <f>[3]Maio!$K$30</f>
        <v>0</v>
      </c>
      <c r="AB7" s="110">
        <f>[3]Maio!$K$31</f>
        <v>0</v>
      </c>
      <c r="AC7" s="110">
        <f>[3]Maio!$K$32</f>
        <v>34.6</v>
      </c>
      <c r="AD7" s="110">
        <f>[3]Maio!$K$33</f>
        <v>0.2</v>
      </c>
      <c r="AE7" s="110">
        <f>[3]Maio!$K$34</f>
        <v>0</v>
      </c>
      <c r="AF7" s="110">
        <f>[3]Maio!$K$35</f>
        <v>0</v>
      </c>
      <c r="AG7" s="115">
        <f t="shared" si="4"/>
        <v>40.800000000000004</v>
      </c>
      <c r="AH7" s="117">
        <f t="shared" si="5"/>
        <v>34.6</v>
      </c>
      <c r="AI7" s="56">
        <f t="shared" si="6"/>
        <v>26</v>
      </c>
    </row>
    <row r="8" spans="1:37" x14ac:dyDescent="0.2">
      <c r="A8" s="48" t="s">
        <v>1</v>
      </c>
      <c r="B8" s="110">
        <f>[4]Maio!$K$5</f>
        <v>0</v>
      </c>
      <c r="C8" s="110">
        <f>[4]Maio!$K$6</f>
        <v>0</v>
      </c>
      <c r="D8" s="110">
        <f>[4]Maio!$K$7</f>
        <v>0</v>
      </c>
      <c r="E8" s="110">
        <f>[4]Maio!$K$8</f>
        <v>0</v>
      </c>
      <c r="F8" s="110">
        <f>[4]Maio!$K$9</f>
        <v>0</v>
      </c>
      <c r="G8" s="110">
        <f>[4]Maio!$K$10</f>
        <v>0</v>
      </c>
      <c r="H8" s="110">
        <f>[4]Maio!$K$11</f>
        <v>0</v>
      </c>
      <c r="I8" s="110">
        <f>[4]Maio!$K$12</f>
        <v>0</v>
      </c>
      <c r="J8" s="110">
        <f>[4]Maio!$K$13</f>
        <v>1.2</v>
      </c>
      <c r="K8" s="110">
        <f>[4]Maio!$K$14</f>
        <v>21.2</v>
      </c>
      <c r="L8" s="110">
        <f>[4]Maio!$K$15</f>
        <v>0.2</v>
      </c>
      <c r="M8" s="110">
        <f>[4]Maio!$K$16</f>
        <v>0</v>
      </c>
      <c r="N8" s="110">
        <f>[4]Maio!$K$17</f>
        <v>0</v>
      </c>
      <c r="O8" s="110">
        <f>[4]Maio!$K$18</f>
        <v>0</v>
      </c>
      <c r="P8" s="110">
        <f>[4]Maio!$K$19</f>
        <v>0</v>
      </c>
      <c r="Q8" s="110">
        <f>[4]Maio!$K$20</f>
        <v>0</v>
      </c>
      <c r="R8" s="110">
        <f>[4]Maio!$K$21</f>
        <v>0</v>
      </c>
      <c r="S8" s="110">
        <f>[4]Maio!$K$22</f>
        <v>0</v>
      </c>
      <c r="T8" s="110">
        <f>[4]Maio!$K$23</f>
        <v>0</v>
      </c>
      <c r="U8" s="110">
        <f>[4]Maio!$K$24</f>
        <v>0</v>
      </c>
      <c r="V8" s="110">
        <f>[4]Maio!$K$25</f>
        <v>0</v>
      </c>
      <c r="W8" s="110">
        <f>[4]Maio!$K$26</f>
        <v>0</v>
      </c>
      <c r="X8" s="110">
        <f>[4]Maio!$K$27</f>
        <v>0</v>
      </c>
      <c r="Y8" s="110">
        <f>[4]Maio!$K$28</f>
        <v>0.2</v>
      </c>
      <c r="Z8" s="110">
        <f>[4]Maio!$K$29</f>
        <v>0</v>
      </c>
      <c r="AA8" s="110">
        <f>[4]Maio!$K$30</f>
        <v>0</v>
      </c>
      <c r="AB8" s="110">
        <f>[4]Maio!$K$31</f>
        <v>0</v>
      </c>
      <c r="AC8" s="110">
        <f>[4]Maio!$K$32</f>
        <v>31.999999999999996</v>
      </c>
      <c r="AD8" s="110">
        <f>[4]Maio!$K$33</f>
        <v>0</v>
      </c>
      <c r="AE8" s="110">
        <f>[4]Maio!$K$34</f>
        <v>0</v>
      </c>
      <c r="AF8" s="110">
        <f>[4]Maio!$K$35</f>
        <v>0</v>
      </c>
      <c r="AG8" s="115">
        <f t="shared" si="4"/>
        <v>54.8</v>
      </c>
      <c r="AH8" s="117">
        <f t="shared" si="5"/>
        <v>31.999999999999996</v>
      </c>
      <c r="AI8" s="56">
        <f t="shared" si="6"/>
        <v>26</v>
      </c>
    </row>
    <row r="9" spans="1:37" x14ac:dyDescent="0.2">
      <c r="A9" s="48" t="s">
        <v>146</v>
      </c>
      <c r="B9" s="110">
        <f>[5]Maio!$K$5</f>
        <v>0</v>
      </c>
      <c r="C9" s="110">
        <f>[5]Maio!$K$6</f>
        <v>0</v>
      </c>
      <c r="D9" s="110">
        <f>[5]Maio!$K$7</f>
        <v>0</v>
      </c>
      <c r="E9" s="110">
        <f>[5]Maio!$K$8</f>
        <v>0</v>
      </c>
      <c r="F9" s="110">
        <f>[5]Maio!$K$9</f>
        <v>0</v>
      </c>
      <c r="G9" s="110">
        <f>[5]Maio!$K$10</f>
        <v>0</v>
      </c>
      <c r="H9" s="110">
        <f>[5]Maio!$K$11</f>
        <v>0</v>
      </c>
      <c r="I9" s="110">
        <f>[5]Maio!$K$12</f>
        <v>0</v>
      </c>
      <c r="J9" s="110">
        <f>[5]Maio!$K$13</f>
        <v>21</v>
      </c>
      <c r="K9" s="110">
        <f>[5]Maio!$K$14</f>
        <v>4.3999999999999995</v>
      </c>
      <c r="L9" s="110">
        <f>[5]Maio!$K$15</f>
        <v>0</v>
      </c>
      <c r="M9" s="110">
        <f>[5]Maio!$K$16</f>
        <v>0</v>
      </c>
      <c r="N9" s="110">
        <f>[5]Maio!$K$17</f>
        <v>0.2</v>
      </c>
      <c r="O9" s="110">
        <f>[5]Maio!$K$18</f>
        <v>0</v>
      </c>
      <c r="P9" s="110">
        <f>[5]Maio!$K$19</f>
        <v>0</v>
      </c>
      <c r="Q9" s="110">
        <f>[5]Maio!$K$20</f>
        <v>0</v>
      </c>
      <c r="R9" s="110">
        <f>[5]Maio!$K$21</f>
        <v>0</v>
      </c>
      <c r="S9" s="110">
        <f>[5]Maio!$K$22</f>
        <v>0</v>
      </c>
      <c r="T9" s="110">
        <f>[5]Maio!$K$23</f>
        <v>1.5999999999999999</v>
      </c>
      <c r="U9" s="110">
        <f>[5]Maio!$K$24</f>
        <v>0</v>
      </c>
      <c r="V9" s="110">
        <f>[5]Maio!$K$25</f>
        <v>0</v>
      </c>
      <c r="W9" s="110">
        <f>[5]Maio!$K$26</f>
        <v>0</v>
      </c>
      <c r="X9" s="110">
        <f>[5]Maio!$K$27</f>
        <v>0</v>
      </c>
      <c r="Y9" s="110">
        <f>[5]Maio!$K$28</f>
        <v>0</v>
      </c>
      <c r="Z9" s="110">
        <f>[5]Maio!$K$29</f>
        <v>0</v>
      </c>
      <c r="AA9" s="110">
        <f>[5]Maio!$K$30</f>
        <v>0</v>
      </c>
      <c r="AB9" s="110">
        <f>[5]Maio!$K$31</f>
        <v>0</v>
      </c>
      <c r="AC9" s="110">
        <f>[5]Maio!$K$32</f>
        <v>57</v>
      </c>
      <c r="AD9" s="110">
        <f>[5]Maio!$K$33</f>
        <v>0</v>
      </c>
      <c r="AE9" s="110">
        <f>[5]Maio!$K$34</f>
        <v>0</v>
      </c>
      <c r="AF9" s="110">
        <f>[5]Maio!$K$35</f>
        <v>0</v>
      </c>
      <c r="AG9" s="115">
        <f t="shared" si="4"/>
        <v>84.2</v>
      </c>
      <c r="AH9" s="117">
        <f t="shared" si="5"/>
        <v>57</v>
      </c>
      <c r="AI9" s="56">
        <f t="shared" si="6"/>
        <v>26</v>
      </c>
    </row>
    <row r="10" spans="1:37" x14ac:dyDescent="0.2">
      <c r="A10" s="48" t="s">
        <v>91</v>
      </c>
      <c r="B10" s="110">
        <f>[6]Maio!$K$5</f>
        <v>0.2</v>
      </c>
      <c r="C10" s="110">
        <f>[6]Maio!$K$6</f>
        <v>0.2</v>
      </c>
      <c r="D10" s="110">
        <f>[6]Maio!$K$7</f>
        <v>0</v>
      </c>
      <c r="E10" s="110">
        <f>[6]Maio!$K$8</f>
        <v>0</v>
      </c>
      <c r="F10" s="110">
        <f>[6]Maio!$K$9</f>
        <v>0</v>
      </c>
      <c r="G10" s="110">
        <f>[6]Maio!$K$10</f>
        <v>0</v>
      </c>
      <c r="H10" s="110">
        <f>[6]Maio!$K$11</f>
        <v>0</v>
      </c>
      <c r="I10" s="110">
        <f>[6]Maio!$K$12</f>
        <v>0</v>
      </c>
      <c r="J10" s="110">
        <f>[6]Maio!$K$13</f>
        <v>0</v>
      </c>
      <c r="K10" s="110">
        <f>[6]Maio!$K$14</f>
        <v>28.2</v>
      </c>
      <c r="L10" s="110">
        <f>[6]Maio!$K$15</f>
        <v>0.2</v>
      </c>
      <c r="M10" s="110">
        <f>[6]Maio!$K$16</f>
        <v>0</v>
      </c>
      <c r="N10" s="110">
        <f>[6]Maio!$K$17</f>
        <v>0.2</v>
      </c>
      <c r="O10" s="110">
        <f>[6]Maio!$K$18</f>
        <v>0.2</v>
      </c>
      <c r="P10" s="110">
        <f>[6]Maio!$K$19</f>
        <v>0</v>
      </c>
      <c r="Q10" s="110">
        <f>[6]Maio!$K$20</f>
        <v>0.2</v>
      </c>
      <c r="R10" s="110">
        <f>[6]Maio!$K$21</f>
        <v>0</v>
      </c>
      <c r="S10" s="110">
        <f>[6]Maio!$K$22</f>
        <v>0</v>
      </c>
      <c r="T10" s="110">
        <f>[6]Maio!$K$23</f>
        <v>0.2</v>
      </c>
      <c r="U10" s="110">
        <f>[6]Maio!$K$24</f>
        <v>0.2</v>
      </c>
      <c r="V10" s="110">
        <f>[6]Maio!$K$25</f>
        <v>0.2</v>
      </c>
      <c r="W10" s="110">
        <f>[6]Maio!$K$26</f>
        <v>0.2</v>
      </c>
      <c r="X10" s="110">
        <f>[6]Maio!$K$27</f>
        <v>0</v>
      </c>
      <c r="Y10" s="110">
        <f>[6]Maio!$K$28</f>
        <v>0</v>
      </c>
      <c r="Z10" s="110">
        <f>[6]Maio!$K$29</f>
        <v>0</v>
      </c>
      <c r="AA10" s="110">
        <f>[6]Maio!$K$30</f>
        <v>0</v>
      </c>
      <c r="AB10" s="110">
        <f>[6]Maio!$K$31</f>
        <v>0</v>
      </c>
      <c r="AC10" s="110">
        <f>[6]Maio!$K$32</f>
        <v>38.199999999999996</v>
      </c>
      <c r="AD10" s="110">
        <f>[6]Maio!$K$33</f>
        <v>0.4</v>
      </c>
      <c r="AE10" s="110">
        <f>[6]Maio!$K$34</f>
        <v>0.2</v>
      </c>
      <c r="AF10" s="110">
        <f>[6]Maio!$K$35</f>
        <v>0.2</v>
      </c>
      <c r="AG10" s="115">
        <f t="shared" si="4"/>
        <v>69.2</v>
      </c>
      <c r="AH10" s="117">
        <f t="shared" si="5"/>
        <v>38.199999999999996</v>
      </c>
      <c r="AI10" s="56">
        <f t="shared" si="6"/>
        <v>16</v>
      </c>
    </row>
    <row r="11" spans="1:37" x14ac:dyDescent="0.2">
      <c r="A11" s="48" t="s">
        <v>49</v>
      </c>
      <c r="B11" s="110">
        <f>[7]Maio!$K$5</f>
        <v>0</v>
      </c>
      <c r="C11" s="110">
        <f>[7]Maio!$K$6</f>
        <v>0</v>
      </c>
      <c r="D11" s="110">
        <f>[7]Maio!$K$7</f>
        <v>0</v>
      </c>
      <c r="E11" s="110">
        <f>[7]Maio!$K$8</f>
        <v>0</v>
      </c>
      <c r="F11" s="110">
        <f>[7]Maio!$K$9</f>
        <v>0</v>
      </c>
      <c r="G11" s="110">
        <f>[7]Maio!$K$10</f>
        <v>0</v>
      </c>
      <c r="H11" s="110">
        <f>[7]Maio!$K$11</f>
        <v>0</v>
      </c>
      <c r="I11" s="110">
        <f>[7]Maio!$K$12</f>
        <v>0</v>
      </c>
      <c r="J11" s="110">
        <f>[7]Maio!$K$13</f>
        <v>0</v>
      </c>
      <c r="K11" s="110">
        <f>[7]Maio!$K$14</f>
        <v>1.8</v>
      </c>
      <c r="L11" s="110">
        <f>[7]Maio!$K$15</f>
        <v>0</v>
      </c>
      <c r="M11" s="110">
        <f>[7]Maio!$K$16</f>
        <v>0</v>
      </c>
      <c r="N11" s="110">
        <f>[7]Maio!$K$17</f>
        <v>0</v>
      </c>
      <c r="O11" s="110">
        <f>[7]Maio!$K$18</f>
        <v>0</v>
      </c>
      <c r="P11" s="110">
        <f>[7]Maio!$K$19</f>
        <v>0</v>
      </c>
      <c r="Q11" s="110">
        <f>[7]Maio!$K$20</f>
        <v>0</v>
      </c>
      <c r="R11" s="110">
        <f>[7]Maio!$K$21</f>
        <v>0</v>
      </c>
      <c r="S11" s="110">
        <f>[7]Maio!$K$22</f>
        <v>0</v>
      </c>
      <c r="T11" s="110">
        <f>[7]Maio!$K$23</f>
        <v>0.60000000000000009</v>
      </c>
      <c r="U11" s="110">
        <f>[7]Maio!$K$24</f>
        <v>0</v>
      </c>
      <c r="V11" s="110">
        <f>[7]Maio!$K$25</f>
        <v>0</v>
      </c>
      <c r="W11" s="110">
        <f>[7]Maio!$K$26</f>
        <v>0</v>
      </c>
      <c r="X11" s="110">
        <f>[7]Maio!$K$27</f>
        <v>0.2</v>
      </c>
      <c r="Y11" s="110">
        <f>[7]Maio!$K$28</f>
        <v>0</v>
      </c>
      <c r="Z11" s="110">
        <f>[7]Maio!$K$29</f>
        <v>0</v>
      </c>
      <c r="AA11" s="110">
        <f>[7]Maio!$K$30</f>
        <v>0</v>
      </c>
      <c r="AB11" s="110">
        <f>[7]Maio!$K$31</f>
        <v>0</v>
      </c>
      <c r="AC11" s="110">
        <f>[7]Maio!$K$32</f>
        <v>24.999999999999996</v>
      </c>
      <c r="AD11" s="110">
        <f>[7]Maio!$K$33</f>
        <v>0</v>
      </c>
      <c r="AE11" s="110">
        <f>[7]Maio!$K$34</f>
        <v>0</v>
      </c>
      <c r="AF11" s="110">
        <f>[7]Maio!$K$35</f>
        <v>0.2</v>
      </c>
      <c r="AG11" s="115">
        <f t="shared" si="4"/>
        <v>27.799999999999997</v>
      </c>
      <c r="AH11" s="117">
        <f t="shared" si="5"/>
        <v>24.999999999999996</v>
      </c>
      <c r="AI11" s="56">
        <f t="shared" si="6"/>
        <v>26</v>
      </c>
    </row>
    <row r="12" spans="1:37" x14ac:dyDescent="0.2">
      <c r="A12" s="48" t="s">
        <v>94</v>
      </c>
      <c r="B12" s="110">
        <f>[8]Maio!$K$5</f>
        <v>0.2</v>
      </c>
      <c r="C12" s="110">
        <f>[8]Maio!$K$6</f>
        <v>0</v>
      </c>
      <c r="D12" s="110">
        <f>[8]Maio!$K$7</f>
        <v>0</v>
      </c>
      <c r="E12" s="110">
        <f>[8]Maio!$K$8</f>
        <v>0</v>
      </c>
      <c r="F12" s="110">
        <f>[8]Maio!$K$9</f>
        <v>0</v>
      </c>
      <c r="G12" s="110">
        <f>[8]Maio!$K$10</f>
        <v>0</v>
      </c>
      <c r="H12" s="110">
        <f>[8]Maio!$K$11</f>
        <v>0</v>
      </c>
      <c r="I12" s="110">
        <f>[8]Maio!$K$12</f>
        <v>0</v>
      </c>
      <c r="J12" s="110">
        <f>[8]Maio!$K$13</f>
        <v>0</v>
      </c>
      <c r="K12" s="110">
        <f>[8]Maio!$K$14</f>
        <v>31.000000000000004</v>
      </c>
      <c r="L12" s="110">
        <f>[8]Maio!$K$15</f>
        <v>0.2</v>
      </c>
      <c r="M12" s="110">
        <f>[8]Maio!$K$16</f>
        <v>0.2</v>
      </c>
      <c r="N12" s="110">
        <f>[8]Maio!$K$17</f>
        <v>0.2</v>
      </c>
      <c r="O12" s="110">
        <f>[8]Maio!$K$18</f>
        <v>0</v>
      </c>
      <c r="P12" s="110">
        <f>[8]Maio!$K$19</f>
        <v>0.2</v>
      </c>
      <c r="Q12" s="110">
        <f>[8]Maio!$K$20</f>
        <v>0</v>
      </c>
      <c r="R12" s="110">
        <f>[8]Maio!$K$21</f>
        <v>0</v>
      </c>
      <c r="S12" s="110">
        <f>[8]Maio!$K$22</f>
        <v>0</v>
      </c>
      <c r="T12" s="110">
        <f>[8]Maio!$K$23</f>
        <v>0</v>
      </c>
      <c r="U12" s="110">
        <f>[8]Maio!$K$24</f>
        <v>0</v>
      </c>
      <c r="V12" s="110">
        <f>[8]Maio!$K$25</f>
        <v>0.2</v>
      </c>
      <c r="W12" s="110">
        <f>[8]Maio!$K$26</f>
        <v>0</v>
      </c>
      <c r="X12" s="110">
        <f>[8]Maio!$K$27</f>
        <v>0</v>
      </c>
      <c r="Y12" s="110">
        <f>[8]Maio!$K$28</f>
        <v>0.2</v>
      </c>
      <c r="Z12" s="110">
        <f>[8]Maio!$K$29</f>
        <v>0</v>
      </c>
      <c r="AA12" s="110">
        <f>[8]Maio!$K$30</f>
        <v>0</v>
      </c>
      <c r="AB12" s="110">
        <f>[8]Maio!$K$31</f>
        <v>0</v>
      </c>
      <c r="AC12" s="110">
        <f>[8]Maio!$K$32</f>
        <v>20.599999999999998</v>
      </c>
      <c r="AD12" s="110">
        <f>[8]Maio!$K$33</f>
        <v>0</v>
      </c>
      <c r="AE12" s="110">
        <f>[8]Maio!$K$34</f>
        <v>0.2</v>
      </c>
      <c r="AF12" s="110">
        <f>[8]Maio!$K$35</f>
        <v>0</v>
      </c>
      <c r="AG12" s="115">
        <f t="shared" si="4"/>
        <v>53.2</v>
      </c>
      <c r="AH12" s="117">
        <f t="shared" si="5"/>
        <v>31.000000000000004</v>
      </c>
      <c r="AI12" s="56">
        <f t="shared" si="6"/>
        <v>21</v>
      </c>
    </row>
    <row r="13" spans="1:37" x14ac:dyDescent="0.2">
      <c r="A13" s="48" t="s">
        <v>101</v>
      </c>
      <c r="B13" s="110">
        <f>[9]Maio!$K$5</f>
        <v>0.2</v>
      </c>
      <c r="C13" s="110">
        <f>[9]Maio!$K$6</f>
        <v>0</v>
      </c>
      <c r="D13" s="110">
        <f>[9]Maio!$K$7</f>
        <v>0</v>
      </c>
      <c r="E13" s="110">
        <f>[9]Maio!$K$8</f>
        <v>0</v>
      </c>
      <c r="F13" s="110">
        <f>[9]Maio!$K$9</f>
        <v>0</v>
      </c>
      <c r="G13" s="110">
        <f>[9]Maio!$K$10</f>
        <v>0</v>
      </c>
      <c r="H13" s="110">
        <f>[9]Maio!$K$11</f>
        <v>0</v>
      </c>
      <c r="I13" s="110">
        <f>[9]Maio!$K$12</f>
        <v>0</v>
      </c>
      <c r="J13" s="110">
        <f>[9]Maio!$K$13</f>
        <v>8</v>
      </c>
      <c r="K13" s="110">
        <f>[9]Maio!$K$14</f>
        <v>17.399999999999999</v>
      </c>
      <c r="L13" s="110">
        <f>[9]Maio!$K$15</f>
        <v>0.2</v>
      </c>
      <c r="M13" s="110">
        <f>[9]Maio!$K$16</f>
        <v>0.2</v>
      </c>
      <c r="N13" s="110">
        <f>[9]Maio!$K$17</f>
        <v>0</v>
      </c>
      <c r="O13" s="110">
        <f>[9]Maio!$K$18</f>
        <v>0</v>
      </c>
      <c r="P13" s="110">
        <f>[9]Maio!$K$19</f>
        <v>0</v>
      </c>
      <c r="Q13" s="110">
        <f>[9]Maio!$K$20</f>
        <v>0</v>
      </c>
      <c r="R13" s="110">
        <f>[9]Maio!$K$21</f>
        <v>0</v>
      </c>
      <c r="S13" s="110">
        <f>[9]Maio!$K$22</f>
        <v>0</v>
      </c>
      <c r="T13" s="110">
        <f>[9]Maio!$K$23</f>
        <v>0</v>
      </c>
      <c r="U13" s="110">
        <f>[9]Maio!$K$24</f>
        <v>0</v>
      </c>
      <c r="V13" s="110">
        <f>[9]Maio!$K$25</f>
        <v>0</v>
      </c>
      <c r="W13" s="110">
        <f>[9]Maio!$K$26</f>
        <v>0</v>
      </c>
      <c r="X13" s="110">
        <f>[9]Maio!$K$27</f>
        <v>0.2</v>
      </c>
      <c r="Y13" s="110">
        <f>[9]Maio!$K$28</f>
        <v>0</v>
      </c>
      <c r="Z13" s="110">
        <f>[9]Maio!$K$29</f>
        <v>0</v>
      </c>
      <c r="AA13" s="110">
        <f>[9]Maio!$K$30</f>
        <v>0</v>
      </c>
      <c r="AB13" s="110">
        <f>[9]Maio!$K$31</f>
        <v>0</v>
      </c>
      <c r="AC13" s="110">
        <f>[9]Maio!$K$32</f>
        <v>19.999999999999996</v>
      </c>
      <c r="AD13" s="110">
        <f>[9]Maio!$K$33</f>
        <v>0.2</v>
      </c>
      <c r="AE13" s="110">
        <f>[9]Maio!$K$34</f>
        <v>0</v>
      </c>
      <c r="AF13" s="110">
        <f>[9]Maio!$K$35</f>
        <v>0</v>
      </c>
      <c r="AG13" s="115">
        <f t="shared" si="4"/>
        <v>46.399999999999991</v>
      </c>
      <c r="AH13" s="117">
        <f t="shared" si="5"/>
        <v>19.999999999999996</v>
      </c>
      <c r="AI13" s="56">
        <f t="shared" si="6"/>
        <v>23</v>
      </c>
    </row>
    <row r="14" spans="1:37" x14ac:dyDescent="0.2">
      <c r="A14" s="48" t="s">
        <v>147</v>
      </c>
      <c r="B14" s="110">
        <f>[10]Maio!$K$5</f>
        <v>0</v>
      </c>
      <c r="C14" s="110">
        <f>[10]Maio!$K$6</f>
        <v>0</v>
      </c>
      <c r="D14" s="110">
        <f>[10]Maio!$K$7</f>
        <v>0</v>
      </c>
      <c r="E14" s="110">
        <f>[10]Maio!$K$8</f>
        <v>0</v>
      </c>
      <c r="F14" s="110">
        <f>[10]Maio!$K$9</f>
        <v>0</v>
      </c>
      <c r="G14" s="110">
        <f>[10]Maio!$K$10</f>
        <v>0</v>
      </c>
      <c r="H14" s="110">
        <f>[10]Maio!$K$11</f>
        <v>0</v>
      </c>
      <c r="I14" s="110">
        <f>[10]Maio!$K$12</f>
        <v>0</v>
      </c>
      <c r="J14" s="110">
        <f>[10]Maio!$K$13</f>
        <v>0</v>
      </c>
      <c r="K14" s="110">
        <f>[10]Maio!$K$14</f>
        <v>24.399999999999995</v>
      </c>
      <c r="L14" s="110">
        <f>[10]Maio!$K$15</f>
        <v>0.2</v>
      </c>
      <c r="M14" s="110">
        <f>[10]Maio!$K$16</f>
        <v>0.4</v>
      </c>
      <c r="N14" s="110">
        <f>[10]Maio!$K$17</f>
        <v>0</v>
      </c>
      <c r="O14" s="110">
        <f>[10]Maio!$K$18</f>
        <v>0</v>
      </c>
      <c r="P14" s="110">
        <f>[10]Maio!$K$19</f>
        <v>0</v>
      </c>
      <c r="Q14" s="110">
        <f>[10]Maio!$K$20</f>
        <v>0</v>
      </c>
      <c r="R14" s="110">
        <f>[10]Maio!$K$21</f>
        <v>0</v>
      </c>
      <c r="S14" s="110">
        <f>[10]Maio!$K$22</f>
        <v>0</v>
      </c>
      <c r="T14" s="110">
        <f>[10]Maio!$K$23</f>
        <v>0</v>
      </c>
      <c r="U14" s="110">
        <f>[10]Maio!$K$24</f>
        <v>0</v>
      </c>
      <c r="V14" s="110">
        <f>[10]Maio!$K$25</f>
        <v>0</v>
      </c>
      <c r="W14" s="110">
        <f>[10]Maio!$K$26</f>
        <v>0</v>
      </c>
      <c r="X14" s="110">
        <f>[10]Maio!$K$27</f>
        <v>0</v>
      </c>
      <c r="Y14" s="110">
        <f>[10]Maio!$K$28</f>
        <v>0</v>
      </c>
      <c r="Z14" s="110">
        <f>[10]Maio!$K$29</f>
        <v>0</v>
      </c>
      <c r="AA14" s="110">
        <f>[10]Maio!$K$30</f>
        <v>0</v>
      </c>
      <c r="AB14" s="110">
        <f>[10]Maio!$K$31</f>
        <v>0</v>
      </c>
      <c r="AC14" s="110">
        <f>[10]Maio!$K$32</f>
        <v>25.2</v>
      </c>
      <c r="AD14" s="110">
        <f>[10]Maio!$K$33</f>
        <v>0.2</v>
      </c>
      <c r="AE14" s="110">
        <f>[10]Maio!$K$34</f>
        <v>0.2</v>
      </c>
      <c r="AF14" s="110">
        <f>[10]Maio!$K$35</f>
        <v>0.2</v>
      </c>
      <c r="AG14" s="115">
        <f t="shared" si="4"/>
        <v>50.8</v>
      </c>
      <c r="AH14" s="117">
        <f t="shared" si="5"/>
        <v>25.2</v>
      </c>
      <c r="AI14" s="56">
        <f t="shared" si="6"/>
        <v>24</v>
      </c>
    </row>
    <row r="15" spans="1:37" x14ac:dyDescent="0.2">
      <c r="A15" s="48" t="s">
        <v>2</v>
      </c>
      <c r="B15" s="110">
        <f>[11]Maio!$K$5</f>
        <v>0</v>
      </c>
      <c r="C15" s="110">
        <f>[11]Maio!$K$6</f>
        <v>0</v>
      </c>
      <c r="D15" s="110">
        <f>[11]Maio!$K$7</f>
        <v>0</v>
      </c>
      <c r="E15" s="110">
        <f>[11]Maio!$K$8</f>
        <v>0</v>
      </c>
      <c r="F15" s="110">
        <f>[11]Maio!$K$9</f>
        <v>0</v>
      </c>
      <c r="G15" s="110">
        <f>[11]Maio!$K$10</f>
        <v>0</v>
      </c>
      <c r="H15" s="110">
        <f>[11]Maio!$K$11</f>
        <v>0</v>
      </c>
      <c r="I15" s="110">
        <f>[11]Maio!$K$12</f>
        <v>0</v>
      </c>
      <c r="J15" s="110">
        <f>[11]Maio!$K$13</f>
        <v>0</v>
      </c>
      <c r="K15" s="110">
        <f>[11]Maio!$K$14</f>
        <v>30.999999999999996</v>
      </c>
      <c r="L15" s="110">
        <f>[11]Maio!$K$15</f>
        <v>0</v>
      </c>
      <c r="M15" s="110">
        <f>[11]Maio!$K$16</f>
        <v>1</v>
      </c>
      <c r="N15" s="110">
        <f>[11]Maio!$K$17</f>
        <v>0</v>
      </c>
      <c r="O15" s="110">
        <f>[11]Maio!$K$18</f>
        <v>0</v>
      </c>
      <c r="P15" s="110">
        <f>[11]Maio!$K$19</f>
        <v>0</v>
      </c>
      <c r="Q15" s="110">
        <f>[11]Maio!$K$20</f>
        <v>0</v>
      </c>
      <c r="R15" s="110">
        <f>[11]Maio!$K$21</f>
        <v>0</v>
      </c>
      <c r="S15" s="110">
        <f>[11]Maio!$K$22</f>
        <v>0</v>
      </c>
      <c r="T15" s="110">
        <f>[11]Maio!$K$23</f>
        <v>0</v>
      </c>
      <c r="U15" s="110">
        <f>[11]Maio!$K$24</f>
        <v>0</v>
      </c>
      <c r="V15" s="110">
        <f>[11]Maio!$K$25</f>
        <v>0</v>
      </c>
      <c r="W15" s="110">
        <f>[11]Maio!$K$26</f>
        <v>0</v>
      </c>
      <c r="X15" s="110">
        <f>[11]Maio!$K$27</f>
        <v>0</v>
      </c>
      <c r="Y15" s="110">
        <f>[11]Maio!$K$28</f>
        <v>0</v>
      </c>
      <c r="Z15" s="110">
        <f>[11]Maio!$K$29</f>
        <v>0</v>
      </c>
      <c r="AA15" s="110">
        <f>[11]Maio!$K$30</f>
        <v>0</v>
      </c>
      <c r="AB15" s="110">
        <f>[11]Maio!$K$31</f>
        <v>0</v>
      </c>
      <c r="AC15" s="110">
        <f>[11]Maio!$K$32</f>
        <v>36</v>
      </c>
      <c r="AD15" s="110">
        <f>[11]Maio!$K$33</f>
        <v>0.2</v>
      </c>
      <c r="AE15" s="110">
        <f>[11]Maio!$K$34</f>
        <v>0</v>
      </c>
      <c r="AF15" s="110">
        <f>[11]Maio!$K$35</f>
        <v>0</v>
      </c>
      <c r="AG15" s="115">
        <f t="shared" si="4"/>
        <v>68.2</v>
      </c>
      <c r="AH15" s="117">
        <f t="shared" si="5"/>
        <v>36</v>
      </c>
      <c r="AI15" s="56">
        <f t="shared" si="6"/>
        <v>27</v>
      </c>
      <c r="AK15" s="12" t="s">
        <v>35</v>
      </c>
    </row>
    <row r="16" spans="1:37" x14ac:dyDescent="0.2">
      <c r="A16" s="48" t="s">
        <v>3</v>
      </c>
      <c r="B16" s="110">
        <f>[12]Maio!$K$5</f>
        <v>0.2</v>
      </c>
      <c r="C16" s="110">
        <f>[12]Maio!$K$6</f>
        <v>0</v>
      </c>
      <c r="D16" s="110">
        <f>[12]Maio!$K$7</f>
        <v>0</v>
      </c>
      <c r="E16" s="110">
        <f>[12]Maio!$K$8</f>
        <v>0</v>
      </c>
      <c r="F16" s="110">
        <f>[12]Maio!$K$9</f>
        <v>0</v>
      </c>
      <c r="G16" s="110">
        <f>[12]Maio!$K$10</f>
        <v>0</v>
      </c>
      <c r="H16" s="110">
        <f>[12]Maio!$K$11</f>
        <v>0</v>
      </c>
      <c r="I16" s="110">
        <f>[12]Maio!$K$12</f>
        <v>0</v>
      </c>
      <c r="J16" s="110">
        <f>[12]Maio!$K$13</f>
        <v>0</v>
      </c>
      <c r="K16" s="110">
        <f>[12]Maio!$K$14</f>
        <v>1.6</v>
      </c>
      <c r="L16" s="110">
        <f>[12]Maio!$K$15</f>
        <v>0</v>
      </c>
      <c r="M16" s="110">
        <f>[12]Maio!$K$16</f>
        <v>0</v>
      </c>
      <c r="N16" s="110">
        <f>[12]Maio!$K$17</f>
        <v>0</v>
      </c>
      <c r="O16" s="110">
        <f>[12]Maio!$K$18</f>
        <v>0</v>
      </c>
      <c r="P16" s="110">
        <f>[12]Maio!$K$19</f>
        <v>0</v>
      </c>
      <c r="Q16" s="110">
        <f>[12]Maio!$K$20</f>
        <v>0</v>
      </c>
      <c r="R16" s="110">
        <f>[12]Maio!$K$21</f>
        <v>0</v>
      </c>
      <c r="S16" s="110">
        <f>[12]Maio!$K$22</f>
        <v>0</v>
      </c>
      <c r="T16" s="110">
        <f>[12]Maio!$K$23</f>
        <v>0</v>
      </c>
      <c r="U16" s="110">
        <f>[12]Maio!$K$24</f>
        <v>0</v>
      </c>
      <c r="V16" s="110">
        <f>[12]Maio!$K$25</f>
        <v>0</v>
      </c>
      <c r="W16" s="110">
        <f>[12]Maio!$K$26</f>
        <v>0</v>
      </c>
      <c r="X16" s="110">
        <f>[12]Maio!$K$27</f>
        <v>0</v>
      </c>
      <c r="Y16" s="110">
        <f>[12]Maio!$K$28</f>
        <v>0</v>
      </c>
      <c r="Z16" s="110">
        <f>[12]Maio!$K$29</f>
        <v>0</v>
      </c>
      <c r="AA16" s="110">
        <f>[12]Maio!$K$30</f>
        <v>0</v>
      </c>
      <c r="AB16" s="110">
        <f>[12]Maio!$K$31</f>
        <v>0</v>
      </c>
      <c r="AC16" s="110">
        <f>[12]Maio!$K$32</f>
        <v>10.8</v>
      </c>
      <c r="AD16" s="110">
        <f>[12]Maio!$K$33</f>
        <v>0.8</v>
      </c>
      <c r="AE16" s="110">
        <f>[12]Maio!$K$34</f>
        <v>0.2</v>
      </c>
      <c r="AF16" s="110">
        <f>[12]Maio!$K$35</f>
        <v>0</v>
      </c>
      <c r="AG16" s="115">
        <f>SUM(B16:AF16)</f>
        <v>13.600000000000001</v>
      </c>
      <c r="AH16" s="117">
        <f>MAX(B16:AF16)</f>
        <v>10.8</v>
      </c>
      <c r="AI16" s="56">
        <f t="shared" si="6"/>
        <v>26</v>
      </c>
      <c r="AK16" s="12"/>
    </row>
    <row r="17" spans="1:44" x14ac:dyDescent="0.2">
      <c r="A17" s="48" t="s">
        <v>4</v>
      </c>
      <c r="B17" s="110" t="str">
        <f>[13]Maio!$K$5</f>
        <v>*</v>
      </c>
      <c r="C17" s="110" t="str">
        <f>[13]Maio!$K$6</f>
        <v>*</v>
      </c>
      <c r="D17" s="110" t="str">
        <f>[13]Maio!$K$7</f>
        <v>*</v>
      </c>
      <c r="E17" s="110" t="str">
        <f>[13]Maio!$K$8</f>
        <v>*</v>
      </c>
      <c r="F17" s="110" t="str">
        <f>[13]Maio!$K$9</f>
        <v>*</v>
      </c>
      <c r="G17" s="110" t="str">
        <f>[13]Maio!$K$10</f>
        <v>*</v>
      </c>
      <c r="H17" s="110" t="str">
        <f>[13]Maio!$K$11</f>
        <v>*</v>
      </c>
      <c r="I17" s="110" t="str">
        <f>[13]Maio!$K$12</f>
        <v>*</v>
      </c>
      <c r="J17" s="110" t="str">
        <f>[13]Maio!$K$13</f>
        <v>*</v>
      </c>
      <c r="K17" s="110" t="str">
        <f>[13]Maio!$K$14</f>
        <v>*</v>
      </c>
      <c r="L17" s="110" t="str">
        <f>[13]Maio!$K$15</f>
        <v>*</v>
      </c>
      <c r="M17" s="110" t="str">
        <f>[13]Maio!$K$16</f>
        <v>*</v>
      </c>
      <c r="N17" s="110">
        <f>[13]Maio!$K$17</f>
        <v>0</v>
      </c>
      <c r="O17" s="110">
        <f>[13]Maio!$K$18</f>
        <v>0</v>
      </c>
      <c r="P17" s="110">
        <f>[13]Maio!$K$19</f>
        <v>0</v>
      </c>
      <c r="Q17" s="110">
        <f>[13]Maio!$K$20</f>
        <v>0</v>
      </c>
      <c r="R17" s="110">
        <f>[13]Maio!$K$21</f>
        <v>0</v>
      </c>
      <c r="S17" s="110">
        <f>[13]Maio!$K$22</f>
        <v>0</v>
      </c>
      <c r="T17" s="110">
        <f>[13]Maio!$K$23</f>
        <v>0</v>
      </c>
      <c r="U17" s="110">
        <f>[13]Maio!$K$24</f>
        <v>0</v>
      </c>
      <c r="V17" s="110">
        <f>[13]Maio!$K$25</f>
        <v>0</v>
      </c>
      <c r="W17" s="110">
        <f>[13]Maio!$K$26</f>
        <v>0</v>
      </c>
      <c r="X17" s="110">
        <f>[13]Maio!$K$27</f>
        <v>0</v>
      </c>
      <c r="Y17" s="110">
        <f>[13]Maio!$K$28</f>
        <v>0</v>
      </c>
      <c r="Z17" s="110">
        <f>[13]Maio!$K$29</f>
        <v>0</v>
      </c>
      <c r="AA17" s="110">
        <f>[13]Maio!$K$30</f>
        <v>0</v>
      </c>
      <c r="AB17" s="110">
        <f>[13]Maio!$K$31</f>
        <v>0</v>
      </c>
      <c r="AC17" s="110">
        <f>[13]Maio!$K$32</f>
        <v>14.199999999999998</v>
      </c>
      <c r="AD17" s="110">
        <f>[13]Maio!$K$33</f>
        <v>1</v>
      </c>
      <c r="AE17" s="110">
        <f>[13]Maio!$K$34</f>
        <v>0</v>
      </c>
      <c r="AF17" s="110">
        <f>[13]Maio!$K$35</f>
        <v>0</v>
      </c>
      <c r="AG17" s="115">
        <f t="shared" si="4"/>
        <v>15.199999999999998</v>
      </c>
      <c r="AH17" s="117">
        <f t="shared" si="5"/>
        <v>14.199999999999998</v>
      </c>
      <c r="AI17" s="56">
        <f t="shared" si="6"/>
        <v>17</v>
      </c>
    </row>
    <row r="18" spans="1:44" x14ac:dyDescent="0.2">
      <c r="A18" s="48" t="s">
        <v>5</v>
      </c>
      <c r="B18" s="110">
        <f>[14]Maio!$K$5</f>
        <v>0</v>
      </c>
      <c r="C18" s="110">
        <f>[14]Maio!$K$6</f>
        <v>0</v>
      </c>
      <c r="D18" s="110">
        <f>[14]Maio!$K$7</f>
        <v>0</v>
      </c>
      <c r="E18" s="110">
        <f>[14]Maio!$K$8</f>
        <v>0</v>
      </c>
      <c r="F18" s="110">
        <f>[14]Maio!$K$9</f>
        <v>4.0000000000000009</v>
      </c>
      <c r="G18" s="110">
        <f>[14]Maio!$K$10</f>
        <v>0.2</v>
      </c>
      <c r="H18" s="110">
        <f>[14]Maio!$K$11</f>
        <v>0</v>
      </c>
      <c r="I18" s="110">
        <f>[14]Maio!$K$12</f>
        <v>0</v>
      </c>
      <c r="J18" s="110">
        <f>[14]Maio!$K$13</f>
        <v>0</v>
      </c>
      <c r="K18" s="110">
        <f>[14]Maio!$K$14</f>
        <v>0.60000000000000009</v>
      </c>
      <c r="L18" s="110">
        <f>[14]Maio!$K$15</f>
        <v>0</v>
      </c>
      <c r="M18" s="110">
        <f>[14]Maio!$K$16</f>
        <v>0</v>
      </c>
      <c r="N18" s="110">
        <f>[14]Maio!$K$17</f>
        <v>0</v>
      </c>
      <c r="O18" s="110">
        <f>[14]Maio!$K$18</f>
        <v>0</v>
      </c>
      <c r="P18" s="110">
        <f>[14]Maio!$K$19</f>
        <v>0</v>
      </c>
      <c r="Q18" s="110">
        <f>[14]Maio!$K$20</f>
        <v>0</v>
      </c>
      <c r="R18" s="110">
        <f>[14]Maio!$K$21</f>
        <v>0</v>
      </c>
      <c r="S18" s="110">
        <f>[14]Maio!$K$22</f>
        <v>0</v>
      </c>
      <c r="T18" s="110">
        <f>[14]Maio!$K$23</f>
        <v>0</v>
      </c>
      <c r="U18" s="110">
        <f>[14]Maio!$K$24</f>
        <v>0</v>
      </c>
      <c r="V18" s="110">
        <f>[14]Maio!$K$25</f>
        <v>0</v>
      </c>
      <c r="W18" s="110">
        <f>[14]Maio!$K$26</f>
        <v>0</v>
      </c>
      <c r="X18" s="110">
        <f>[14]Maio!$K$27</f>
        <v>0</v>
      </c>
      <c r="Y18" s="110">
        <f>[14]Maio!$K$28</f>
        <v>0</v>
      </c>
      <c r="Z18" s="110">
        <f>[14]Maio!$K$29</f>
        <v>0</v>
      </c>
      <c r="AA18" s="110">
        <f>[14]Maio!$K$30</f>
        <v>0</v>
      </c>
      <c r="AB18" s="110">
        <f>[14]Maio!$K$31</f>
        <v>0</v>
      </c>
      <c r="AC18" s="110">
        <f>[14]Maio!$K$32</f>
        <v>16.799999999999997</v>
      </c>
      <c r="AD18" s="110">
        <f>[14]Maio!$K$33</f>
        <v>0</v>
      </c>
      <c r="AE18" s="110">
        <f>[14]Maio!$K$34</f>
        <v>0</v>
      </c>
      <c r="AF18" s="110">
        <f>[14]Maio!$K$35</f>
        <v>0</v>
      </c>
      <c r="AG18" s="115">
        <f t="shared" si="4"/>
        <v>21.599999999999998</v>
      </c>
      <c r="AH18" s="117">
        <f t="shared" si="5"/>
        <v>16.799999999999997</v>
      </c>
      <c r="AI18" s="56">
        <f t="shared" si="6"/>
        <v>27</v>
      </c>
      <c r="AJ18" s="12" t="s">
        <v>35</v>
      </c>
    </row>
    <row r="19" spans="1:44" x14ac:dyDescent="0.2">
      <c r="A19" s="48" t="s">
        <v>255</v>
      </c>
      <c r="B19" s="110" t="str">
        <f>[15]Maio!$K$5</f>
        <v>*</v>
      </c>
      <c r="C19" s="110" t="str">
        <f>[15]Maio!$K$6</f>
        <v>*</v>
      </c>
      <c r="D19" s="110" t="str">
        <f>[15]Maio!$K$7</f>
        <v>*</v>
      </c>
      <c r="E19" s="110" t="str">
        <f>[15]Maio!$K$8</f>
        <v>*</v>
      </c>
      <c r="F19" s="110" t="str">
        <f>[15]Maio!$K$9</f>
        <v>*</v>
      </c>
      <c r="G19" s="110" t="str">
        <f>[15]Maio!$K$10</f>
        <v>*</v>
      </c>
      <c r="H19" s="110" t="str">
        <f>[15]Maio!$K$11</f>
        <v>*</v>
      </c>
      <c r="I19" s="110" t="str">
        <f>[15]Maio!$K$12</f>
        <v>*</v>
      </c>
      <c r="J19" s="110" t="str">
        <f>[15]Maio!$K$13</f>
        <v>*</v>
      </c>
      <c r="K19" s="110" t="str">
        <f>[15]Maio!$K$14</f>
        <v>*</v>
      </c>
      <c r="L19" s="110" t="str">
        <f>[15]Maio!$K$15</f>
        <v>*</v>
      </c>
      <c r="M19" s="110" t="str">
        <f>[15]Maio!$K$16</f>
        <v>*</v>
      </c>
      <c r="N19" s="110" t="str">
        <f>[15]Maio!$K$17</f>
        <v>*</v>
      </c>
      <c r="O19" s="110" t="str">
        <f>[15]Maio!$K$18</f>
        <v>*</v>
      </c>
      <c r="P19" s="110" t="str">
        <f>[15]Maio!$K$19</f>
        <v>*</v>
      </c>
      <c r="Q19" s="110" t="str">
        <f>[15]Maio!$K$20</f>
        <v>*</v>
      </c>
      <c r="R19" s="110" t="str">
        <f>[15]Maio!$K$21</f>
        <v>*</v>
      </c>
      <c r="S19" s="110" t="str">
        <f>[15]Maio!$K$22</f>
        <v>*</v>
      </c>
      <c r="T19" s="110" t="str">
        <f>[15]Maio!$K$23</f>
        <v>*</v>
      </c>
      <c r="U19" s="110" t="str">
        <f>[15]Maio!$K$24</f>
        <v>*</v>
      </c>
      <c r="V19" s="110">
        <f>[15]Maio!$K$25</f>
        <v>0</v>
      </c>
      <c r="W19" s="110">
        <f>[15]Maio!$K$26</f>
        <v>0</v>
      </c>
      <c r="X19" s="110">
        <f>[15]Maio!$K$27</f>
        <v>0.2</v>
      </c>
      <c r="Y19" s="110">
        <f>[15]Maio!$K$28</f>
        <v>0</v>
      </c>
      <c r="Z19" s="110">
        <f>[15]Maio!$K$29</f>
        <v>0</v>
      </c>
      <c r="AA19" s="110">
        <f>[15]Maio!$K$30</f>
        <v>0</v>
      </c>
      <c r="AB19" s="110">
        <f>[15]Maio!$K$31</f>
        <v>0</v>
      </c>
      <c r="AC19" s="110">
        <f>[15]Maio!$K$32</f>
        <v>46</v>
      </c>
      <c r="AD19" s="110">
        <f>[15]Maio!$K$33</f>
        <v>0</v>
      </c>
      <c r="AE19" s="110">
        <f>[15]Maio!$K$34</f>
        <v>0</v>
      </c>
      <c r="AF19" s="110">
        <f>[15]Maio!$K$35</f>
        <v>0</v>
      </c>
      <c r="AG19" s="115">
        <f t="shared" si="4"/>
        <v>46.2</v>
      </c>
      <c r="AH19" s="117">
        <f t="shared" si="5"/>
        <v>46</v>
      </c>
      <c r="AI19" s="56">
        <f t="shared" si="6"/>
        <v>9</v>
      </c>
      <c r="AJ19" s="12"/>
    </row>
    <row r="20" spans="1:44" hidden="1" x14ac:dyDescent="0.2">
      <c r="A20" s="48" t="s">
        <v>256</v>
      </c>
      <c r="B20" s="110" t="str">
        <f>[16]Maio!$K$5</f>
        <v>*</v>
      </c>
      <c r="C20" s="110" t="str">
        <f>[16]Maio!$K$6</f>
        <v>*</v>
      </c>
      <c r="D20" s="110" t="str">
        <f>[16]Maio!$K$7</f>
        <v>*</v>
      </c>
      <c r="E20" s="110" t="str">
        <f>[16]Maio!$K$8</f>
        <v>*</v>
      </c>
      <c r="F20" s="110" t="str">
        <f>[16]Maio!$K$9</f>
        <v>*</v>
      </c>
      <c r="G20" s="110" t="str">
        <f>[16]Maio!$K$10</f>
        <v>*</v>
      </c>
      <c r="H20" s="110" t="str">
        <f>[16]Maio!$K$11</f>
        <v>*</v>
      </c>
      <c r="I20" s="110" t="str">
        <f>[16]Maio!$K$12</f>
        <v>*</v>
      </c>
      <c r="J20" s="110" t="str">
        <f>[16]Maio!$K$13</f>
        <v>*</v>
      </c>
      <c r="K20" s="110" t="str">
        <f>[16]Maio!$K$14</f>
        <v>*</v>
      </c>
      <c r="L20" s="110" t="str">
        <f>[16]Maio!$K$15</f>
        <v>*</v>
      </c>
      <c r="M20" s="110" t="str">
        <f>[16]Maio!$K$16</f>
        <v>*</v>
      </c>
      <c r="N20" s="110" t="str">
        <f>[16]Maio!$K$17</f>
        <v>*</v>
      </c>
      <c r="O20" s="110" t="str">
        <f>[16]Maio!$K$18</f>
        <v>*</v>
      </c>
      <c r="P20" s="110" t="str">
        <f>[16]Maio!$K$19</f>
        <v>*</v>
      </c>
      <c r="Q20" s="110" t="str">
        <f>[16]Maio!$K$20</f>
        <v>*</v>
      </c>
      <c r="R20" s="110" t="str">
        <f>[16]Maio!$K$21</f>
        <v>*</v>
      </c>
      <c r="S20" s="110" t="str">
        <f>[16]Maio!$K$22</f>
        <v>*</v>
      </c>
      <c r="T20" s="110" t="str">
        <f>[16]Maio!$K$23</f>
        <v>*</v>
      </c>
      <c r="U20" s="110" t="str">
        <f>[16]Maio!$K$24</f>
        <v>*</v>
      </c>
      <c r="V20" s="110" t="str">
        <f>[16]Maio!$K$25</f>
        <v>*</v>
      </c>
      <c r="W20" s="110" t="str">
        <f>[16]Maio!$K$26</f>
        <v>*</v>
      </c>
      <c r="X20" s="110" t="str">
        <f>[16]Maio!$K$27</f>
        <v>*</v>
      </c>
      <c r="Y20" s="110" t="str">
        <f>[16]Maio!$K$28</f>
        <v>*</v>
      </c>
      <c r="Z20" s="110" t="str">
        <f>[16]Maio!$K$29</f>
        <v>*</v>
      </c>
      <c r="AA20" s="110" t="str">
        <f>[16]Maio!$K$30</f>
        <v>*</v>
      </c>
      <c r="AB20" s="110" t="str">
        <f>[16]Maio!$K$31</f>
        <v>*</v>
      </c>
      <c r="AC20" s="110" t="str">
        <f>[16]Maio!$K$32</f>
        <v>*</v>
      </c>
      <c r="AD20" s="110" t="str">
        <f>[16]Maio!$K$33</f>
        <v>*</v>
      </c>
      <c r="AE20" s="110" t="str">
        <f>[16]Maio!$K$34</f>
        <v>*</v>
      </c>
      <c r="AF20" s="110" t="str">
        <f>[16]Maio!$K$35</f>
        <v>*</v>
      </c>
      <c r="AG20" s="115" t="s">
        <v>197</v>
      </c>
      <c r="AH20" s="117" t="s">
        <v>197</v>
      </c>
      <c r="AI20" s="56">
        <f t="shared" si="6"/>
        <v>0</v>
      </c>
      <c r="AJ20" s="12"/>
    </row>
    <row r="21" spans="1:44" x14ac:dyDescent="0.2">
      <c r="A21" s="48" t="s">
        <v>33</v>
      </c>
      <c r="B21" s="110" t="str">
        <f>[17]Maio!$K$5</f>
        <v>*</v>
      </c>
      <c r="C21" s="110" t="str">
        <f>[17]Maio!$K$6</f>
        <v>*</v>
      </c>
      <c r="D21" s="110" t="str">
        <f>[17]Maio!$K$7</f>
        <v>*</v>
      </c>
      <c r="E21" s="110" t="str">
        <f>[17]Maio!$K$8</f>
        <v>*</v>
      </c>
      <c r="F21" s="110" t="str">
        <f>[17]Maio!$K$9</f>
        <v>*</v>
      </c>
      <c r="G21" s="110" t="str">
        <f>[17]Maio!$K$10</f>
        <v>*</v>
      </c>
      <c r="H21" s="110" t="str">
        <f>[17]Maio!$K$11</f>
        <v>*</v>
      </c>
      <c r="I21" s="110" t="str">
        <f>[17]Maio!$K$12</f>
        <v>*</v>
      </c>
      <c r="J21" s="110" t="str">
        <f>[17]Maio!$K$13</f>
        <v>*</v>
      </c>
      <c r="K21" s="110" t="str">
        <f>[17]Maio!$K$14</f>
        <v>*</v>
      </c>
      <c r="L21" s="110">
        <f>[17]Maio!$K$15</f>
        <v>0</v>
      </c>
      <c r="M21" s="110">
        <f>[17]Maio!$K$16</f>
        <v>0</v>
      </c>
      <c r="N21" s="110">
        <f>[17]Maio!$K$17</f>
        <v>0</v>
      </c>
      <c r="O21" s="110">
        <f>[17]Maio!$K$18</f>
        <v>43.6</v>
      </c>
      <c r="P21" s="110">
        <f>[17]Maio!$K$19</f>
        <v>0</v>
      </c>
      <c r="Q21" s="110">
        <f>[17]Maio!$K$20</f>
        <v>0</v>
      </c>
      <c r="R21" s="110">
        <f>[17]Maio!$K$21</f>
        <v>0</v>
      </c>
      <c r="S21" s="110">
        <f>[17]Maio!$K$22</f>
        <v>0</v>
      </c>
      <c r="T21" s="110">
        <f>[17]Maio!$K$23</f>
        <v>0</v>
      </c>
      <c r="U21" s="110">
        <f>[17]Maio!$K$24</f>
        <v>0</v>
      </c>
      <c r="V21" s="110">
        <f>[17]Maio!$K$25</f>
        <v>0</v>
      </c>
      <c r="W21" s="110">
        <f>[17]Maio!$K$26</f>
        <v>0</v>
      </c>
      <c r="X21" s="110">
        <f>[17]Maio!$K$27</f>
        <v>0</v>
      </c>
      <c r="Y21" s="110">
        <f>[17]Maio!$K$28</f>
        <v>0</v>
      </c>
      <c r="Z21" s="110">
        <f>[17]Maio!$K$29</f>
        <v>0</v>
      </c>
      <c r="AA21" s="110">
        <f>[17]Maio!$K$30</f>
        <v>0</v>
      </c>
      <c r="AB21" s="110">
        <f>[17]Maio!$K$31</f>
        <v>0</v>
      </c>
      <c r="AC21" s="110">
        <f>[17]Maio!$K$32</f>
        <v>19.399999999999995</v>
      </c>
      <c r="AD21" s="110">
        <f>[17]Maio!$K$33</f>
        <v>1.5999999999999999</v>
      </c>
      <c r="AE21" s="110">
        <f>[17]Maio!$K$34</f>
        <v>0</v>
      </c>
      <c r="AF21" s="110">
        <f>[17]Maio!$K$35</f>
        <v>0</v>
      </c>
      <c r="AG21" s="115">
        <f t="shared" si="4"/>
        <v>64.599999999999994</v>
      </c>
      <c r="AH21" s="117">
        <f t="shared" si="5"/>
        <v>43.6</v>
      </c>
      <c r="AI21" s="56">
        <f t="shared" si="6"/>
        <v>18</v>
      </c>
    </row>
    <row r="22" spans="1:44" x14ac:dyDescent="0.2">
      <c r="A22" s="48" t="s">
        <v>6</v>
      </c>
      <c r="B22" s="110">
        <f>[18]Maio!$K$5</f>
        <v>0</v>
      </c>
      <c r="C22" s="110">
        <f>[18]Maio!$K$6</f>
        <v>0</v>
      </c>
      <c r="D22" s="110">
        <f>[18]Maio!$K$7</f>
        <v>0</v>
      </c>
      <c r="E22" s="110">
        <f>[18]Maio!$K$8</f>
        <v>0</v>
      </c>
      <c r="F22" s="110">
        <f>[18]Maio!$K$9</f>
        <v>0</v>
      </c>
      <c r="G22" s="110">
        <f>[18]Maio!$K$10</f>
        <v>0</v>
      </c>
      <c r="H22" s="110">
        <f>[18]Maio!$K$11</f>
        <v>0</v>
      </c>
      <c r="I22" s="110">
        <f>[18]Maio!$K$12</f>
        <v>0</v>
      </c>
      <c r="J22" s="110">
        <f>[18]Maio!$K$13</f>
        <v>0</v>
      </c>
      <c r="K22" s="110">
        <f>[18]Maio!$K$14</f>
        <v>21</v>
      </c>
      <c r="L22" s="110">
        <f>[18]Maio!$K$15</f>
        <v>0</v>
      </c>
      <c r="M22" s="110">
        <f>[18]Maio!$K$16</f>
        <v>0</v>
      </c>
      <c r="N22" s="110">
        <f>[18]Maio!$K$17</f>
        <v>0</v>
      </c>
      <c r="O22" s="110">
        <f>[18]Maio!$K$18</f>
        <v>0</v>
      </c>
      <c r="P22" s="110">
        <f>[18]Maio!$K$19</f>
        <v>0</v>
      </c>
      <c r="Q22" s="110">
        <f>[18]Maio!$K$20</f>
        <v>0</v>
      </c>
      <c r="R22" s="110">
        <f>[18]Maio!$K$21</f>
        <v>0</v>
      </c>
      <c r="S22" s="110">
        <f>[18]Maio!$K$22</f>
        <v>8.8000000000000007</v>
      </c>
      <c r="T22" s="110">
        <f>[18]Maio!$K$23</f>
        <v>0</v>
      </c>
      <c r="U22" s="110">
        <f>[18]Maio!$K$24</f>
        <v>0</v>
      </c>
      <c r="V22" s="110">
        <f>[18]Maio!$K$25</f>
        <v>0</v>
      </c>
      <c r="W22" s="110">
        <f>[18]Maio!$K$26</f>
        <v>0</v>
      </c>
      <c r="X22" s="110">
        <f>[18]Maio!$K$27</f>
        <v>0</v>
      </c>
      <c r="Y22" s="110">
        <f>[18]Maio!$K$28</f>
        <v>0.2</v>
      </c>
      <c r="Z22" s="110">
        <f>[18]Maio!$K$29</f>
        <v>0</v>
      </c>
      <c r="AA22" s="110">
        <f>[18]Maio!$K$30</f>
        <v>0</v>
      </c>
      <c r="AB22" s="110">
        <f>[18]Maio!$K$31</f>
        <v>0</v>
      </c>
      <c r="AC22" s="110">
        <f>[18]Maio!$K$32</f>
        <v>37.799999999999997</v>
      </c>
      <c r="AD22" s="110">
        <f>[18]Maio!$K$33</f>
        <v>0</v>
      </c>
      <c r="AE22" s="110">
        <f>[18]Maio!$K$34</f>
        <v>0</v>
      </c>
      <c r="AF22" s="110">
        <f>[18]Maio!$K$35</f>
        <v>0.2</v>
      </c>
      <c r="AG22" s="115">
        <f t="shared" si="4"/>
        <v>68</v>
      </c>
      <c r="AH22" s="117">
        <f t="shared" si="5"/>
        <v>37.799999999999997</v>
      </c>
      <c r="AI22" s="56">
        <f t="shared" si="6"/>
        <v>26</v>
      </c>
    </row>
    <row r="23" spans="1:44" x14ac:dyDescent="0.2">
      <c r="A23" s="48" t="s">
        <v>7</v>
      </c>
      <c r="B23" s="110">
        <f>[19]Maio!$K$5</f>
        <v>0</v>
      </c>
      <c r="C23" s="110">
        <f>[19]Maio!$K$6</f>
        <v>0</v>
      </c>
      <c r="D23" s="110">
        <f>[19]Maio!$K$7</f>
        <v>0</v>
      </c>
      <c r="E23" s="110">
        <f>[19]Maio!$K$8</f>
        <v>0</v>
      </c>
      <c r="F23" s="110">
        <f>[19]Maio!$K$9</f>
        <v>0.2</v>
      </c>
      <c r="G23" s="110">
        <f>[19]Maio!$K$10</f>
        <v>0</v>
      </c>
      <c r="H23" s="110">
        <f>[19]Maio!$K$11</f>
        <v>0</v>
      </c>
      <c r="I23" s="110">
        <f>[19]Maio!$K$12</f>
        <v>0</v>
      </c>
      <c r="J23" s="110">
        <f>[19]Maio!$K$13</f>
        <v>12.4</v>
      </c>
      <c r="K23" s="110">
        <f>[19]Maio!$K$14</f>
        <v>4.2</v>
      </c>
      <c r="L23" s="110">
        <f>[19]Maio!$K$15</f>
        <v>0</v>
      </c>
      <c r="M23" s="110">
        <f>[19]Maio!$K$16</f>
        <v>0.2</v>
      </c>
      <c r="N23" s="110">
        <f>[19]Maio!$K$17</f>
        <v>0</v>
      </c>
      <c r="O23" s="110">
        <f>[19]Maio!$K$18</f>
        <v>0</v>
      </c>
      <c r="P23" s="110">
        <f>[19]Maio!$K$19</f>
        <v>0</v>
      </c>
      <c r="Q23" s="110">
        <f>[19]Maio!$K$20</f>
        <v>0</v>
      </c>
      <c r="R23" s="110">
        <f>[19]Maio!$K$21</f>
        <v>2</v>
      </c>
      <c r="S23" s="110">
        <f>[19]Maio!$K$22</f>
        <v>0</v>
      </c>
      <c r="T23" s="110">
        <f>[19]Maio!$K$23</f>
        <v>0</v>
      </c>
      <c r="U23" s="110">
        <f>[19]Maio!$K$24</f>
        <v>0.4</v>
      </c>
      <c r="V23" s="110">
        <f>[19]Maio!$K$25</f>
        <v>0.2</v>
      </c>
      <c r="W23" s="110">
        <f>[19]Maio!$K$26</f>
        <v>0.2</v>
      </c>
      <c r="X23" s="110">
        <f>[19]Maio!$K$27</f>
        <v>0</v>
      </c>
      <c r="Y23" s="110">
        <f>[19]Maio!$K$28</f>
        <v>0</v>
      </c>
      <c r="Z23" s="110">
        <f>[19]Maio!$K$29</f>
        <v>0.2</v>
      </c>
      <c r="AA23" s="110">
        <f>[19]Maio!$K$30</f>
        <v>0</v>
      </c>
      <c r="AB23" s="110">
        <f>[19]Maio!$K$31</f>
        <v>0</v>
      </c>
      <c r="AC23" s="110">
        <f>[19]Maio!$K$32</f>
        <v>25.200000000000003</v>
      </c>
      <c r="AD23" s="110">
        <f>[19]Maio!$K$33</f>
        <v>0</v>
      </c>
      <c r="AE23" s="110">
        <f>[19]Maio!$K$34</f>
        <v>0</v>
      </c>
      <c r="AF23" s="110">
        <f>[19]Maio!$K$35</f>
        <v>0</v>
      </c>
      <c r="AG23" s="115">
        <f t="shared" si="4"/>
        <v>45.2</v>
      </c>
      <c r="AH23" s="117">
        <f t="shared" si="5"/>
        <v>25.200000000000003</v>
      </c>
      <c r="AI23" s="56">
        <f t="shared" si="6"/>
        <v>21</v>
      </c>
    </row>
    <row r="24" spans="1:44" x14ac:dyDescent="0.2">
      <c r="A24" s="48" t="s">
        <v>148</v>
      </c>
      <c r="B24" s="110">
        <f>[20]Maio!$K$5</f>
        <v>0</v>
      </c>
      <c r="C24" s="110">
        <f>[20]Maio!$K$6</f>
        <v>0</v>
      </c>
      <c r="D24" s="110">
        <f>[20]Maio!$K$7</f>
        <v>0</v>
      </c>
      <c r="E24" s="110">
        <f>[20]Maio!$K$8</f>
        <v>0</v>
      </c>
      <c r="F24" s="110">
        <f>[20]Maio!$K$9</f>
        <v>0</v>
      </c>
      <c r="G24" s="110">
        <f>[20]Maio!$K$10</f>
        <v>0</v>
      </c>
      <c r="H24" s="110">
        <f>[20]Maio!$K$11</f>
        <v>0</v>
      </c>
      <c r="I24" s="110">
        <f>[20]Maio!$K$12</f>
        <v>0</v>
      </c>
      <c r="J24" s="110">
        <f>[20]Maio!$K$13</f>
        <v>0</v>
      </c>
      <c r="K24" s="110">
        <f>[20]Maio!$K$14</f>
        <v>8.8000000000000007</v>
      </c>
      <c r="L24" s="110">
        <f>[20]Maio!$K$15</f>
        <v>0</v>
      </c>
      <c r="M24" s="110">
        <f>[20]Maio!$K$16</f>
        <v>0</v>
      </c>
      <c r="N24" s="110">
        <f>[20]Maio!$K$17</f>
        <v>0</v>
      </c>
      <c r="O24" s="110">
        <f>[20]Maio!$K$18</f>
        <v>0</v>
      </c>
      <c r="P24" s="110">
        <f>[20]Maio!$K$19</f>
        <v>0</v>
      </c>
      <c r="Q24" s="110">
        <f>[20]Maio!$K$20</f>
        <v>0</v>
      </c>
      <c r="R24" s="110">
        <f>[20]Maio!$K$21</f>
        <v>0</v>
      </c>
      <c r="S24" s="110">
        <f>[20]Maio!$K$22</f>
        <v>0</v>
      </c>
      <c r="T24" s="110">
        <f>[20]Maio!$K$23</f>
        <v>0</v>
      </c>
      <c r="U24" s="110">
        <f>[20]Maio!$K$24</f>
        <v>0</v>
      </c>
      <c r="V24" s="110">
        <f>[20]Maio!$K$25</f>
        <v>0</v>
      </c>
      <c r="W24" s="110">
        <f>[20]Maio!$K$26</f>
        <v>0</v>
      </c>
      <c r="X24" s="110">
        <f>[20]Maio!$K$27</f>
        <v>0</v>
      </c>
      <c r="Y24" s="110">
        <f>[20]Maio!$K$28</f>
        <v>0</v>
      </c>
      <c r="Z24" s="110">
        <f>[20]Maio!$K$29</f>
        <v>0</v>
      </c>
      <c r="AA24" s="110">
        <f>[20]Maio!$K$30</f>
        <v>0</v>
      </c>
      <c r="AB24" s="110">
        <f>[20]Maio!$K$31</f>
        <v>0</v>
      </c>
      <c r="AC24" s="110">
        <f>[20]Maio!$K$32</f>
        <v>34.6</v>
      </c>
      <c r="AD24" s="110">
        <f>[20]Maio!$K$33</f>
        <v>0.2</v>
      </c>
      <c r="AE24" s="110">
        <f>[20]Maio!$K$34</f>
        <v>0.2</v>
      </c>
      <c r="AF24" s="110">
        <f>[20]Maio!$K$35</f>
        <v>0</v>
      </c>
      <c r="AG24" s="115">
        <f t="shared" si="4"/>
        <v>43.800000000000011</v>
      </c>
      <c r="AH24" s="117">
        <f t="shared" si="5"/>
        <v>34.6</v>
      </c>
      <c r="AI24" s="56">
        <f t="shared" si="6"/>
        <v>27</v>
      </c>
    </row>
    <row r="25" spans="1:44" x14ac:dyDescent="0.2">
      <c r="A25" s="48" t="s">
        <v>149</v>
      </c>
      <c r="B25" s="110">
        <f>[21]Maio!$K$5</f>
        <v>0.2</v>
      </c>
      <c r="C25" s="110">
        <f>[21]Maio!$K$6</f>
        <v>0</v>
      </c>
      <c r="D25" s="110">
        <f>[21]Maio!$K$7</f>
        <v>0</v>
      </c>
      <c r="E25" s="110">
        <f>[21]Maio!$K$8</f>
        <v>0</v>
      </c>
      <c r="F25" s="110">
        <f>[21]Maio!$K$9</f>
        <v>0</v>
      </c>
      <c r="G25" s="110">
        <f>[21]Maio!$K$10</f>
        <v>0</v>
      </c>
      <c r="H25" s="110">
        <f>[21]Maio!$K$11</f>
        <v>0</v>
      </c>
      <c r="I25" s="110">
        <f>[21]Maio!$K$12</f>
        <v>0</v>
      </c>
      <c r="J25" s="110">
        <f>[21]Maio!$K$13</f>
        <v>5.1999999999999993</v>
      </c>
      <c r="K25" s="110">
        <f>[21]Maio!$K$14</f>
        <v>7.0000000000000009</v>
      </c>
      <c r="L25" s="110">
        <f>[21]Maio!$K$15</f>
        <v>0.2</v>
      </c>
      <c r="M25" s="110">
        <f>[21]Maio!$K$16</f>
        <v>0</v>
      </c>
      <c r="N25" s="110">
        <f>[21]Maio!$K$17</f>
        <v>0</v>
      </c>
      <c r="O25" s="110">
        <f>[21]Maio!$K$18</f>
        <v>0</v>
      </c>
      <c r="P25" s="110">
        <f>[21]Maio!$K$19</f>
        <v>0</v>
      </c>
      <c r="Q25" s="110">
        <f>[21]Maio!$K$20</f>
        <v>0</v>
      </c>
      <c r="R25" s="110">
        <f>[21]Maio!$K$21</f>
        <v>0</v>
      </c>
      <c r="S25" s="110">
        <f>[21]Maio!$K$22</f>
        <v>0.6</v>
      </c>
      <c r="T25" s="110">
        <f>[21]Maio!$K$23</f>
        <v>0</v>
      </c>
      <c r="U25" s="110">
        <f>[21]Maio!$K$24</f>
        <v>0.2</v>
      </c>
      <c r="V25" s="110">
        <f>[21]Maio!$K$25</f>
        <v>0.2</v>
      </c>
      <c r="W25" s="110">
        <f>[21]Maio!$K$26</f>
        <v>0</v>
      </c>
      <c r="X25" s="110">
        <f>[21]Maio!$K$27</f>
        <v>0.2</v>
      </c>
      <c r="Y25" s="110">
        <f>[21]Maio!$K$28</f>
        <v>0</v>
      </c>
      <c r="Z25" s="110">
        <f>[21]Maio!$K$29</f>
        <v>0</v>
      </c>
      <c r="AA25" s="110">
        <f>[21]Maio!$K$30</f>
        <v>0</v>
      </c>
      <c r="AB25" s="110">
        <f>[21]Maio!$K$31</f>
        <v>0.60000000000000009</v>
      </c>
      <c r="AC25" s="110">
        <f>[21]Maio!$K$32</f>
        <v>20.399999999999999</v>
      </c>
      <c r="AD25" s="110">
        <f>[21]Maio!$K$33</f>
        <v>0.2</v>
      </c>
      <c r="AE25" s="110">
        <f>[21]Maio!$K$34</f>
        <v>0.2</v>
      </c>
      <c r="AF25" s="110">
        <f>[21]Maio!$K$35</f>
        <v>0.4</v>
      </c>
      <c r="AG25" s="115">
        <f t="shared" si="4"/>
        <v>35.6</v>
      </c>
      <c r="AH25" s="117">
        <f t="shared" si="5"/>
        <v>20.399999999999999</v>
      </c>
      <c r="AI25" s="56">
        <f t="shared" si="6"/>
        <v>18</v>
      </c>
      <c r="AJ25" s="12" t="s">
        <v>35</v>
      </c>
    </row>
    <row r="26" spans="1:44" x14ac:dyDescent="0.2">
      <c r="A26" s="48" t="s">
        <v>150</v>
      </c>
      <c r="B26" s="110">
        <f>[22]Maio!$K$5</f>
        <v>0</v>
      </c>
      <c r="C26" s="110">
        <f>[22]Maio!$K$6</f>
        <v>0</v>
      </c>
      <c r="D26" s="110">
        <f>[22]Maio!$K$7</f>
        <v>0</v>
      </c>
      <c r="E26" s="110">
        <f>[22]Maio!$K$8</f>
        <v>0</v>
      </c>
      <c r="F26" s="110">
        <f>[22]Maio!$K$9</f>
        <v>0</v>
      </c>
      <c r="G26" s="110">
        <f>[22]Maio!$K$10</f>
        <v>0</v>
      </c>
      <c r="H26" s="110">
        <f>[22]Maio!$K$11</f>
        <v>0</v>
      </c>
      <c r="I26" s="110">
        <f>[22]Maio!$K$12</f>
        <v>0</v>
      </c>
      <c r="J26" s="110">
        <f>[22]Maio!$K$13</f>
        <v>3.2</v>
      </c>
      <c r="K26" s="110">
        <f>[22]Maio!$K$14</f>
        <v>7.6000000000000005</v>
      </c>
      <c r="L26" s="110">
        <f>[22]Maio!$K$15</f>
        <v>0</v>
      </c>
      <c r="M26" s="110">
        <f>[22]Maio!$K$16</f>
        <v>0</v>
      </c>
      <c r="N26" s="110">
        <f>[22]Maio!$K$17</f>
        <v>0</v>
      </c>
      <c r="O26" s="110">
        <f>[22]Maio!$K$18</f>
        <v>0</v>
      </c>
      <c r="P26" s="110">
        <f>[22]Maio!$K$19</f>
        <v>0</v>
      </c>
      <c r="Q26" s="110">
        <f>[22]Maio!$K$20</f>
        <v>0</v>
      </c>
      <c r="R26" s="110">
        <f>[22]Maio!$K$21</f>
        <v>0.6</v>
      </c>
      <c r="S26" s="110">
        <f>[22]Maio!$K$22</f>
        <v>0</v>
      </c>
      <c r="T26" s="110">
        <f>[22]Maio!$K$23</f>
        <v>1.6</v>
      </c>
      <c r="U26" s="110">
        <f>[22]Maio!$K$24</f>
        <v>0</v>
      </c>
      <c r="V26" s="110">
        <f>[22]Maio!$K$25</f>
        <v>0</v>
      </c>
      <c r="W26" s="110">
        <f>[22]Maio!$K$26</f>
        <v>0</v>
      </c>
      <c r="X26" s="110">
        <f>[22]Maio!$K$27</f>
        <v>0</v>
      </c>
      <c r="Y26" s="110">
        <f>[22]Maio!$K$28</f>
        <v>0</v>
      </c>
      <c r="Z26" s="110">
        <f>[22]Maio!$K$29</f>
        <v>0</v>
      </c>
      <c r="AA26" s="110">
        <f>[22]Maio!$K$30</f>
        <v>0</v>
      </c>
      <c r="AB26" s="110">
        <f>[22]Maio!$K$31</f>
        <v>0</v>
      </c>
      <c r="AC26" s="110">
        <f>[22]Maio!$K$32</f>
        <v>22</v>
      </c>
      <c r="AD26" s="110">
        <f>[22]Maio!$K$33</f>
        <v>0</v>
      </c>
      <c r="AE26" s="110">
        <f>[22]Maio!$K$34</f>
        <v>0</v>
      </c>
      <c r="AF26" s="110">
        <f>[22]Maio!$K$35</f>
        <v>0</v>
      </c>
      <c r="AG26" s="115">
        <f t="shared" si="4"/>
        <v>35</v>
      </c>
      <c r="AH26" s="117">
        <f t="shared" si="5"/>
        <v>22</v>
      </c>
      <c r="AI26" s="56">
        <f t="shared" si="6"/>
        <v>26</v>
      </c>
    </row>
    <row r="27" spans="1:44" x14ac:dyDescent="0.2">
      <c r="A27" s="48" t="s">
        <v>8</v>
      </c>
      <c r="B27" s="110">
        <f>[23]Maio!$K$5</f>
        <v>0</v>
      </c>
      <c r="C27" s="110">
        <f>[23]Maio!$K$6</f>
        <v>0</v>
      </c>
      <c r="D27" s="110">
        <f>[23]Maio!$K$7</f>
        <v>0</v>
      </c>
      <c r="E27" s="110">
        <f>[23]Maio!$K$8</f>
        <v>0</v>
      </c>
      <c r="F27" s="110">
        <f>[23]Maio!$K$9</f>
        <v>0</v>
      </c>
      <c r="G27" s="110">
        <f>[23]Maio!$K$10</f>
        <v>0</v>
      </c>
      <c r="H27" s="110">
        <f>[23]Maio!$K$11</f>
        <v>0</v>
      </c>
      <c r="I27" s="110">
        <f>[23]Maio!$K$12</f>
        <v>0</v>
      </c>
      <c r="J27" s="110">
        <f>[23]Maio!$K$13</f>
        <v>4.6000000000000005</v>
      </c>
      <c r="K27" s="110">
        <f>[23]Maio!$K$14</f>
        <v>14</v>
      </c>
      <c r="L27" s="110">
        <f>[23]Maio!$K$15</f>
        <v>0</v>
      </c>
      <c r="M27" s="110">
        <f>[23]Maio!$K$16</f>
        <v>0</v>
      </c>
      <c r="N27" s="110">
        <f>[23]Maio!$K$17</f>
        <v>0</v>
      </c>
      <c r="O27" s="110">
        <f>[23]Maio!$K$18</f>
        <v>0</v>
      </c>
      <c r="P27" s="110">
        <f>[23]Maio!$K$19</f>
        <v>0</v>
      </c>
      <c r="Q27" s="110">
        <f>[23]Maio!$K$20</f>
        <v>0</v>
      </c>
      <c r="R27" s="110">
        <f>[23]Maio!$K$21</f>
        <v>0</v>
      </c>
      <c r="S27" s="110">
        <f>[23]Maio!$K$22</f>
        <v>0</v>
      </c>
      <c r="T27" s="110">
        <f>[23]Maio!$K$23</f>
        <v>0</v>
      </c>
      <c r="U27" s="110">
        <f>[23]Maio!$K$24</f>
        <v>0</v>
      </c>
      <c r="V27" s="110">
        <f>[23]Maio!$K$25</f>
        <v>0</v>
      </c>
      <c r="W27" s="110">
        <f>[23]Maio!$K$26</f>
        <v>1.6</v>
      </c>
      <c r="X27" s="110">
        <f>[23]Maio!$K$27</f>
        <v>0</v>
      </c>
      <c r="Y27" s="110">
        <f>[23]Maio!$K$28</f>
        <v>0</v>
      </c>
      <c r="Z27" s="110">
        <f>[23]Maio!$K$29</f>
        <v>0</v>
      </c>
      <c r="AA27" s="110">
        <f>[23]Maio!$K$30</f>
        <v>0</v>
      </c>
      <c r="AB27" s="110">
        <f>[23]Maio!$K$31</f>
        <v>0.4</v>
      </c>
      <c r="AC27" s="110">
        <f>[23]Maio!$K$32</f>
        <v>26.799999999999997</v>
      </c>
      <c r="AD27" s="110">
        <f>[23]Maio!$K$33</f>
        <v>0</v>
      </c>
      <c r="AE27" s="110">
        <f>[23]Maio!$K$34</f>
        <v>0</v>
      </c>
      <c r="AF27" s="110">
        <f>[23]Maio!$K$35</f>
        <v>0.2</v>
      </c>
      <c r="AG27" s="115">
        <f t="shared" si="4"/>
        <v>47.6</v>
      </c>
      <c r="AH27" s="117">
        <f t="shared" si="5"/>
        <v>26.799999999999997</v>
      </c>
      <c r="AI27" s="56">
        <f t="shared" si="6"/>
        <v>25</v>
      </c>
    </row>
    <row r="28" spans="1:44" x14ac:dyDescent="0.2">
      <c r="A28" s="48" t="s">
        <v>9</v>
      </c>
      <c r="B28" s="110">
        <f>[24]Maio!$K$5</f>
        <v>0</v>
      </c>
      <c r="C28" s="110">
        <f>[24]Maio!$K$6</f>
        <v>0</v>
      </c>
      <c r="D28" s="110">
        <f>[24]Maio!$K$7</f>
        <v>0</v>
      </c>
      <c r="E28" s="110">
        <f>[24]Maio!$K$8</f>
        <v>0</v>
      </c>
      <c r="F28" s="110">
        <f>[24]Maio!$K$9</f>
        <v>0</v>
      </c>
      <c r="G28" s="110">
        <f>[24]Maio!$K$10</f>
        <v>0</v>
      </c>
      <c r="H28" s="110">
        <f>[24]Maio!$K$11</f>
        <v>0</v>
      </c>
      <c r="I28" s="110">
        <f>[24]Maio!$K$12</f>
        <v>0</v>
      </c>
      <c r="J28" s="110">
        <f>[24]Maio!$K$13</f>
        <v>0</v>
      </c>
      <c r="K28" s="110">
        <f>[24]Maio!$K$14</f>
        <v>9.7999999999999989</v>
      </c>
      <c r="L28" s="110">
        <f>[24]Maio!$K$15</f>
        <v>0</v>
      </c>
      <c r="M28" s="110">
        <f>[24]Maio!$K$16</f>
        <v>0</v>
      </c>
      <c r="N28" s="110">
        <f>[24]Maio!$K$17</f>
        <v>0</v>
      </c>
      <c r="O28" s="110">
        <f>[24]Maio!$K$18</f>
        <v>0</v>
      </c>
      <c r="P28" s="110">
        <f>[24]Maio!$K$19</f>
        <v>0</v>
      </c>
      <c r="Q28" s="110">
        <f>[24]Maio!$K$20</f>
        <v>0</v>
      </c>
      <c r="R28" s="110">
        <f>[24]Maio!$K$21</f>
        <v>0</v>
      </c>
      <c r="S28" s="110">
        <f>[24]Maio!$K$22</f>
        <v>1.7999999999999998</v>
      </c>
      <c r="T28" s="110">
        <f>[24]Maio!$K$23</f>
        <v>0</v>
      </c>
      <c r="U28" s="110">
        <f>[24]Maio!$K$24</f>
        <v>0</v>
      </c>
      <c r="V28" s="110">
        <f>[24]Maio!$K$25</f>
        <v>0</v>
      </c>
      <c r="W28" s="110">
        <f>[24]Maio!$K$26</f>
        <v>0</v>
      </c>
      <c r="X28" s="110">
        <f>[24]Maio!$K$27</f>
        <v>0</v>
      </c>
      <c r="Y28" s="110">
        <f>[24]Maio!$K$28</f>
        <v>0</v>
      </c>
      <c r="Z28" s="110">
        <f>[24]Maio!$K$29</f>
        <v>0</v>
      </c>
      <c r="AA28" s="110">
        <f>[24]Maio!$K$30</f>
        <v>0</v>
      </c>
      <c r="AB28" s="110">
        <f>[24]Maio!$K$31</f>
        <v>0</v>
      </c>
      <c r="AC28" s="110">
        <f>[24]Maio!$K$32</f>
        <v>51.6</v>
      </c>
      <c r="AD28" s="110">
        <f>[24]Maio!$K$33</f>
        <v>0</v>
      </c>
      <c r="AE28" s="110">
        <f>[24]Maio!$K$34</f>
        <v>0</v>
      </c>
      <c r="AF28" s="110">
        <f>[24]Maio!$K$35</f>
        <v>0</v>
      </c>
      <c r="AG28" s="115">
        <f t="shared" si="4"/>
        <v>63.2</v>
      </c>
      <c r="AH28" s="117">
        <f t="shared" si="5"/>
        <v>51.6</v>
      </c>
      <c r="AI28" s="56">
        <f t="shared" si="6"/>
        <v>28</v>
      </c>
    </row>
    <row r="29" spans="1:44" hidden="1" x14ac:dyDescent="0.2">
      <c r="A29" s="48" t="s">
        <v>32</v>
      </c>
      <c r="B29" s="110" t="str">
        <f>[25]Maio!$K$5</f>
        <v>*</v>
      </c>
      <c r="C29" s="110" t="str">
        <f>[25]Maio!$K$6</f>
        <v>*</v>
      </c>
      <c r="D29" s="110" t="str">
        <f>[25]Maio!$K$7</f>
        <v>*</v>
      </c>
      <c r="E29" s="110" t="str">
        <f>[25]Maio!$K$8</f>
        <v>*</v>
      </c>
      <c r="F29" s="110" t="str">
        <f>[25]Maio!$K$9</f>
        <v>*</v>
      </c>
      <c r="G29" s="110" t="str">
        <f>[25]Maio!$K$10</f>
        <v>*</v>
      </c>
      <c r="H29" s="110" t="str">
        <f>[25]Maio!$K$11</f>
        <v>*</v>
      </c>
      <c r="I29" s="110" t="str">
        <f>[25]Maio!$K$12</f>
        <v>*</v>
      </c>
      <c r="J29" s="110" t="str">
        <f>[25]Maio!$K$13</f>
        <v>*</v>
      </c>
      <c r="K29" s="110" t="str">
        <f>[25]Maio!$K$14</f>
        <v>*</v>
      </c>
      <c r="L29" s="110" t="str">
        <f>[25]Maio!$K$15</f>
        <v>*</v>
      </c>
      <c r="M29" s="110" t="str">
        <f>[25]Maio!$K$16</f>
        <v>*</v>
      </c>
      <c r="N29" s="110" t="str">
        <f>[25]Maio!$K$17</f>
        <v>*</v>
      </c>
      <c r="O29" s="110" t="str">
        <f>[25]Maio!$K$18</f>
        <v>*</v>
      </c>
      <c r="P29" s="110" t="str">
        <f>[25]Maio!$K$19</f>
        <v>*</v>
      </c>
      <c r="Q29" s="110" t="str">
        <f>[25]Maio!$K$20</f>
        <v>*</v>
      </c>
      <c r="R29" s="110" t="str">
        <f>[25]Maio!$K$21</f>
        <v>*</v>
      </c>
      <c r="S29" s="110" t="str">
        <f>[25]Maio!$K$22</f>
        <v>*</v>
      </c>
      <c r="T29" s="110" t="str">
        <f>[25]Maio!$K$23</f>
        <v>*</v>
      </c>
      <c r="U29" s="110" t="str">
        <f>[25]Maio!$K$24</f>
        <v>*</v>
      </c>
      <c r="V29" s="110" t="str">
        <f>[25]Maio!$K$25</f>
        <v>*</v>
      </c>
      <c r="W29" s="110" t="str">
        <f>[25]Maio!$K$26</f>
        <v>*</v>
      </c>
      <c r="X29" s="110" t="str">
        <f>[25]Maio!$K$27</f>
        <v>*</v>
      </c>
      <c r="Y29" s="110" t="str">
        <f>[25]Maio!$K$28</f>
        <v>*</v>
      </c>
      <c r="Z29" s="110" t="str">
        <f>[25]Maio!$K$29</f>
        <v>*</v>
      </c>
      <c r="AA29" s="110" t="str">
        <f>[25]Maio!$K$30</f>
        <v>*</v>
      </c>
      <c r="AB29" s="110" t="str">
        <f>[25]Maio!$K$31</f>
        <v>*</v>
      </c>
      <c r="AC29" s="110" t="str">
        <f>[25]Maio!$K$32</f>
        <v>*</v>
      </c>
      <c r="AD29" s="110" t="str">
        <f>[25]Maio!$K$33</f>
        <v>*</v>
      </c>
      <c r="AE29" s="110" t="str">
        <f>[25]Maio!$K$34</f>
        <v>*</v>
      </c>
      <c r="AF29" s="110" t="str">
        <f>[25]Maio!$K$35</f>
        <v>*</v>
      </c>
      <c r="AG29" s="115" t="s">
        <v>197</v>
      </c>
      <c r="AH29" s="117" t="s">
        <v>197</v>
      </c>
      <c r="AI29" s="56">
        <f t="shared" si="6"/>
        <v>0</v>
      </c>
    </row>
    <row r="30" spans="1:44" hidden="1" x14ac:dyDescent="0.2">
      <c r="A30" s="48" t="s">
        <v>10</v>
      </c>
      <c r="B30" s="110" t="str">
        <f>[26]Maio!$K$5</f>
        <v>*</v>
      </c>
      <c r="C30" s="110" t="str">
        <f>[26]Maio!$K$6</f>
        <v>*</v>
      </c>
      <c r="D30" s="110" t="str">
        <f>[26]Maio!$K$7</f>
        <v>*</v>
      </c>
      <c r="E30" s="110" t="str">
        <f>[26]Maio!$K$8</f>
        <v>*</v>
      </c>
      <c r="F30" s="110" t="str">
        <f>[26]Maio!$K$9</f>
        <v>*</v>
      </c>
      <c r="G30" s="110" t="str">
        <f>[26]Maio!$K$10</f>
        <v>*</v>
      </c>
      <c r="H30" s="110" t="str">
        <f>[26]Maio!$K$11</f>
        <v>*</v>
      </c>
      <c r="I30" s="110" t="str">
        <f>[26]Maio!$K$12</f>
        <v>*</v>
      </c>
      <c r="J30" s="110" t="str">
        <f>[26]Maio!$K$13</f>
        <v>*</v>
      </c>
      <c r="K30" s="110" t="str">
        <f>[26]Maio!$K$14</f>
        <v>*</v>
      </c>
      <c r="L30" s="110" t="str">
        <f>[26]Maio!$K$15</f>
        <v>*</v>
      </c>
      <c r="M30" s="110" t="str">
        <f>[26]Maio!$K$16</f>
        <v>*</v>
      </c>
      <c r="N30" s="110" t="str">
        <f>[26]Maio!$K$17</f>
        <v>*</v>
      </c>
      <c r="O30" s="110" t="str">
        <f>[26]Maio!$K$18</f>
        <v>*</v>
      </c>
      <c r="P30" s="110" t="str">
        <f>[26]Maio!$K$19</f>
        <v>*</v>
      </c>
      <c r="Q30" s="110" t="str">
        <f>[26]Maio!$K$20</f>
        <v>*</v>
      </c>
      <c r="R30" s="110" t="str">
        <f>[26]Maio!$K$21</f>
        <v>*</v>
      </c>
      <c r="S30" s="110" t="str">
        <f>[26]Maio!$K$22</f>
        <v>*</v>
      </c>
      <c r="T30" s="110" t="str">
        <f>[26]Maio!$K$23</f>
        <v>*</v>
      </c>
      <c r="U30" s="110" t="str">
        <f>[26]Maio!$K$24</f>
        <v>*</v>
      </c>
      <c r="V30" s="110" t="str">
        <f>[26]Maio!$K$25</f>
        <v>*</v>
      </c>
      <c r="W30" s="110" t="str">
        <f>[26]Maio!$K$26</f>
        <v>*</v>
      </c>
      <c r="X30" s="110" t="str">
        <f>[26]Maio!$K$27</f>
        <v>*</v>
      </c>
      <c r="Y30" s="110" t="str">
        <f>[26]Maio!$K$28</f>
        <v>*</v>
      </c>
      <c r="Z30" s="110" t="str">
        <f>[26]Maio!$K$29</f>
        <v>*</v>
      </c>
      <c r="AA30" s="110" t="str">
        <f>[26]Maio!$K$30</f>
        <v>*</v>
      </c>
      <c r="AB30" s="110" t="str">
        <f>[26]Maio!$K$31</f>
        <v>*</v>
      </c>
      <c r="AC30" s="110" t="str">
        <f>[26]Maio!$K$32</f>
        <v>*</v>
      </c>
      <c r="AD30" s="110" t="str">
        <f>[26]Maio!$K$33</f>
        <v>*</v>
      </c>
      <c r="AE30" s="110" t="str">
        <f>[26]Maio!$K$34</f>
        <v>*</v>
      </c>
      <c r="AF30" s="110" t="str">
        <f>[26]Maio!$K$35</f>
        <v>*</v>
      </c>
      <c r="AG30" s="115" t="s">
        <v>197</v>
      </c>
      <c r="AH30" s="117" t="s">
        <v>197</v>
      </c>
      <c r="AI30" s="56">
        <f t="shared" si="6"/>
        <v>0</v>
      </c>
    </row>
    <row r="31" spans="1:44" x14ac:dyDescent="0.2">
      <c r="A31" s="48" t="s">
        <v>151</v>
      </c>
      <c r="B31" s="110">
        <f>[27]Maio!$K$5</f>
        <v>0</v>
      </c>
      <c r="C31" s="110">
        <f>[27]Maio!$K$6</f>
        <v>0</v>
      </c>
      <c r="D31" s="110">
        <f>[27]Maio!$K$7</f>
        <v>0</v>
      </c>
      <c r="E31" s="110">
        <f>[27]Maio!$K$8</f>
        <v>0</v>
      </c>
      <c r="F31" s="110">
        <f>[27]Maio!$K$9</f>
        <v>0</v>
      </c>
      <c r="G31" s="110">
        <f>[27]Maio!$K$10</f>
        <v>0</v>
      </c>
      <c r="H31" s="110">
        <f>[27]Maio!$K$11</f>
        <v>0</v>
      </c>
      <c r="I31" s="110">
        <f>[27]Maio!$K$12</f>
        <v>0.2</v>
      </c>
      <c r="J31" s="110">
        <f>[27]Maio!$K$13</f>
        <v>4.8</v>
      </c>
      <c r="K31" s="110">
        <f>[27]Maio!$K$14</f>
        <v>23.999999999999996</v>
      </c>
      <c r="L31" s="110">
        <f>[27]Maio!$K$15</f>
        <v>0.4</v>
      </c>
      <c r="M31" s="110">
        <f>[27]Maio!$K$16</f>
        <v>0</v>
      </c>
      <c r="N31" s="110">
        <f>[27]Maio!$K$17</f>
        <v>0</v>
      </c>
      <c r="O31" s="110">
        <f>[27]Maio!$K$18</f>
        <v>0</v>
      </c>
      <c r="P31" s="110">
        <f>[27]Maio!$K$19</f>
        <v>0</v>
      </c>
      <c r="Q31" s="110">
        <f>[27]Maio!$K$20</f>
        <v>0</v>
      </c>
      <c r="R31" s="110">
        <f>[27]Maio!$K$21</f>
        <v>0</v>
      </c>
      <c r="S31" s="110">
        <f>[27]Maio!$K$22</f>
        <v>0</v>
      </c>
      <c r="T31" s="110">
        <f>[27]Maio!$K$23</f>
        <v>0</v>
      </c>
      <c r="U31" s="110">
        <f>[27]Maio!$K$24</f>
        <v>0</v>
      </c>
      <c r="V31" s="110">
        <f>[27]Maio!$K$25</f>
        <v>0</v>
      </c>
      <c r="W31" s="110">
        <f>[27]Maio!$K$26</f>
        <v>0</v>
      </c>
      <c r="X31" s="110">
        <f>[27]Maio!$K$27</f>
        <v>0</v>
      </c>
      <c r="Y31" s="110">
        <f>[27]Maio!$K$28</f>
        <v>0</v>
      </c>
      <c r="Z31" s="110">
        <f>[27]Maio!$K$29</f>
        <v>0</v>
      </c>
      <c r="AA31" s="110">
        <f>[27]Maio!$K$30</f>
        <v>0</v>
      </c>
      <c r="AB31" s="110">
        <f>[27]Maio!$K$31</f>
        <v>0</v>
      </c>
      <c r="AC31" s="110">
        <f>[27]Maio!$K$32</f>
        <v>27.200000000000003</v>
      </c>
      <c r="AD31" s="110">
        <f>[27]Maio!$K$33</f>
        <v>0</v>
      </c>
      <c r="AE31" s="110">
        <f>[27]Maio!$K$34</f>
        <v>0.2</v>
      </c>
      <c r="AF31" s="110">
        <f>[27]Maio!$K$35</f>
        <v>0</v>
      </c>
      <c r="AG31" s="115">
        <f t="shared" si="4"/>
        <v>56.8</v>
      </c>
      <c r="AH31" s="117">
        <f t="shared" si="5"/>
        <v>27.200000000000003</v>
      </c>
      <c r="AI31" s="56">
        <f t="shared" si="6"/>
        <v>25</v>
      </c>
      <c r="AJ31" s="12" t="s">
        <v>35</v>
      </c>
    </row>
    <row r="32" spans="1:44" hidden="1" x14ac:dyDescent="0.2">
      <c r="A32" s="48" t="s">
        <v>11</v>
      </c>
      <c r="B32" s="110" t="str">
        <f>[28]Maio!$K$5</f>
        <v>*</v>
      </c>
      <c r="C32" s="110" t="str">
        <f>[28]Maio!$K$6</f>
        <v>*</v>
      </c>
      <c r="D32" s="110" t="str">
        <f>[28]Maio!$K$7</f>
        <v>*</v>
      </c>
      <c r="E32" s="110" t="str">
        <f>[28]Maio!$K$8</f>
        <v>*</v>
      </c>
      <c r="F32" s="110" t="str">
        <f>[28]Maio!$K$9</f>
        <v>*</v>
      </c>
      <c r="G32" s="110" t="str">
        <f>[28]Maio!$K$10</f>
        <v>*</v>
      </c>
      <c r="H32" s="110" t="str">
        <f>[28]Maio!$K$11</f>
        <v>*</v>
      </c>
      <c r="I32" s="110" t="str">
        <f>[28]Maio!$K$12</f>
        <v>*</v>
      </c>
      <c r="J32" s="110" t="str">
        <f>[28]Maio!$K$13</f>
        <v>*</v>
      </c>
      <c r="K32" s="110" t="str">
        <f>[28]Maio!$K$14</f>
        <v>*</v>
      </c>
      <c r="L32" s="110" t="str">
        <f>[28]Maio!$K$15</f>
        <v>*</v>
      </c>
      <c r="M32" s="110" t="str">
        <f>[28]Maio!$K$16</f>
        <v>*</v>
      </c>
      <c r="N32" s="110" t="str">
        <f>[28]Maio!$K$17</f>
        <v>*</v>
      </c>
      <c r="O32" s="110" t="str">
        <f>[28]Maio!$K$18</f>
        <v>*</v>
      </c>
      <c r="P32" s="110" t="str">
        <f>[28]Maio!$K$19</f>
        <v>*</v>
      </c>
      <c r="Q32" s="110" t="str">
        <f>[28]Maio!$K$20</f>
        <v>*</v>
      </c>
      <c r="R32" s="110" t="str">
        <f>[28]Maio!$K$21</f>
        <v>*</v>
      </c>
      <c r="S32" s="110" t="str">
        <f>[28]Maio!$K$22</f>
        <v>*</v>
      </c>
      <c r="T32" s="110" t="str">
        <f>[28]Maio!$K$23</f>
        <v>*</v>
      </c>
      <c r="U32" s="110" t="str">
        <f>[28]Maio!$K$24</f>
        <v>*</v>
      </c>
      <c r="V32" s="110" t="str">
        <f>[28]Maio!$K$25</f>
        <v>*</v>
      </c>
      <c r="W32" s="110" t="str">
        <f>[28]Maio!$K$26</f>
        <v>*</v>
      </c>
      <c r="X32" s="110" t="str">
        <f>[28]Maio!$K$27</f>
        <v>*</v>
      </c>
      <c r="Y32" s="110" t="str">
        <f>[28]Maio!$K$28</f>
        <v>*</v>
      </c>
      <c r="Z32" s="110" t="str">
        <f>[28]Maio!$K$29</f>
        <v>*</v>
      </c>
      <c r="AA32" s="110" t="str">
        <f>[28]Maio!$K$30</f>
        <v>*</v>
      </c>
      <c r="AB32" s="110" t="str">
        <f>[28]Maio!$K$31</f>
        <v>*</v>
      </c>
      <c r="AC32" s="110" t="str">
        <f>[28]Maio!$K$32</f>
        <v>*</v>
      </c>
      <c r="AD32" s="110" t="str">
        <f>[28]Maio!$K$33</f>
        <v>*</v>
      </c>
      <c r="AE32" s="110" t="str">
        <f>[28]Maio!$K$34</f>
        <v>*</v>
      </c>
      <c r="AF32" s="110" t="str">
        <f>[28]Maio!$K$35</f>
        <v>*</v>
      </c>
      <c r="AG32" s="115" t="s">
        <v>197</v>
      </c>
      <c r="AH32" s="117" t="s">
        <v>197</v>
      </c>
      <c r="AI32" s="56">
        <f t="shared" si="6"/>
        <v>0</v>
      </c>
      <c r="AR32" s="12" t="s">
        <v>35</v>
      </c>
    </row>
    <row r="33" spans="1:37" s="5" customFormat="1" x14ac:dyDescent="0.2">
      <c r="A33" s="48" t="s">
        <v>12</v>
      </c>
      <c r="B33" s="110">
        <f>[29]Maio!$K$5</f>
        <v>0</v>
      </c>
      <c r="C33" s="110">
        <f>[29]Maio!$K$6</f>
        <v>0</v>
      </c>
      <c r="D33" s="110">
        <f>[29]Maio!$K$7</f>
        <v>0</v>
      </c>
      <c r="E33" s="110">
        <f>[29]Maio!$K$8</f>
        <v>0</v>
      </c>
      <c r="F33" s="110">
        <f>[29]Maio!$K$9</f>
        <v>0</v>
      </c>
      <c r="G33" s="110">
        <f>[29]Maio!$K$10</f>
        <v>0</v>
      </c>
      <c r="H33" s="110">
        <f>[29]Maio!$K$11</f>
        <v>0</v>
      </c>
      <c r="I33" s="110">
        <f>[29]Maio!$K$12</f>
        <v>0</v>
      </c>
      <c r="J33" s="110">
        <f>[29]Maio!$K$13</f>
        <v>0</v>
      </c>
      <c r="K33" s="110">
        <f>[29]Maio!$K$14</f>
        <v>21.2</v>
      </c>
      <c r="L33" s="110">
        <f>[29]Maio!$K$15</f>
        <v>0</v>
      </c>
      <c r="M33" s="110">
        <f>[29]Maio!$K$16</f>
        <v>0</v>
      </c>
      <c r="N33" s="110">
        <f>[29]Maio!$K$17</f>
        <v>0</v>
      </c>
      <c r="O33" s="110">
        <f>[29]Maio!$K$18</f>
        <v>0</v>
      </c>
      <c r="P33" s="110">
        <f>[29]Maio!$K$19</f>
        <v>0</v>
      </c>
      <c r="Q33" s="110">
        <f>[29]Maio!$K$20</f>
        <v>0</v>
      </c>
      <c r="R33" s="110">
        <f>[29]Maio!$K$21</f>
        <v>0</v>
      </c>
      <c r="S33" s="110">
        <f>[29]Maio!$K$22</f>
        <v>0</v>
      </c>
      <c r="T33" s="110">
        <f>[29]Maio!$K$23</f>
        <v>0</v>
      </c>
      <c r="U33" s="110">
        <f>[29]Maio!$K$24</f>
        <v>0</v>
      </c>
      <c r="V33" s="110">
        <f>[29]Maio!$K$25</f>
        <v>0</v>
      </c>
      <c r="W33" s="110">
        <f>[29]Maio!$K$26</f>
        <v>0</v>
      </c>
      <c r="X33" s="110">
        <f>[29]Maio!$K$27</f>
        <v>0</v>
      </c>
      <c r="Y33" s="110">
        <f>[29]Maio!$K$28</f>
        <v>0</v>
      </c>
      <c r="Z33" s="110">
        <f>[29]Maio!$K$29</f>
        <v>0</v>
      </c>
      <c r="AA33" s="110">
        <f>[29]Maio!$K$30</f>
        <v>0</v>
      </c>
      <c r="AB33" s="110">
        <f>[29]Maio!$K$31</f>
        <v>0</v>
      </c>
      <c r="AC33" s="110">
        <f>[29]Maio!$K$32</f>
        <v>28.8</v>
      </c>
      <c r="AD33" s="110">
        <f>[29]Maio!$K$33</f>
        <v>0</v>
      </c>
      <c r="AE33" s="110">
        <f>[29]Maio!$K$34</f>
        <v>0</v>
      </c>
      <c r="AF33" s="110">
        <f>[29]Maio!$K$35</f>
        <v>0</v>
      </c>
      <c r="AG33" s="115">
        <f t="shared" si="4"/>
        <v>50</v>
      </c>
      <c r="AH33" s="117">
        <f t="shared" si="5"/>
        <v>28.8</v>
      </c>
      <c r="AI33" s="56">
        <f t="shared" si="6"/>
        <v>29</v>
      </c>
    </row>
    <row r="34" spans="1:37" x14ac:dyDescent="0.2">
      <c r="A34" s="48" t="s">
        <v>13</v>
      </c>
      <c r="B34" s="110">
        <f>[30]Maio!$K$5</f>
        <v>0</v>
      </c>
      <c r="C34" s="110">
        <f>[30]Maio!$K$6</f>
        <v>0</v>
      </c>
      <c r="D34" s="110">
        <f>[30]Maio!$K$7</f>
        <v>0</v>
      </c>
      <c r="E34" s="110">
        <f>[30]Maio!$K$8</f>
        <v>0.2</v>
      </c>
      <c r="F34" s="110">
        <f>[30]Maio!$K$9</f>
        <v>10.600000000000001</v>
      </c>
      <c r="G34" s="110">
        <f>[30]Maio!$K$10</f>
        <v>0.4</v>
      </c>
      <c r="H34" s="110">
        <f>[30]Maio!$K$11</f>
        <v>0</v>
      </c>
      <c r="I34" s="110">
        <f>[30]Maio!$K$12</f>
        <v>0</v>
      </c>
      <c r="J34" s="110">
        <f>[30]Maio!$K$13</f>
        <v>0</v>
      </c>
      <c r="K34" s="110">
        <f>[30]Maio!$K$14</f>
        <v>0</v>
      </c>
      <c r="L34" s="110">
        <f>[30]Maio!$K$15</f>
        <v>0.2</v>
      </c>
      <c r="M34" s="110">
        <f>[30]Maio!$K$16</f>
        <v>0</v>
      </c>
      <c r="N34" s="110">
        <f>[30]Maio!$K$17</f>
        <v>0</v>
      </c>
      <c r="O34" s="110">
        <f>[30]Maio!$K$18</f>
        <v>0</v>
      </c>
      <c r="P34" s="110">
        <f>[30]Maio!$K$19</f>
        <v>0</v>
      </c>
      <c r="Q34" s="110">
        <f>[30]Maio!$K$20</f>
        <v>0</v>
      </c>
      <c r="R34" s="110">
        <f>[30]Maio!$K$21</f>
        <v>0</v>
      </c>
      <c r="S34" s="110">
        <f>[30]Maio!$K$22</f>
        <v>0</v>
      </c>
      <c r="T34" s="110">
        <f>[30]Maio!$K$23</f>
        <v>0</v>
      </c>
      <c r="U34" s="110">
        <f>[30]Maio!$K$24</f>
        <v>0</v>
      </c>
      <c r="V34" s="110">
        <f>[30]Maio!$K$25</f>
        <v>0</v>
      </c>
      <c r="W34" s="110">
        <f>[30]Maio!$K$26</f>
        <v>0</v>
      </c>
      <c r="X34" s="110">
        <f>[30]Maio!$K$27</f>
        <v>0</v>
      </c>
      <c r="Y34" s="110">
        <f>[30]Maio!$K$28</f>
        <v>0</v>
      </c>
      <c r="Z34" s="110">
        <f>[30]Maio!$K$29</f>
        <v>0</v>
      </c>
      <c r="AA34" s="110">
        <f>[30]Maio!$K$30</f>
        <v>0</v>
      </c>
      <c r="AB34" s="110">
        <f>[30]Maio!$K$31</f>
        <v>0</v>
      </c>
      <c r="AC34" s="110">
        <f>[30]Maio!$K$32</f>
        <v>36.4</v>
      </c>
      <c r="AD34" s="110">
        <f>[30]Maio!$K$33</f>
        <v>0</v>
      </c>
      <c r="AE34" s="110">
        <f>[30]Maio!$K$34</f>
        <v>0.2</v>
      </c>
      <c r="AF34" s="110">
        <f>[30]Maio!$K$35</f>
        <v>0</v>
      </c>
      <c r="AG34" s="115">
        <f t="shared" si="4"/>
        <v>48</v>
      </c>
      <c r="AH34" s="117">
        <f t="shared" si="5"/>
        <v>36.4</v>
      </c>
      <c r="AI34" s="56">
        <f t="shared" si="6"/>
        <v>25</v>
      </c>
    </row>
    <row r="35" spans="1:37" x14ac:dyDescent="0.2">
      <c r="A35" s="48" t="s">
        <v>152</v>
      </c>
      <c r="B35" s="110">
        <f>[31]Maio!$K$5</f>
        <v>0</v>
      </c>
      <c r="C35" s="110">
        <f>[31]Maio!$K$6</f>
        <v>0</v>
      </c>
      <c r="D35" s="110">
        <f>[31]Maio!$K$7</f>
        <v>0</v>
      </c>
      <c r="E35" s="110">
        <f>[31]Maio!$K$8</f>
        <v>0</v>
      </c>
      <c r="F35" s="110">
        <f>[31]Maio!$K$9</f>
        <v>0</v>
      </c>
      <c r="G35" s="110">
        <f>[31]Maio!$K$10</f>
        <v>0</v>
      </c>
      <c r="H35" s="110">
        <f>[31]Maio!$K$11</f>
        <v>0</v>
      </c>
      <c r="I35" s="110">
        <f>[31]Maio!$K$12</f>
        <v>0</v>
      </c>
      <c r="J35" s="110">
        <f>[31]Maio!$K$13</f>
        <v>0</v>
      </c>
      <c r="K35" s="110">
        <f>[31]Maio!$K$14</f>
        <v>7.2</v>
      </c>
      <c r="L35" s="110">
        <f>[31]Maio!$K$15</f>
        <v>0</v>
      </c>
      <c r="M35" s="110">
        <f>[31]Maio!$K$16</f>
        <v>0.2</v>
      </c>
      <c r="N35" s="110">
        <f>[31]Maio!$K$17</f>
        <v>0</v>
      </c>
      <c r="O35" s="110">
        <f>[31]Maio!$K$18</f>
        <v>0</v>
      </c>
      <c r="P35" s="110">
        <f>[31]Maio!$K$19</f>
        <v>0</v>
      </c>
      <c r="Q35" s="110">
        <f>[31]Maio!$K$20</f>
        <v>0</v>
      </c>
      <c r="R35" s="110">
        <f>[31]Maio!$K$21</f>
        <v>0</v>
      </c>
      <c r="S35" s="110">
        <f>[31]Maio!$K$22</f>
        <v>0</v>
      </c>
      <c r="T35" s="110">
        <f>[31]Maio!$K$23</f>
        <v>4.4000000000000004</v>
      </c>
      <c r="U35" s="110">
        <f>[31]Maio!$K$24</f>
        <v>0</v>
      </c>
      <c r="V35" s="110">
        <f>[31]Maio!$K$25</f>
        <v>0</v>
      </c>
      <c r="W35" s="110">
        <f>[31]Maio!$K$26</f>
        <v>0</v>
      </c>
      <c r="X35" s="110">
        <f>[31]Maio!$K$27</f>
        <v>0</v>
      </c>
      <c r="Y35" s="110">
        <f>[31]Maio!$K$28</f>
        <v>0</v>
      </c>
      <c r="Z35" s="110">
        <f>[31]Maio!$K$29</f>
        <v>0</v>
      </c>
      <c r="AA35" s="110">
        <f>[31]Maio!$K$30</f>
        <v>0</v>
      </c>
      <c r="AB35" s="110">
        <f>[31]Maio!$K$31</f>
        <v>0</v>
      </c>
      <c r="AC35" s="110">
        <f>[31]Maio!$K$32</f>
        <v>19.200000000000003</v>
      </c>
      <c r="AD35" s="110">
        <f>[31]Maio!$K$33</f>
        <v>0</v>
      </c>
      <c r="AE35" s="110">
        <f>[31]Maio!$K$34</f>
        <v>0.2</v>
      </c>
      <c r="AF35" s="110">
        <f>[31]Maio!$K$35</f>
        <v>0</v>
      </c>
      <c r="AG35" s="115">
        <f t="shared" si="4"/>
        <v>31.200000000000003</v>
      </c>
      <c r="AH35" s="117">
        <f t="shared" si="5"/>
        <v>19.200000000000003</v>
      </c>
      <c r="AI35" s="56">
        <f t="shared" si="6"/>
        <v>26</v>
      </c>
    </row>
    <row r="36" spans="1:37" x14ac:dyDescent="0.2">
      <c r="A36" s="48" t="s">
        <v>123</v>
      </c>
      <c r="B36" s="110">
        <f>[32]Maio!$K$5</f>
        <v>0</v>
      </c>
      <c r="C36" s="110">
        <f>[32]Maio!$K$6</f>
        <v>0</v>
      </c>
      <c r="D36" s="110">
        <f>[32]Maio!$K$7</f>
        <v>0</v>
      </c>
      <c r="E36" s="110">
        <f>[32]Maio!$K$8</f>
        <v>0</v>
      </c>
      <c r="F36" s="110">
        <f>[32]Maio!$K$9</f>
        <v>0</v>
      </c>
      <c r="G36" s="110">
        <f>[32]Maio!$K$10</f>
        <v>0</v>
      </c>
      <c r="H36" s="110">
        <f>[32]Maio!$K$11</f>
        <v>0</v>
      </c>
      <c r="I36" s="110">
        <f>[32]Maio!$K$12</f>
        <v>0</v>
      </c>
      <c r="J36" s="110">
        <f>[32]Maio!$K$13</f>
        <v>0</v>
      </c>
      <c r="K36" s="110">
        <f>[32]Maio!$K$14</f>
        <v>1.6</v>
      </c>
      <c r="L36" s="110">
        <f>[32]Maio!$K$15</f>
        <v>0</v>
      </c>
      <c r="M36" s="110">
        <f>[32]Maio!$K$16</f>
        <v>0</v>
      </c>
      <c r="N36" s="110">
        <f>[32]Maio!$K$17</f>
        <v>0</v>
      </c>
      <c r="O36" s="110">
        <f>[32]Maio!$K$18</f>
        <v>0</v>
      </c>
      <c r="P36" s="110">
        <f>[32]Maio!$K$19</f>
        <v>0</v>
      </c>
      <c r="Q36" s="110">
        <f>[32]Maio!$K$20</f>
        <v>0</v>
      </c>
      <c r="R36" s="110">
        <f>[32]Maio!$K$21</f>
        <v>0</v>
      </c>
      <c r="S36" s="110">
        <f>[32]Maio!$K$22</f>
        <v>0</v>
      </c>
      <c r="T36" s="110">
        <f>[32]Maio!$K$23</f>
        <v>3.0000000000000004</v>
      </c>
      <c r="U36" s="110">
        <f>[32]Maio!$K$24</f>
        <v>0</v>
      </c>
      <c r="V36" s="110">
        <f>[32]Maio!$K$25</f>
        <v>0</v>
      </c>
      <c r="W36" s="110">
        <f>[32]Maio!$K$26</f>
        <v>0</v>
      </c>
      <c r="X36" s="110">
        <f>[32]Maio!$K$27</f>
        <v>0</v>
      </c>
      <c r="Y36" s="110">
        <f>[32]Maio!$K$28</f>
        <v>0</v>
      </c>
      <c r="Z36" s="110">
        <f>[32]Maio!$K$29</f>
        <v>0</v>
      </c>
      <c r="AA36" s="110">
        <f>[32]Maio!$K$30</f>
        <v>0</v>
      </c>
      <c r="AB36" s="110">
        <f>[32]Maio!$K$31</f>
        <v>0</v>
      </c>
      <c r="AC36" s="110">
        <f>[32]Maio!$K$32</f>
        <v>32.400000000000006</v>
      </c>
      <c r="AD36" s="110">
        <f>[32]Maio!$K$33</f>
        <v>0.2</v>
      </c>
      <c r="AE36" s="110">
        <f>[32]Maio!$K$34</f>
        <v>0.2</v>
      </c>
      <c r="AF36" s="110">
        <f>[32]Maio!$K$35</f>
        <v>0</v>
      </c>
      <c r="AG36" s="115">
        <f t="shared" si="4"/>
        <v>37.400000000000013</v>
      </c>
      <c r="AH36" s="117">
        <f t="shared" si="5"/>
        <v>32.400000000000006</v>
      </c>
      <c r="AI36" s="56">
        <f t="shared" si="6"/>
        <v>26</v>
      </c>
    </row>
    <row r="37" spans="1:37" x14ac:dyDescent="0.2">
      <c r="A37" s="48" t="s">
        <v>14</v>
      </c>
      <c r="B37" s="110" t="str">
        <f>[33]Maio!$K$5</f>
        <v>*</v>
      </c>
      <c r="C37" s="110" t="str">
        <f>[33]Maio!$K$6</f>
        <v>*</v>
      </c>
      <c r="D37" s="110" t="str">
        <f>[33]Maio!$K$7</f>
        <v>*</v>
      </c>
      <c r="E37" s="110" t="str">
        <f>[33]Maio!$K$8</f>
        <v>*</v>
      </c>
      <c r="F37" s="110">
        <f>[33]Maio!$K$9</f>
        <v>0</v>
      </c>
      <c r="G37" s="110">
        <f>[33]Maio!$K$10</f>
        <v>0</v>
      </c>
      <c r="H37" s="110">
        <f>[33]Maio!$K$11</f>
        <v>0</v>
      </c>
      <c r="I37" s="110">
        <f>[33]Maio!$K$12</f>
        <v>0</v>
      </c>
      <c r="J37" s="110">
        <f>[33]Maio!$K$13</f>
        <v>0</v>
      </c>
      <c r="K37" s="110">
        <f>[33]Maio!$K$14</f>
        <v>0</v>
      </c>
      <c r="L37" s="110">
        <f>[33]Maio!$K$15</f>
        <v>0</v>
      </c>
      <c r="M37" s="110">
        <f>[33]Maio!$K$16</f>
        <v>0</v>
      </c>
      <c r="N37" s="110">
        <f>[33]Maio!$K$17</f>
        <v>0</v>
      </c>
      <c r="O37" s="110">
        <f>[33]Maio!$K$18</f>
        <v>0</v>
      </c>
      <c r="P37" s="110">
        <f>[33]Maio!$K$19</f>
        <v>0</v>
      </c>
      <c r="Q37" s="110">
        <f>[33]Maio!$K$20</f>
        <v>0</v>
      </c>
      <c r="R37" s="110">
        <f>[33]Maio!$K$21</f>
        <v>0</v>
      </c>
      <c r="S37" s="110">
        <f>[33]Maio!$K$22</f>
        <v>0</v>
      </c>
      <c r="T37" s="110">
        <f>[33]Maio!$K$23</f>
        <v>0</v>
      </c>
      <c r="U37" s="110">
        <f>[33]Maio!$K$24</f>
        <v>0</v>
      </c>
      <c r="V37" s="110">
        <f>[33]Maio!$K$25</f>
        <v>0</v>
      </c>
      <c r="W37" s="110">
        <f>[33]Maio!$K$26</f>
        <v>0</v>
      </c>
      <c r="X37" s="110">
        <f>[33]Maio!$K$27</f>
        <v>0</v>
      </c>
      <c r="Y37" s="110">
        <f>[33]Maio!$K$28</f>
        <v>0</v>
      </c>
      <c r="Z37" s="110">
        <f>[33]Maio!$K$29</f>
        <v>0</v>
      </c>
      <c r="AA37" s="110">
        <f>[33]Maio!$K$30</f>
        <v>0</v>
      </c>
      <c r="AB37" s="110">
        <f>[33]Maio!$K$31</f>
        <v>0</v>
      </c>
      <c r="AC37" s="110">
        <f>[33]Maio!$K$32</f>
        <v>16.400000000000002</v>
      </c>
      <c r="AD37" s="110">
        <f>[33]Maio!$K$33</f>
        <v>0.60000000000000009</v>
      </c>
      <c r="AE37" s="110">
        <f>[33]Maio!$K$34</f>
        <v>0</v>
      </c>
      <c r="AF37" s="110">
        <f>[33]Maio!$K$35</f>
        <v>0</v>
      </c>
      <c r="AG37" s="115">
        <f t="shared" si="4"/>
        <v>17.000000000000004</v>
      </c>
      <c r="AH37" s="117">
        <f t="shared" si="5"/>
        <v>16.400000000000002</v>
      </c>
      <c r="AI37" s="56">
        <f t="shared" si="6"/>
        <v>25</v>
      </c>
    </row>
    <row r="38" spans="1:37" x14ac:dyDescent="0.2">
      <c r="A38" s="48" t="s">
        <v>153</v>
      </c>
      <c r="B38" s="110">
        <f>[34]Maio!$K$5</f>
        <v>0.2</v>
      </c>
      <c r="C38" s="110">
        <f>[34]Maio!$K$6</f>
        <v>0.2</v>
      </c>
      <c r="D38" s="110">
        <f>[34]Maio!$K$7</f>
        <v>0</v>
      </c>
      <c r="E38" s="110">
        <f>[34]Maio!$K$8</f>
        <v>0</v>
      </c>
      <c r="F38" s="110">
        <f>[34]Maio!$K$9</f>
        <v>0.2</v>
      </c>
      <c r="G38" s="110">
        <f>[34]Maio!$K$10</f>
        <v>0</v>
      </c>
      <c r="H38" s="110">
        <f>[34]Maio!$K$11</f>
        <v>0</v>
      </c>
      <c r="I38" s="110">
        <f>[34]Maio!$K$12</f>
        <v>0</v>
      </c>
      <c r="J38" s="110">
        <f>[34]Maio!$K$13</f>
        <v>0</v>
      </c>
      <c r="K38" s="110">
        <f>[34]Maio!$K$14</f>
        <v>12.2</v>
      </c>
      <c r="L38" s="110">
        <f>[34]Maio!$K$15</f>
        <v>0</v>
      </c>
      <c r="M38" s="110">
        <f>[34]Maio!$K$16</f>
        <v>0</v>
      </c>
      <c r="N38" s="110">
        <f>[34]Maio!$K$17</f>
        <v>0</v>
      </c>
      <c r="O38" s="110">
        <f>[34]Maio!$K$18</f>
        <v>0.6</v>
      </c>
      <c r="P38" s="110">
        <f>[34]Maio!$K$19</f>
        <v>0</v>
      </c>
      <c r="Q38" s="110">
        <f>[34]Maio!$K$20</f>
        <v>3.6</v>
      </c>
      <c r="R38" s="110">
        <f>[34]Maio!$K$21</f>
        <v>0</v>
      </c>
      <c r="S38" s="110">
        <f>[34]Maio!$K$22</f>
        <v>0.2</v>
      </c>
      <c r="T38" s="110">
        <f>[34]Maio!$K$23</f>
        <v>0</v>
      </c>
      <c r="U38" s="110">
        <f>[34]Maio!$K$24</f>
        <v>0</v>
      </c>
      <c r="V38" s="110">
        <f>[34]Maio!$K$25</f>
        <v>0</v>
      </c>
      <c r="W38" s="110">
        <f>[34]Maio!$K$26</f>
        <v>0</v>
      </c>
      <c r="X38" s="110">
        <f>[34]Maio!$K$27</f>
        <v>0</v>
      </c>
      <c r="Y38" s="110">
        <f>[34]Maio!$K$28</f>
        <v>0.2</v>
      </c>
      <c r="Z38" s="110">
        <f>[34]Maio!$K$29</f>
        <v>0</v>
      </c>
      <c r="AA38" s="110">
        <f>[34]Maio!$K$30</f>
        <v>0</v>
      </c>
      <c r="AB38" s="110">
        <f>[34]Maio!$K$31</f>
        <v>0</v>
      </c>
      <c r="AC38" s="110">
        <f>[34]Maio!$K$32</f>
        <v>26.6</v>
      </c>
      <c r="AD38" s="110">
        <f>[34]Maio!$K$33</f>
        <v>0.2</v>
      </c>
      <c r="AE38" s="110">
        <f>[34]Maio!$K$34</f>
        <v>0.2</v>
      </c>
      <c r="AF38" s="110">
        <f>[34]Maio!$K$35</f>
        <v>0</v>
      </c>
      <c r="AG38" s="115">
        <f t="shared" si="4"/>
        <v>44.400000000000006</v>
      </c>
      <c r="AH38" s="117">
        <f t="shared" si="5"/>
        <v>26.6</v>
      </c>
      <c r="AI38" s="56">
        <f t="shared" si="6"/>
        <v>20</v>
      </c>
    </row>
    <row r="39" spans="1:37" x14ac:dyDescent="0.2">
      <c r="A39" s="48" t="s">
        <v>15</v>
      </c>
      <c r="B39" s="110">
        <f>[35]Maio!$K$5</f>
        <v>0</v>
      </c>
      <c r="C39" s="110">
        <f>[35]Maio!$K$6</f>
        <v>0</v>
      </c>
      <c r="D39" s="110">
        <f>[35]Maio!$K$7</f>
        <v>0</v>
      </c>
      <c r="E39" s="110">
        <f>[35]Maio!$K$8</f>
        <v>0</v>
      </c>
      <c r="F39" s="110">
        <f>[35]Maio!$K$9</f>
        <v>0</v>
      </c>
      <c r="G39" s="110">
        <f>[35]Maio!$K$10</f>
        <v>0</v>
      </c>
      <c r="H39" s="110">
        <f>[35]Maio!$K$11</f>
        <v>0</v>
      </c>
      <c r="I39" s="110">
        <f>[35]Maio!$K$12</f>
        <v>0</v>
      </c>
      <c r="J39" s="110">
        <f>[35]Maio!$K$13</f>
        <v>12.6</v>
      </c>
      <c r="K39" s="110">
        <f>[35]Maio!$K$14</f>
        <v>5.4</v>
      </c>
      <c r="L39" s="110">
        <f>[35]Maio!$K$15</f>
        <v>0</v>
      </c>
      <c r="M39" s="110">
        <f>[35]Maio!$K$16</f>
        <v>0</v>
      </c>
      <c r="N39" s="110">
        <f>[35]Maio!$K$17</f>
        <v>0</v>
      </c>
      <c r="O39" s="110">
        <f>[35]Maio!$K$18</f>
        <v>0</v>
      </c>
      <c r="P39" s="110">
        <f>[35]Maio!$K$19</f>
        <v>0</v>
      </c>
      <c r="Q39" s="110">
        <f>[35]Maio!$K$20</f>
        <v>0</v>
      </c>
      <c r="R39" s="110">
        <f>[35]Maio!$K$21</f>
        <v>0</v>
      </c>
      <c r="S39" s="110">
        <f>[35]Maio!$K$22</f>
        <v>0</v>
      </c>
      <c r="T39" s="110">
        <f>[35]Maio!$K$23</f>
        <v>0</v>
      </c>
      <c r="U39" s="110">
        <f>[35]Maio!$K$24</f>
        <v>0</v>
      </c>
      <c r="V39" s="110">
        <f>[35]Maio!$K$25</f>
        <v>0</v>
      </c>
      <c r="W39" s="110">
        <f>[35]Maio!$K$26</f>
        <v>1.7999999999999998</v>
      </c>
      <c r="X39" s="110">
        <f>[35]Maio!$K$27</f>
        <v>0</v>
      </c>
      <c r="Y39" s="110">
        <f>[35]Maio!$K$28</f>
        <v>0</v>
      </c>
      <c r="Z39" s="110">
        <f>[35]Maio!$K$29</f>
        <v>0</v>
      </c>
      <c r="AA39" s="110">
        <f>[35]Maio!$K$30</f>
        <v>0</v>
      </c>
      <c r="AB39" s="110">
        <f>[35]Maio!$K$31</f>
        <v>0</v>
      </c>
      <c r="AC39" s="110">
        <f>[35]Maio!$K$32</f>
        <v>0</v>
      </c>
      <c r="AD39" s="110">
        <f>[35]Maio!$K$33</f>
        <v>0</v>
      </c>
      <c r="AE39" s="110">
        <f>[35]Maio!$K$34</f>
        <v>0</v>
      </c>
      <c r="AF39" s="110">
        <f>[35]Maio!$K$35</f>
        <v>0</v>
      </c>
      <c r="AG39" s="115">
        <f t="shared" si="4"/>
        <v>19.8</v>
      </c>
      <c r="AH39" s="117">
        <f t="shared" si="5"/>
        <v>12.6</v>
      </c>
      <c r="AI39" s="56">
        <f t="shared" si="6"/>
        <v>28</v>
      </c>
      <c r="AJ39" s="12" t="s">
        <v>35</v>
      </c>
    </row>
    <row r="40" spans="1:37" hidden="1" x14ac:dyDescent="0.2">
      <c r="A40" s="48" t="s">
        <v>16</v>
      </c>
      <c r="B40" s="110" t="str">
        <f>[36]Maio!$K$5</f>
        <v>*</v>
      </c>
      <c r="C40" s="110" t="str">
        <f>[36]Maio!$K$6</f>
        <v>*</v>
      </c>
      <c r="D40" s="110" t="str">
        <f>[36]Maio!$K$7</f>
        <v>*</v>
      </c>
      <c r="E40" s="110" t="str">
        <f>[36]Maio!$K$8</f>
        <v>*</v>
      </c>
      <c r="F40" s="110" t="str">
        <f>[36]Maio!$K$9</f>
        <v>*</v>
      </c>
      <c r="G40" s="110" t="str">
        <f>[36]Maio!$K$10</f>
        <v>*</v>
      </c>
      <c r="H40" s="110" t="str">
        <f>[36]Maio!$K$11</f>
        <v>*</v>
      </c>
      <c r="I40" s="110" t="str">
        <f>[36]Maio!$K$12</f>
        <v>*</v>
      </c>
      <c r="J40" s="110" t="str">
        <f>[36]Maio!$K$13</f>
        <v>*</v>
      </c>
      <c r="K40" s="110" t="str">
        <f>[36]Maio!$K$14</f>
        <v>*</v>
      </c>
      <c r="L40" s="110" t="str">
        <f>[36]Maio!$K$15</f>
        <v>*</v>
      </c>
      <c r="M40" s="110" t="str">
        <f>[36]Maio!$K$16</f>
        <v>*</v>
      </c>
      <c r="N40" s="110" t="str">
        <f>[36]Maio!$K$17</f>
        <v>*</v>
      </c>
      <c r="O40" s="110" t="str">
        <f>[36]Maio!$K$18</f>
        <v>*</v>
      </c>
      <c r="P40" s="110" t="str">
        <f>[36]Maio!$K$19</f>
        <v>*</v>
      </c>
      <c r="Q40" s="110" t="str">
        <f>[36]Maio!$K$20</f>
        <v>*</v>
      </c>
      <c r="R40" s="110" t="str">
        <f>[36]Maio!$K$21</f>
        <v>*</v>
      </c>
      <c r="S40" s="110" t="str">
        <f>[36]Maio!$K$22</f>
        <v>*</v>
      </c>
      <c r="T40" s="110" t="str">
        <f>[36]Maio!$K$23</f>
        <v>*</v>
      </c>
      <c r="U40" s="110" t="str">
        <f>[36]Maio!$K$24</f>
        <v>*</v>
      </c>
      <c r="V40" s="110" t="str">
        <f>[36]Maio!$K$25</f>
        <v>*</v>
      </c>
      <c r="W40" s="110" t="str">
        <f>[36]Maio!$K$26</f>
        <v>*</v>
      </c>
      <c r="X40" s="110" t="str">
        <f>[36]Maio!$K$27</f>
        <v>*</v>
      </c>
      <c r="Y40" s="110" t="str">
        <f>[36]Maio!$K$28</f>
        <v>*</v>
      </c>
      <c r="Z40" s="110" t="str">
        <f>[36]Maio!$K$29</f>
        <v>*</v>
      </c>
      <c r="AA40" s="110" t="str">
        <f>[36]Maio!$K$30</f>
        <v>*</v>
      </c>
      <c r="AB40" s="110" t="str">
        <f>[36]Maio!$K$31</f>
        <v>*</v>
      </c>
      <c r="AC40" s="110" t="str">
        <f>[36]Maio!$K$32</f>
        <v>*</v>
      </c>
      <c r="AD40" s="110" t="str">
        <f>[36]Maio!$K$33</f>
        <v>*</v>
      </c>
      <c r="AE40" s="110" t="str">
        <f>[36]Maio!$K$34</f>
        <v>*</v>
      </c>
      <c r="AF40" s="110" t="str">
        <f>[36]Maio!$K$35</f>
        <v>*</v>
      </c>
      <c r="AG40" s="115" t="s">
        <v>197</v>
      </c>
      <c r="AH40" s="117" t="s">
        <v>197</v>
      </c>
      <c r="AI40" s="56">
        <f t="shared" si="6"/>
        <v>0</v>
      </c>
      <c r="AK40" s="12" t="s">
        <v>35</v>
      </c>
    </row>
    <row r="41" spans="1:37" x14ac:dyDescent="0.2">
      <c r="A41" s="48" t="s">
        <v>257</v>
      </c>
      <c r="B41" s="110" t="str">
        <f>[37]Maio!$K$5</f>
        <v>*</v>
      </c>
      <c r="C41" s="110" t="str">
        <f>[37]Maio!$K$6</f>
        <v>*</v>
      </c>
      <c r="D41" s="110" t="str">
        <f>[37]Maio!$K$7</f>
        <v>*</v>
      </c>
      <c r="E41" s="110" t="str">
        <f>[37]Maio!$K$8</f>
        <v>*</v>
      </c>
      <c r="F41" s="110" t="str">
        <f>[37]Maio!$K$9</f>
        <v>*</v>
      </c>
      <c r="G41" s="110" t="str">
        <f>[37]Maio!$K$10</f>
        <v>*</v>
      </c>
      <c r="H41" s="110" t="str">
        <f>[37]Maio!$K$11</f>
        <v>*</v>
      </c>
      <c r="I41" s="110" t="str">
        <f>[37]Maio!$K$12</f>
        <v>*</v>
      </c>
      <c r="J41" s="110" t="str">
        <f>[37]Maio!$K$13</f>
        <v>*</v>
      </c>
      <c r="K41" s="110" t="str">
        <f>[37]Maio!$K$14</f>
        <v>*</v>
      </c>
      <c r="L41" s="110" t="str">
        <f>[37]Maio!$K$15</f>
        <v>*</v>
      </c>
      <c r="M41" s="110" t="str">
        <f>[37]Maio!$K$16</f>
        <v>*</v>
      </c>
      <c r="N41" s="110" t="str">
        <f>[37]Maio!$K$17</f>
        <v>*</v>
      </c>
      <c r="O41" s="110" t="str">
        <f>[37]Maio!$K$18</f>
        <v>*</v>
      </c>
      <c r="P41" s="110" t="str">
        <f>[37]Maio!$K$19</f>
        <v>*</v>
      </c>
      <c r="Q41" s="110" t="str">
        <f>[37]Maio!$K$20</f>
        <v>*</v>
      </c>
      <c r="R41" s="110" t="str">
        <f>[37]Maio!$K$21</f>
        <v>*</v>
      </c>
      <c r="S41" s="110" t="str">
        <f>[37]Maio!$K$22</f>
        <v>*</v>
      </c>
      <c r="T41" s="110" t="str">
        <f>[37]Maio!$K$23</f>
        <v>*</v>
      </c>
      <c r="U41" s="110" t="str">
        <f>[37]Maio!$K$24</f>
        <v>*</v>
      </c>
      <c r="V41" s="110" t="str">
        <f>[37]Maio!$K$25</f>
        <v>*</v>
      </c>
      <c r="W41" s="110" t="str">
        <f>[37]Maio!$K$26</f>
        <v>*</v>
      </c>
      <c r="X41" s="110" t="str">
        <f>[37]Maio!$K$27</f>
        <v>*</v>
      </c>
      <c r="Y41" s="110" t="str">
        <f>[37]Maio!$K$28</f>
        <v>*</v>
      </c>
      <c r="Z41" s="110" t="str">
        <f>[37]Maio!$K$29</f>
        <v>*</v>
      </c>
      <c r="AA41" s="110" t="str">
        <f>[37]Maio!$K$30</f>
        <v>*</v>
      </c>
      <c r="AB41" s="110" t="str">
        <f>[37]Maio!$K$31</f>
        <v>*</v>
      </c>
      <c r="AC41" s="110">
        <f>[37]Maio!$K$32</f>
        <v>0</v>
      </c>
      <c r="AD41" s="110">
        <f>[37]Maio!$K$33</f>
        <v>0</v>
      </c>
      <c r="AE41" s="110">
        <f>[37]Maio!$K$34</f>
        <v>0</v>
      </c>
      <c r="AF41" s="110">
        <f>[37]Maio!$K$35</f>
        <v>0</v>
      </c>
      <c r="AG41" s="115">
        <f t="shared" si="4"/>
        <v>0</v>
      </c>
      <c r="AH41" s="117">
        <f t="shared" si="5"/>
        <v>0</v>
      </c>
      <c r="AI41" s="56">
        <f t="shared" si="6"/>
        <v>4</v>
      </c>
      <c r="AK41" s="12"/>
    </row>
    <row r="42" spans="1:37" x14ac:dyDescent="0.2">
      <c r="A42" s="48" t="s">
        <v>154</v>
      </c>
      <c r="B42" s="110">
        <f>[38]Maio!$K$5</f>
        <v>0.2</v>
      </c>
      <c r="C42" s="110">
        <f>[38]Maio!$K$6</f>
        <v>0</v>
      </c>
      <c r="D42" s="110">
        <f>[38]Maio!$K$7</f>
        <v>0</v>
      </c>
      <c r="E42" s="110">
        <f>[38]Maio!$K$8</f>
        <v>0</v>
      </c>
      <c r="F42" s="110">
        <f>[38]Maio!$K$9</f>
        <v>0</v>
      </c>
      <c r="G42" s="110">
        <f>[38]Maio!$K$10</f>
        <v>0</v>
      </c>
      <c r="H42" s="110">
        <f>[38]Maio!$K$11</f>
        <v>0</v>
      </c>
      <c r="I42" s="110">
        <f>[38]Maio!$K$12</f>
        <v>0</v>
      </c>
      <c r="J42" s="110">
        <f>[38]Maio!$K$13</f>
        <v>0</v>
      </c>
      <c r="K42" s="110">
        <f>[38]Maio!$K$14</f>
        <v>9</v>
      </c>
      <c r="L42" s="110">
        <f>[38]Maio!$K$15</f>
        <v>0.2</v>
      </c>
      <c r="M42" s="110">
        <f>[38]Maio!$K$16</f>
        <v>0.2</v>
      </c>
      <c r="N42" s="110">
        <f>[38]Maio!$K$17</f>
        <v>0</v>
      </c>
      <c r="O42" s="110">
        <f>[38]Maio!$K$18</f>
        <v>0</v>
      </c>
      <c r="P42" s="110">
        <f>[38]Maio!$K$19</f>
        <v>0</v>
      </c>
      <c r="Q42" s="110">
        <f>[38]Maio!$K$20</f>
        <v>0</v>
      </c>
      <c r="R42" s="110">
        <f>[38]Maio!$K$21</f>
        <v>0</v>
      </c>
      <c r="S42" s="110">
        <f>[38]Maio!$K$22</f>
        <v>0</v>
      </c>
      <c r="T42" s="110">
        <f>[38]Maio!$K$23</f>
        <v>0</v>
      </c>
      <c r="U42" s="110">
        <f>[38]Maio!$K$24</f>
        <v>0</v>
      </c>
      <c r="V42" s="110">
        <f>[38]Maio!$K$25</f>
        <v>0</v>
      </c>
      <c r="W42" s="110">
        <f>[38]Maio!$K$26</f>
        <v>0.2</v>
      </c>
      <c r="X42" s="110">
        <f>[38]Maio!$K$27</f>
        <v>0</v>
      </c>
      <c r="Y42" s="110">
        <f>[38]Maio!$K$28</f>
        <v>0</v>
      </c>
      <c r="Z42" s="110">
        <f>[38]Maio!$K$29</f>
        <v>0.2</v>
      </c>
      <c r="AA42" s="110">
        <f>[38]Maio!$K$30</f>
        <v>0</v>
      </c>
      <c r="AB42" s="110">
        <f>[38]Maio!$K$31</f>
        <v>0</v>
      </c>
      <c r="AC42" s="110">
        <f>[38]Maio!$K$32</f>
        <v>22.8</v>
      </c>
      <c r="AD42" s="110">
        <f>[38]Maio!$K$33</f>
        <v>0.2</v>
      </c>
      <c r="AE42" s="110">
        <f>[38]Maio!$K$34</f>
        <v>0</v>
      </c>
      <c r="AF42" s="110">
        <f>[38]Maio!$K$35</f>
        <v>0.2</v>
      </c>
      <c r="AG42" s="115">
        <f t="shared" si="4"/>
        <v>33.200000000000003</v>
      </c>
      <c r="AH42" s="117">
        <f t="shared" si="5"/>
        <v>22.8</v>
      </c>
      <c r="AI42" s="56">
        <f t="shared" si="6"/>
        <v>22</v>
      </c>
    </row>
    <row r="43" spans="1:37" x14ac:dyDescent="0.2">
      <c r="A43" s="48" t="s">
        <v>17</v>
      </c>
      <c r="B43" s="110">
        <f>[39]Maio!$K$5</f>
        <v>0</v>
      </c>
      <c r="C43" s="110">
        <f>[39]Maio!$K$6</f>
        <v>0.2</v>
      </c>
      <c r="D43" s="110">
        <f>[39]Maio!$K$7</f>
        <v>0</v>
      </c>
      <c r="E43" s="110">
        <f>[39]Maio!$K$8</f>
        <v>0</v>
      </c>
      <c r="F43" s="110">
        <f>[39]Maio!$K$9</f>
        <v>0</v>
      </c>
      <c r="G43" s="110">
        <f>[39]Maio!$K$10</f>
        <v>0</v>
      </c>
      <c r="H43" s="110">
        <f>[39]Maio!$K$11</f>
        <v>0</v>
      </c>
      <c r="I43" s="110">
        <f>[39]Maio!$K$12</f>
        <v>0</v>
      </c>
      <c r="J43" s="110">
        <f>[39]Maio!$K$13</f>
        <v>2</v>
      </c>
      <c r="K43" s="110">
        <f>[39]Maio!$K$14</f>
        <v>9.4</v>
      </c>
      <c r="L43" s="110">
        <f>[39]Maio!$K$15</f>
        <v>0.2</v>
      </c>
      <c r="M43" s="110">
        <f>[39]Maio!$K$16</f>
        <v>0.2</v>
      </c>
      <c r="N43" s="110">
        <f>[39]Maio!$K$17</f>
        <v>0</v>
      </c>
      <c r="O43" s="110">
        <f>[39]Maio!$K$18</f>
        <v>0</v>
      </c>
      <c r="P43" s="110">
        <f>[39]Maio!$K$19</f>
        <v>0</v>
      </c>
      <c r="Q43" s="110">
        <f>[39]Maio!$K$20</f>
        <v>0</v>
      </c>
      <c r="R43" s="110">
        <f>[39]Maio!$K$21</f>
        <v>0</v>
      </c>
      <c r="S43" s="110">
        <f>[39]Maio!$K$22</f>
        <v>0</v>
      </c>
      <c r="T43" s="110">
        <f>[39]Maio!$K$23</f>
        <v>0.60000000000000009</v>
      </c>
      <c r="U43" s="110">
        <f>[39]Maio!$K$24</f>
        <v>0</v>
      </c>
      <c r="V43" s="110">
        <f>[39]Maio!$K$25</f>
        <v>0.2</v>
      </c>
      <c r="W43" s="110">
        <f>[39]Maio!$K$26</f>
        <v>0</v>
      </c>
      <c r="X43" s="110">
        <f>[39]Maio!$K$27</f>
        <v>0</v>
      </c>
      <c r="Y43" s="110">
        <f>[39]Maio!$K$28</f>
        <v>0</v>
      </c>
      <c r="Z43" s="110">
        <f>[39]Maio!$K$29</f>
        <v>0</v>
      </c>
      <c r="AA43" s="110">
        <f>[39]Maio!$K$30</f>
        <v>0</v>
      </c>
      <c r="AB43" s="110">
        <f>[39]Maio!$K$31</f>
        <v>0</v>
      </c>
      <c r="AC43" s="110">
        <f>[39]Maio!$K$32</f>
        <v>34</v>
      </c>
      <c r="AD43" s="110">
        <f>[39]Maio!$K$33</f>
        <v>0.2</v>
      </c>
      <c r="AE43" s="110">
        <f>[39]Maio!$K$34</f>
        <v>0</v>
      </c>
      <c r="AF43" s="110">
        <f>[39]Maio!$K$35</f>
        <v>0</v>
      </c>
      <c r="AG43" s="115">
        <f t="shared" si="4"/>
        <v>47</v>
      </c>
      <c r="AH43" s="117">
        <f t="shared" si="5"/>
        <v>34</v>
      </c>
      <c r="AI43" s="56">
        <f t="shared" si="6"/>
        <v>22</v>
      </c>
    </row>
    <row r="44" spans="1:37" x14ac:dyDescent="0.2">
      <c r="A44" s="48" t="s">
        <v>136</v>
      </c>
      <c r="B44" s="110">
        <f>[40]Maio!$K$5</f>
        <v>0</v>
      </c>
      <c r="C44" s="110">
        <f>[40]Maio!$K$6</f>
        <v>0</v>
      </c>
      <c r="D44" s="110">
        <f>[40]Maio!$K$7</f>
        <v>0</v>
      </c>
      <c r="E44" s="110">
        <f>[40]Maio!$K$8</f>
        <v>0</v>
      </c>
      <c r="F44" s="110">
        <f>[40]Maio!$K$9</f>
        <v>0</v>
      </c>
      <c r="G44" s="110">
        <f>[40]Maio!$K$10</f>
        <v>0</v>
      </c>
      <c r="H44" s="110">
        <f>[40]Maio!$K$11</f>
        <v>0</v>
      </c>
      <c r="I44" s="110">
        <f>[40]Maio!$K$12</f>
        <v>0</v>
      </c>
      <c r="J44" s="110">
        <f>[40]Maio!$K$13</f>
        <v>0</v>
      </c>
      <c r="K44" s="110">
        <f>[40]Maio!$K$14</f>
        <v>0</v>
      </c>
      <c r="L44" s="110">
        <f>[40]Maio!$K$15</f>
        <v>0</v>
      </c>
      <c r="M44" s="110">
        <f>[40]Maio!$K$16</f>
        <v>0</v>
      </c>
      <c r="N44" s="110">
        <f>[40]Maio!$K$17</f>
        <v>0</v>
      </c>
      <c r="O44" s="110">
        <f>[40]Maio!$K$18</f>
        <v>0</v>
      </c>
      <c r="P44" s="110">
        <f>[40]Maio!$K$19</f>
        <v>0</v>
      </c>
      <c r="Q44" s="110">
        <f>[40]Maio!$K$20</f>
        <v>0</v>
      </c>
      <c r="R44" s="110">
        <f>[40]Maio!$K$21</f>
        <v>0</v>
      </c>
      <c r="S44" s="110">
        <f>[40]Maio!$K$22</f>
        <v>0</v>
      </c>
      <c r="T44" s="110">
        <f>[40]Maio!$K$23</f>
        <v>2</v>
      </c>
      <c r="U44" s="110">
        <f>[40]Maio!$K$24</f>
        <v>0</v>
      </c>
      <c r="V44" s="110">
        <f>[40]Maio!$K$25</f>
        <v>0</v>
      </c>
      <c r="W44" s="110">
        <f>[40]Maio!$K$26</f>
        <v>0</v>
      </c>
      <c r="X44" s="110">
        <f>[40]Maio!$K$27</f>
        <v>0.2</v>
      </c>
      <c r="Y44" s="110">
        <f>[40]Maio!$K$28</f>
        <v>0</v>
      </c>
      <c r="Z44" s="110">
        <f>[40]Maio!$K$29</f>
        <v>0</v>
      </c>
      <c r="AA44" s="110">
        <f>[40]Maio!$K$30</f>
        <v>0</v>
      </c>
      <c r="AB44" s="110">
        <f>[40]Maio!$K$31</f>
        <v>0</v>
      </c>
      <c r="AC44" s="110">
        <f>[40]Maio!$K$32</f>
        <v>26.799999999999994</v>
      </c>
      <c r="AD44" s="110">
        <f>[40]Maio!$K$33</f>
        <v>0</v>
      </c>
      <c r="AE44" s="110">
        <f>[40]Maio!$K$34</f>
        <v>0.2</v>
      </c>
      <c r="AF44" s="110">
        <f>[40]Maio!$K$35</f>
        <v>0</v>
      </c>
      <c r="AG44" s="115">
        <f t="shared" si="4"/>
        <v>29.199999999999992</v>
      </c>
      <c r="AH44" s="117">
        <f t="shared" si="5"/>
        <v>26.799999999999994</v>
      </c>
      <c r="AI44" s="56">
        <f t="shared" si="6"/>
        <v>27</v>
      </c>
      <c r="AK44" s="12" t="s">
        <v>35</v>
      </c>
    </row>
    <row r="45" spans="1:37" x14ac:dyDescent="0.2">
      <c r="A45" s="48" t="s">
        <v>18</v>
      </c>
      <c r="B45" s="110">
        <f>[41]Maio!$K$5</f>
        <v>0</v>
      </c>
      <c r="C45" s="110">
        <f>[41]Maio!$K$6</f>
        <v>0</v>
      </c>
      <c r="D45" s="110">
        <f>[41]Maio!$K$7</f>
        <v>0</v>
      </c>
      <c r="E45" s="110">
        <f>[41]Maio!$K$8</f>
        <v>0</v>
      </c>
      <c r="F45" s="110">
        <f>[41]Maio!$K$9</f>
        <v>0</v>
      </c>
      <c r="G45" s="110">
        <f>[41]Maio!$K$10</f>
        <v>0</v>
      </c>
      <c r="H45" s="110">
        <f>[41]Maio!$K$11</f>
        <v>0</v>
      </c>
      <c r="I45" s="110">
        <f>[41]Maio!$K$12</f>
        <v>0</v>
      </c>
      <c r="J45" s="110">
        <f>[41]Maio!$K$13</f>
        <v>0</v>
      </c>
      <c r="K45" s="110">
        <f>[41]Maio!$K$14</f>
        <v>1</v>
      </c>
      <c r="L45" s="110">
        <f>[41]Maio!$K$15</f>
        <v>0.2</v>
      </c>
      <c r="M45" s="110">
        <f>[41]Maio!$K$16</f>
        <v>0.2</v>
      </c>
      <c r="N45" s="110">
        <f>[41]Maio!$K$17</f>
        <v>0</v>
      </c>
      <c r="O45" s="110">
        <f>[41]Maio!$K$18</f>
        <v>0</v>
      </c>
      <c r="P45" s="110">
        <f>[41]Maio!$K$19</f>
        <v>0</v>
      </c>
      <c r="Q45" s="110">
        <f>[41]Maio!$K$20</f>
        <v>0</v>
      </c>
      <c r="R45" s="110">
        <f>[41]Maio!$K$21</f>
        <v>1.8</v>
      </c>
      <c r="S45" s="110">
        <f>[41]Maio!$K$22</f>
        <v>0.8</v>
      </c>
      <c r="T45" s="110">
        <f>[41]Maio!$K$23</f>
        <v>0</v>
      </c>
      <c r="U45" s="110">
        <f>[41]Maio!$K$24</f>
        <v>0</v>
      </c>
      <c r="V45" s="110">
        <f>[41]Maio!$K$25</f>
        <v>0</v>
      </c>
      <c r="W45" s="110">
        <f>[41]Maio!$K$26</f>
        <v>0</v>
      </c>
      <c r="X45" s="110">
        <f>[41]Maio!$K$27</f>
        <v>0</v>
      </c>
      <c r="Y45" s="110">
        <f>[41]Maio!$K$28</f>
        <v>0</v>
      </c>
      <c r="Z45" s="110">
        <f>[41]Maio!$K$29</f>
        <v>0</v>
      </c>
      <c r="AA45" s="110">
        <f>[41]Maio!$K$30</f>
        <v>0</v>
      </c>
      <c r="AB45" s="110">
        <f>[41]Maio!$K$31</f>
        <v>0</v>
      </c>
      <c r="AC45" s="110">
        <f>[41]Maio!$K$32</f>
        <v>45.6</v>
      </c>
      <c r="AD45" s="110">
        <f>[41]Maio!$K$33</f>
        <v>0</v>
      </c>
      <c r="AE45" s="110">
        <f>[41]Maio!$K$34</f>
        <v>0</v>
      </c>
      <c r="AF45" s="110">
        <f>[41]Maio!$K$35</f>
        <v>1</v>
      </c>
      <c r="AG45" s="115">
        <f>SUM(B45:AF45)</f>
        <v>50.6</v>
      </c>
      <c r="AH45" s="117">
        <f t="shared" ref="AH45" si="7">MAX(B45:AF45)</f>
        <v>45.6</v>
      </c>
      <c r="AI45" s="56">
        <f t="shared" si="6"/>
        <v>24</v>
      </c>
    </row>
    <row r="46" spans="1:37" x14ac:dyDescent="0.2">
      <c r="A46" s="48" t="s">
        <v>19</v>
      </c>
      <c r="B46" s="110">
        <f>[42]Maio!$K$5</f>
        <v>0</v>
      </c>
      <c r="C46" s="110">
        <f>[42]Maio!$K$6</f>
        <v>0</v>
      </c>
      <c r="D46" s="110">
        <f>[42]Maio!$K$7</f>
        <v>0</v>
      </c>
      <c r="E46" s="110">
        <f>[42]Maio!$K$8</f>
        <v>0</v>
      </c>
      <c r="F46" s="110">
        <f>[42]Maio!$K$9</f>
        <v>0.4</v>
      </c>
      <c r="G46" s="110">
        <f>[42]Maio!$K$10</f>
        <v>0</v>
      </c>
      <c r="H46" s="110">
        <f>[42]Maio!$K$11</f>
        <v>0</v>
      </c>
      <c r="I46" s="110">
        <f>[42]Maio!$K$12</f>
        <v>0</v>
      </c>
      <c r="J46" s="110">
        <f>[42]Maio!$K$13</f>
        <v>15</v>
      </c>
      <c r="K46" s="110">
        <f>[42]Maio!$K$14</f>
        <v>0.60000000000000009</v>
      </c>
      <c r="L46" s="110">
        <f>[42]Maio!$K$15</f>
        <v>0</v>
      </c>
      <c r="M46" s="110">
        <f>[42]Maio!$K$16</f>
        <v>0</v>
      </c>
      <c r="N46" s="110">
        <f>[42]Maio!$K$17</f>
        <v>0</v>
      </c>
      <c r="O46" s="110">
        <f>[42]Maio!$K$18</f>
        <v>0</v>
      </c>
      <c r="P46" s="110">
        <f>[42]Maio!$K$19</f>
        <v>0</v>
      </c>
      <c r="Q46" s="110">
        <f>[42]Maio!$K$20</f>
        <v>0</v>
      </c>
      <c r="R46" s="110">
        <f>[42]Maio!$K$21</f>
        <v>0</v>
      </c>
      <c r="S46" s="110">
        <f>[42]Maio!$K$22</f>
        <v>4.5999999999999996</v>
      </c>
      <c r="T46" s="110">
        <f>[42]Maio!$K$23</f>
        <v>0</v>
      </c>
      <c r="U46" s="110">
        <f>[42]Maio!$K$24</f>
        <v>0.2</v>
      </c>
      <c r="V46" s="110">
        <f>[42]Maio!$K$25</f>
        <v>0</v>
      </c>
      <c r="W46" s="110">
        <f>[42]Maio!$K$26</f>
        <v>3.9999999999999996</v>
      </c>
      <c r="X46" s="110">
        <f>[42]Maio!$K$27</f>
        <v>0.2</v>
      </c>
      <c r="Y46" s="110">
        <f>[42]Maio!$K$28</f>
        <v>0</v>
      </c>
      <c r="Z46" s="110">
        <f>[42]Maio!$K$29</f>
        <v>0</v>
      </c>
      <c r="AA46" s="110">
        <f>[42]Maio!$K$30</f>
        <v>0</v>
      </c>
      <c r="AB46" s="110">
        <f>[42]Maio!$K$31</f>
        <v>0.2</v>
      </c>
      <c r="AC46" s="110">
        <f>[42]Maio!$K$32</f>
        <v>19</v>
      </c>
      <c r="AD46" s="110">
        <f>[42]Maio!$K$33</f>
        <v>0.2</v>
      </c>
      <c r="AE46" s="110">
        <f>[42]Maio!$K$34</f>
        <v>0</v>
      </c>
      <c r="AF46" s="110">
        <f>[42]Maio!$K$35</f>
        <v>0.2</v>
      </c>
      <c r="AG46" s="115">
        <f t="shared" si="4"/>
        <v>44.600000000000009</v>
      </c>
      <c r="AH46" s="117">
        <f t="shared" si="5"/>
        <v>19</v>
      </c>
      <c r="AI46" s="56">
        <f t="shared" si="6"/>
        <v>20</v>
      </c>
      <c r="AJ46" s="12" t="s">
        <v>35</v>
      </c>
    </row>
    <row r="47" spans="1:37" x14ac:dyDescent="0.2">
      <c r="A47" s="48" t="s">
        <v>23</v>
      </c>
      <c r="B47" s="110">
        <f>[43]Maio!$K$5</f>
        <v>0</v>
      </c>
      <c r="C47" s="110">
        <f>[43]Maio!$K$6</f>
        <v>0</v>
      </c>
      <c r="D47" s="110">
        <f>[43]Maio!$K$7</f>
        <v>0</v>
      </c>
      <c r="E47" s="110">
        <f>[43]Maio!$K$8</f>
        <v>0</v>
      </c>
      <c r="F47" s="110">
        <f>[43]Maio!$K$9</f>
        <v>0</v>
      </c>
      <c r="G47" s="110">
        <f>[43]Maio!$K$10</f>
        <v>0</v>
      </c>
      <c r="H47" s="110">
        <f>[43]Maio!$K$11</f>
        <v>0</v>
      </c>
      <c r="I47" s="110">
        <f>[43]Maio!$K$12</f>
        <v>0</v>
      </c>
      <c r="J47" s="110">
        <f>[43]Maio!$K$13</f>
        <v>0</v>
      </c>
      <c r="K47" s="110">
        <f>[43]Maio!$K$14</f>
        <v>16.799999999999997</v>
      </c>
      <c r="L47" s="110">
        <f>[43]Maio!$K$15</f>
        <v>0</v>
      </c>
      <c r="M47" s="110">
        <f>[43]Maio!$K$16</f>
        <v>0.2</v>
      </c>
      <c r="N47" s="110">
        <f>[43]Maio!$K$17</f>
        <v>0</v>
      </c>
      <c r="O47" s="110">
        <f>[43]Maio!$K$18</f>
        <v>0</v>
      </c>
      <c r="P47" s="110">
        <f>[43]Maio!$K$19</f>
        <v>0</v>
      </c>
      <c r="Q47" s="110">
        <f>[43]Maio!$K$20</f>
        <v>0</v>
      </c>
      <c r="R47" s="110">
        <f>[43]Maio!$K$21</f>
        <v>0.2</v>
      </c>
      <c r="S47" s="110">
        <f>[43]Maio!$K$22</f>
        <v>0</v>
      </c>
      <c r="T47" s="110">
        <f>[43]Maio!$K$23</f>
        <v>0</v>
      </c>
      <c r="U47" s="110">
        <f>[43]Maio!$K$24</f>
        <v>0</v>
      </c>
      <c r="V47" s="110">
        <f>[43]Maio!$K$25</f>
        <v>0</v>
      </c>
      <c r="W47" s="110">
        <f>[43]Maio!$K$26</f>
        <v>0</v>
      </c>
      <c r="X47" s="110">
        <f>[43]Maio!$K$27</f>
        <v>0</v>
      </c>
      <c r="Y47" s="110">
        <f>[43]Maio!$K$28</f>
        <v>0</v>
      </c>
      <c r="Z47" s="110">
        <f>[43]Maio!$K$29</f>
        <v>0</v>
      </c>
      <c r="AA47" s="110">
        <f>[43]Maio!$K$30</f>
        <v>0</v>
      </c>
      <c r="AB47" s="110">
        <f>[43]Maio!$K$31</f>
        <v>0</v>
      </c>
      <c r="AC47" s="110">
        <f>[43]Maio!$K$32</f>
        <v>48.4</v>
      </c>
      <c r="AD47" s="110">
        <f>[43]Maio!$K$33</f>
        <v>0</v>
      </c>
      <c r="AE47" s="110">
        <f>[43]Maio!$K$34</f>
        <v>0</v>
      </c>
      <c r="AF47" s="110">
        <f>[43]Maio!$K$35</f>
        <v>0</v>
      </c>
      <c r="AG47" s="115">
        <f t="shared" si="4"/>
        <v>65.599999999999994</v>
      </c>
      <c r="AH47" s="117">
        <f t="shared" si="5"/>
        <v>48.4</v>
      </c>
      <c r="AI47" s="56">
        <f t="shared" si="6"/>
        <v>27</v>
      </c>
    </row>
    <row r="48" spans="1:37" x14ac:dyDescent="0.2">
      <c r="A48" s="48" t="s">
        <v>34</v>
      </c>
      <c r="B48" s="110" t="str">
        <f>[44]Maio!$K$5</f>
        <v>*</v>
      </c>
      <c r="C48" s="110" t="str">
        <f>[44]Maio!$K$6</f>
        <v>*</v>
      </c>
      <c r="D48" s="110" t="str">
        <f>[44]Maio!$K$7</f>
        <v>*</v>
      </c>
      <c r="E48" s="110" t="str">
        <f>[44]Maio!$K$8</f>
        <v>*</v>
      </c>
      <c r="F48" s="110" t="str">
        <f>[44]Maio!$K$9</f>
        <v>*</v>
      </c>
      <c r="G48" s="110" t="str">
        <f>[44]Maio!$K$10</f>
        <v>*</v>
      </c>
      <c r="H48" s="110" t="str">
        <f>[44]Maio!$K$11</f>
        <v>*</v>
      </c>
      <c r="I48" s="110" t="str">
        <f>[44]Maio!$K$12</f>
        <v>*</v>
      </c>
      <c r="J48" s="110" t="str">
        <f>[44]Maio!$K$13</f>
        <v>*</v>
      </c>
      <c r="K48" s="110" t="str">
        <f>[44]Maio!$K$14</f>
        <v>*</v>
      </c>
      <c r="L48" s="110" t="str">
        <f>[44]Maio!$K$15</f>
        <v>*</v>
      </c>
      <c r="M48" s="110" t="str">
        <f>[44]Maio!$K$16</f>
        <v>*</v>
      </c>
      <c r="N48" s="110" t="str">
        <f>[44]Maio!$K$17</f>
        <v>*</v>
      </c>
      <c r="O48" s="110">
        <f>[44]Maio!$K$18</f>
        <v>0</v>
      </c>
      <c r="P48" s="110">
        <f>[44]Maio!$K$19</f>
        <v>0</v>
      </c>
      <c r="Q48" s="110">
        <f>[44]Maio!$K$20</f>
        <v>0</v>
      </c>
      <c r="R48" s="110">
        <f>[44]Maio!$K$21</f>
        <v>0</v>
      </c>
      <c r="S48" s="110">
        <f>[44]Maio!$K$22</f>
        <v>0</v>
      </c>
      <c r="T48" s="110">
        <f>[44]Maio!$K$23</f>
        <v>0</v>
      </c>
      <c r="U48" s="110">
        <f>[44]Maio!$K$24</f>
        <v>0</v>
      </c>
      <c r="V48" s="110">
        <f>[44]Maio!$K$25</f>
        <v>0</v>
      </c>
      <c r="W48" s="110">
        <f>[44]Maio!$K$26</f>
        <v>0</v>
      </c>
      <c r="X48" s="110">
        <f>[44]Maio!$K$27</f>
        <v>0</v>
      </c>
      <c r="Y48" s="110">
        <f>[44]Maio!$K$28</f>
        <v>0</v>
      </c>
      <c r="Z48" s="110">
        <f>[44]Maio!$K$29</f>
        <v>0</v>
      </c>
      <c r="AA48" s="110">
        <f>[44]Maio!$K$30</f>
        <v>0</v>
      </c>
      <c r="AB48" s="110">
        <f>[44]Maio!$K$31</f>
        <v>0</v>
      </c>
      <c r="AC48" s="110">
        <f>[44]Maio!$K$32</f>
        <v>29.4</v>
      </c>
      <c r="AD48" s="110">
        <f>[44]Maio!$K$33</f>
        <v>0</v>
      </c>
      <c r="AE48" s="110">
        <f>[44]Maio!$K$34</f>
        <v>0</v>
      </c>
      <c r="AF48" s="110">
        <f>[44]Maio!$K$35</f>
        <v>0</v>
      </c>
      <c r="AG48" s="115">
        <f t="shared" si="4"/>
        <v>29.4</v>
      </c>
      <c r="AH48" s="117">
        <f t="shared" si="5"/>
        <v>29.4</v>
      </c>
      <c r="AI48" s="56">
        <f t="shared" si="6"/>
        <v>17</v>
      </c>
      <c r="AJ48" s="12" t="s">
        <v>35</v>
      </c>
    </row>
    <row r="49" spans="1:37" x14ac:dyDescent="0.2">
      <c r="A49" s="48" t="s">
        <v>20</v>
      </c>
      <c r="B49" s="110">
        <f>[45]Maio!$K$5</f>
        <v>0</v>
      </c>
      <c r="C49" s="110">
        <f>[45]Maio!$K$6</f>
        <v>0</v>
      </c>
      <c r="D49" s="110">
        <f>[45]Maio!$K$7</f>
        <v>0</v>
      </c>
      <c r="E49" s="110">
        <f>[45]Maio!$K$8</f>
        <v>0</v>
      </c>
      <c r="F49" s="110">
        <f>[45]Maio!$K$9</f>
        <v>0</v>
      </c>
      <c r="G49" s="110">
        <f>[45]Maio!$K$10</f>
        <v>0</v>
      </c>
      <c r="H49" s="110">
        <f>[45]Maio!$K$11</f>
        <v>0</v>
      </c>
      <c r="I49" s="110">
        <f>[45]Maio!$K$12</f>
        <v>0</v>
      </c>
      <c r="J49" s="110">
        <f>[45]Maio!$K$13</f>
        <v>0</v>
      </c>
      <c r="K49" s="110">
        <f>[45]Maio!$K$14</f>
        <v>0</v>
      </c>
      <c r="L49" s="110">
        <f>[45]Maio!$K$15</f>
        <v>0</v>
      </c>
      <c r="M49" s="110">
        <f>[45]Maio!$K$16</f>
        <v>0</v>
      </c>
      <c r="N49" s="110">
        <f>[45]Maio!$K$17</f>
        <v>0</v>
      </c>
      <c r="O49" s="110">
        <f>[45]Maio!$K$18</f>
        <v>0</v>
      </c>
      <c r="P49" s="110">
        <f>[45]Maio!$K$19</f>
        <v>0</v>
      </c>
      <c r="Q49" s="110">
        <f>[45]Maio!$K$20</f>
        <v>0</v>
      </c>
      <c r="R49" s="110">
        <f>[45]Maio!$K$21</f>
        <v>0</v>
      </c>
      <c r="S49" s="110">
        <f>[45]Maio!$K$22</f>
        <v>0</v>
      </c>
      <c r="T49" s="110">
        <f>[45]Maio!$K$23</f>
        <v>0</v>
      </c>
      <c r="U49" s="110">
        <f>[45]Maio!$K$24</f>
        <v>0</v>
      </c>
      <c r="V49" s="110">
        <f>[45]Maio!$K$25</f>
        <v>0</v>
      </c>
      <c r="W49" s="110">
        <f>[45]Maio!$K$26</f>
        <v>0</v>
      </c>
      <c r="X49" s="110">
        <f>[45]Maio!$K$27</f>
        <v>0</v>
      </c>
      <c r="Y49" s="110">
        <f>[45]Maio!$K$28</f>
        <v>0</v>
      </c>
      <c r="Z49" s="110">
        <f>[45]Maio!$K$29</f>
        <v>0</v>
      </c>
      <c r="AA49" s="110">
        <f>[45]Maio!$K$30</f>
        <v>0</v>
      </c>
      <c r="AB49" s="110">
        <f>[45]Maio!$K$31</f>
        <v>0</v>
      </c>
      <c r="AC49" s="110">
        <f>[45]Maio!$K$32</f>
        <v>29.400000000000002</v>
      </c>
      <c r="AD49" s="110">
        <f>[45]Maio!$K$33</f>
        <v>0</v>
      </c>
      <c r="AE49" s="110">
        <f>[45]Maio!$K$34</f>
        <v>0.2</v>
      </c>
      <c r="AF49" s="110">
        <f>[45]Maio!$K$35</f>
        <v>0</v>
      </c>
      <c r="AG49" s="115">
        <f t="shared" si="4"/>
        <v>29.6</v>
      </c>
      <c r="AH49" s="117">
        <f t="shared" si="5"/>
        <v>29.400000000000002</v>
      </c>
      <c r="AI49" s="56">
        <f t="shared" si="6"/>
        <v>29</v>
      </c>
    </row>
    <row r="50" spans="1:37" s="119" customFormat="1" x14ac:dyDescent="0.2">
      <c r="A50" s="125" t="s">
        <v>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0.4</v>
      </c>
      <c r="K50" s="11">
        <v>21.6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30.2</v>
      </c>
      <c r="AE50" s="11">
        <v>0</v>
      </c>
      <c r="AF50" s="11">
        <v>0</v>
      </c>
      <c r="AG50" s="115">
        <f t="shared" si="4"/>
        <v>52.2</v>
      </c>
      <c r="AH50" s="117">
        <f t="shared" si="5"/>
        <v>30.2</v>
      </c>
      <c r="AI50" s="56">
        <f t="shared" si="6"/>
        <v>28</v>
      </c>
    </row>
    <row r="51" spans="1:37" s="21" customFormat="1" hidden="1" x14ac:dyDescent="0.2">
      <c r="A51" s="125" t="s">
        <v>49</v>
      </c>
      <c r="B51" s="11" t="s">
        <v>197</v>
      </c>
      <c r="C51" s="11" t="s">
        <v>197</v>
      </c>
      <c r="D51" s="11" t="s">
        <v>197</v>
      </c>
      <c r="E51" s="11" t="s">
        <v>197</v>
      </c>
      <c r="F51" s="11" t="s">
        <v>197</v>
      </c>
      <c r="G51" s="11" t="s">
        <v>197</v>
      </c>
      <c r="H51" s="11" t="s">
        <v>197</v>
      </c>
      <c r="I51" s="11" t="s">
        <v>197</v>
      </c>
      <c r="J51" s="11" t="s">
        <v>197</v>
      </c>
      <c r="K51" s="11" t="s">
        <v>197</v>
      </c>
      <c r="L51" s="11" t="s">
        <v>197</v>
      </c>
      <c r="M51" s="11" t="s">
        <v>197</v>
      </c>
      <c r="N51" s="11" t="s">
        <v>197</v>
      </c>
      <c r="O51" s="11" t="s">
        <v>197</v>
      </c>
      <c r="P51" s="11" t="s">
        <v>197</v>
      </c>
      <c r="Q51" s="11" t="s">
        <v>197</v>
      </c>
      <c r="R51" s="11" t="s">
        <v>197</v>
      </c>
      <c r="S51" s="11" t="s">
        <v>197</v>
      </c>
      <c r="T51" s="11" t="s">
        <v>197</v>
      </c>
      <c r="U51" s="11" t="s">
        <v>197</v>
      </c>
      <c r="V51" s="11" t="s">
        <v>197</v>
      </c>
      <c r="W51" s="11" t="s">
        <v>197</v>
      </c>
      <c r="X51" s="11" t="s">
        <v>197</v>
      </c>
      <c r="Y51" s="11" t="s">
        <v>197</v>
      </c>
      <c r="Z51" s="11" t="s">
        <v>197</v>
      </c>
      <c r="AA51" s="11" t="s">
        <v>197</v>
      </c>
      <c r="AB51" s="11" t="s">
        <v>197</v>
      </c>
      <c r="AC51" s="11" t="s">
        <v>197</v>
      </c>
      <c r="AD51" s="11" t="s">
        <v>197</v>
      </c>
      <c r="AE51" s="11" t="s">
        <v>197</v>
      </c>
      <c r="AF51" s="11" t="s">
        <v>197</v>
      </c>
      <c r="AG51" s="115">
        <f t="shared" si="4"/>
        <v>0</v>
      </c>
      <c r="AH51" s="117">
        <f t="shared" si="5"/>
        <v>0</v>
      </c>
      <c r="AI51" s="56">
        <f t="shared" si="6"/>
        <v>0</v>
      </c>
    </row>
    <row r="52" spans="1:37" s="21" customFormat="1" hidden="1" x14ac:dyDescent="0.2">
      <c r="A52" s="125" t="s">
        <v>31</v>
      </c>
      <c r="B52" s="11" t="s">
        <v>197</v>
      </c>
      <c r="C52" s="11" t="s">
        <v>197</v>
      </c>
      <c r="D52" s="11" t="s">
        <v>197</v>
      </c>
      <c r="E52" s="11" t="s">
        <v>197</v>
      </c>
      <c r="F52" s="11" t="s">
        <v>197</v>
      </c>
      <c r="G52" s="11" t="s">
        <v>197</v>
      </c>
      <c r="H52" s="11" t="s">
        <v>197</v>
      </c>
      <c r="I52" s="11" t="s">
        <v>197</v>
      </c>
      <c r="J52" s="11" t="s">
        <v>197</v>
      </c>
      <c r="K52" s="11" t="s">
        <v>197</v>
      </c>
      <c r="L52" s="11" t="s">
        <v>197</v>
      </c>
      <c r="M52" s="11" t="s">
        <v>197</v>
      </c>
      <c r="N52" s="11" t="s">
        <v>197</v>
      </c>
      <c r="O52" s="11" t="s">
        <v>197</v>
      </c>
      <c r="P52" s="11" t="s">
        <v>197</v>
      </c>
      <c r="Q52" s="11" t="s">
        <v>197</v>
      </c>
      <c r="R52" s="11" t="s">
        <v>197</v>
      </c>
      <c r="S52" s="11" t="s">
        <v>197</v>
      </c>
      <c r="T52" s="11" t="s">
        <v>197</v>
      </c>
      <c r="U52" s="11" t="s">
        <v>197</v>
      </c>
      <c r="V52" s="11" t="s">
        <v>197</v>
      </c>
      <c r="W52" s="11" t="s">
        <v>197</v>
      </c>
      <c r="X52" s="11" t="s">
        <v>197</v>
      </c>
      <c r="Y52" s="11" t="s">
        <v>197</v>
      </c>
      <c r="Z52" s="11" t="s">
        <v>197</v>
      </c>
      <c r="AA52" s="11" t="s">
        <v>197</v>
      </c>
      <c r="AB52" s="11" t="s">
        <v>197</v>
      </c>
      <c r="AC52" s="11" t="s">
        <v>197</v>
      </c>
      <c r="AD52" s="11" t="s">
        <v>197</v>
      </c>
      <c r="AE52" s="11" t="s">
        <v>197</v>
      </c>
      <c r="AF52" s="11" t="s">
        <v>197</v>
      </c>
      <c r="AG52" s="115">
        <f t="shared" si="4"/>
        <v>0</v>
      </c>
      <c r="AH52" s="117">
        <f t="shared" si="5"/>
        <v>0</v>
      </c>
      <c r="AI52" s="56">
        <f t="shared" si="6"/>
        <v>0</v>
      </c>
    </row>
    <row r="53" spans="1:37" s="21" customFormat="1" x14ac:dyDescent="0.2">
      <c r="A53" s="125" t="s">
        <v>231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39.799999999999997</v>
      </c>
      <c r="L53" s="11">
        <v>0.2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0.2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38.799999999999997</v>
      </c>
      <c r="AD53" s="11">
        <v>0.2</v>
      </c>
      <c r="AE53" s="11">
        <v>0</v>
      </c>
      <c r="AF53" s="11">
        <v>0</v>
      </c>
      <c r="AG53" s="115">
        <f t="shared" si="4"/>
        <v>79.2</v>
      </c>
      <c r="AH53" s="117">
        <f t="shared" si="5"/>
        <v>39.799999999999997</v>
      </c>
      <c r="AI53" s="56">
        <f t="shared" si="6"/>
        <v>26</v>
      </c>
    </row>
    <row r="54" spans="1:37" s="21" customFormat="1" hidden="1" x14ac:dyDescent="0.2">
      <c r="A54" s="125" t="s">
        <v>232</v>
      </c>
      <c r="B54" s="11" t="s">
        <v>197</v>
      </c>
      <c r="C54" s="11" t="s">
        <v>197</v>
      </c>
      <c r="D54" s="11" t="s">
        <v>197</v>
      </c>
      <c r="E54" s="11" t="s">
        <v>197</v>
      </c>
      <c r="F54" s="11" t="s">
        <v>197</v>
      </c>
      <c r="G54" s="11" t="s">
        <v>197</v>
      </c>
      <c r="H54" s="11" t="s">
        <v>197</v>
      </c>
      <c r="I54" s="11" t="s">
        <v>197</v>
      </c>
      <c r="J54" s="11" t="s">
        <v>197</v>
      </c>
      <c r="K54" s="11" t="s">
        <v>197</v>
      </c>
      <c r="L54" s="11" t="s">
        <v>197</v>
      </c>
      <c r="M54" s="11" t="s">
        <v>197</v>
      </c>
      <c r="N54" s="11" t="s">
        <v>197</v>
      </c>
      <c r="O54" s="11" t="s">
        <v>197</v>
      </c>
      <c r="P54" s="11" t="s">
        <v>197</v>
      </c>
      <c r="Q54" s="11" t="s">
        <v>197</v>
      </c>
      <c r="R54" s="11" t="s">
        <v>197</v>
      </c>
      <c r="S54" s="11" t="s">
        <v>197</v>
      </c>
      <c r="T54" s="11" t="s">
        <v>197</v>
      </c>
      <c r="U54" s="11" t="s">
        <v>197</v>
      </c>
      <c r="V54" s="11" t="s">
        <v>197</v>
      </c>
      <c r="W54" s="11" t="s">
        <v>197</v>
      </c>
      <c r="X54" s="11" t="s">
        <v>197</v>
      </c>
      <c r="Y54" s="11" t="s">
        <v>197</v>
      </c>
      <c r="Z54" s="11" t="s">
        <v>197</v>
      </c>
      <c r="AA54" s="11" t="s">
        <v>197</v>
      </c>
      <c r="AB54" s="11" t="s">
        <v>197</v>
      </c>
      <c r="AC54" s="11" t="s">
        <v>197</v>
      </c>
      <c r="AD54" s="11" t="s">
        <v>197</v>
      </c>
      <c r="AE54" s="11" t="s">
        <v>197</v>
      </c>
      <c r="AF54" s="11" t="s">
        <v>197</v>
      </c>
      <c r="AG54" s="115">
        <f t="shared" si="4"/>
        <v>0</v>
      </c>
      <c r="AH54" s="117">
        <f t="shared" si="5"/>
        <v>0</v>
      </c>
      <c r="AI54" s="56">
        <f t="shared" si="6"/>
        <v>0</v>
      </c>
    </row>
    <row r="55" spans="1:37" s="21" customFormat="1" x14ac:dyDescent="0.2">
      <c r="A55" s="125" t="s">
        <v>233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36.4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0.2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39.200000000000003</v>
      </c>
      <c r="AD55" s="11">
        <v>0</v>
      </c>
      <c r="AE55" s="11">
        <v>0</v>
      </c>
      <c r="AF55" s="11">
        <v>0</v>
      </c>
      <c r="AG55" s="115">
        <f t="shared" si="4"/>
        <v>75.800000000000011</v>
      </c>
      <c r="AH55" s="117">
        <f t="shared" si="5"/>
        <v>39.200000000000003</v>
      </c>
      <c r="AI55" s="56">
        <f t="shared" si="6"/>
        <v>28</v>
      </c>
      <c r="AK55" s="120"/>
    </row>
    <row r="56" spans="1:37" s="21" customFormat="1" x14ac:dyDescent="0.2">
      <c r="A56" s="125" t="s">
        <v>234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54.8</v>
      </c>
      <c r="L56" s="11">
        <v>0.4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24.4</v>
      </c>
      <c r="AD56" s="11">
        <v>0.2</v>
      </c>
      <c r="AE56" s="11">
        <v>0</v>
      </c>
      <c r="AF56" s="11">
        <v>0</v>
      </c>
      <c r="AG56" s="115">
        <f t="shared" ref="AG56:AG78" si="8">SUM(B56:AF56)</f>
        <v>79.8</v>
      </c>
      <c r="AH56" s="117">
        <f t="shared" ref="AH56:AH78" si="9">MAX(B56:AF56)</f>
        <v>54.8</v>
      </c>
      <c r="AI56" s="56">
        <f t="shared" si="6"/>
        <v>27</v>
      </c>
      <c r="AJ56" s="120"/>
      <c r="AK56" s="120"/>
    </row>
    <row r="57" spans="1:37" s="21" customFormat="1" x14ac:dyDescent="0.2">
      <c r="A57" s="125" t="s">
        <v>235</v>
      </c>
      <c r="B57" s="11">
        <v>0</v>
      </c>
      <c r="C57" s="11">
        <v>0</v>
      </c>
      <c r="D57" s="11">
        <v>0</v>
      </c>
      <c r="E57" s="11">
        <v>0</v>
      </c>
      <c r="F57" s="11">
        <v>1.4</v>
      </c>
      <c r="G57" s="11">
        <v>0</v>
      </c>
      <c r="H57" s="11">
        <v>0</v>
      </c>
      <c r="I57" s="11">
        <v>0</v>
      </c>
      <c r="J57" s="11">
        <v>0</v>
      </c>
      <c r="K57" s="11">
        <v>0.2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19.2</v>
      </c>
      <c r="AD57" s="11">
        <v>0</v>
      </c>
      <c r="AE57" s="11">
        <v>0</v>
      </c>
      <c r="AF57" s="11">
        <v>0</v>
      </c>
      <c r="AG57" s="115">
        <f t="shared" si="8"/>
        <v>20.8</v>
      </c>
      <c r="AH57" s="117">
        <f t="shared" si="9"/>
        <v>19.2</v>
      </c>
      <c r="AI57" s="56">
        <f t="shared" si="6"/>
        <v>28</v>
      </c>
      <c r="AJ57" s="120"/>
    </row>
    <row r="58" spans="1:37" s="21" customFormat="1" x14ac:dyDescent="0.2">
      <c r="A58" s="125" t="s">
        <v>236</v>
      </c>
      <c r="B58" s="11">
        <v>0</v>
      </c>
      <c r="C58" s="11">
        <v>0</v>
      </c>
      <c r="D58" s="11">
        <v>0</v>
      </c>
      <c r="E58" s="11">
        <v>0</v>
      </c>
      <c r="F58" s="11">
        <v>4.2</v>
      </c>
      <c r="G58" s="11">
        <v>0.2</v>
      </c>
      <c r="H58" s="11">
        <v>0</v>
      </c>
      <c r="I58" s="11">
        <v>0</v>
      </c>
      <c r="J58" s="11">
        <v>0</v>
      </c>
      <c r="K58" s="11">
        <v>0.2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18.2</v>
      </c>
      <c r="AD58" s="11">
        <v>0</v>
      </c>
      <c r="AE58" s="11">
        <v>0</v>
      </c>
      <c r="AF58" s="11">
        <v>0</v>
      </c>
      <c r="AG58" s="115">
        <f t="shared" si="8"/>
        <v>22.8</v>
      </c>
      <c r="AH58" s="117">
        <f t="shared" si="9"/>
        <v>18.2</v>
      </c>
      <c r="AI58" s="56">
        <f t="shared" ref="AI58:AI78" si="10">COUNTIF(B58:AF58,"=0,0")</f>
        <v>27</v>
      </c>
    </row>
    <row r="59" spans="1:37" s="21" customFormat="1" x14ac:dyDescent="0.2">
      <c r="A59" s="125" t="s">
        <v>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23.4</v>
      </c>
      <c r="L59" s="11">
        <v>0.2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9.1999999999999993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38</v>
      </c>
      <c r="AD59" s="11">
        <v>0</v>
      </c>
      <c r="AE59" s="11">
        <v>0</v>
      </c>
      <c r="AF59" s="11">
        <v>0</v>
      </c>
      <c r="AG59" s="115">
        <f t="shared" si="8"/>
        <v>70.8</v>
      </c>
      <c r="AH59" s="117">
        <f t="shared" si="9"/>
        <v>38</v>
      </c>
      <c r="AI59" s="56">
        <f t="shared" si="10"/>
        <v>27</v>
      </c>
      <c r="AJ59" s="120"/>
    </row>
    <row r="60" spans="1:37" s="21" customFormat="1" x14ac:dyDescent="0.2">
      <c r="A60" s="125" t="s">
        <v>237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40</v>
      </c>
      <c r="L60" s="11">
        <v>0</v>
      </c>
      <c r="M60" s="11">
        <v>0.2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35.4</v>
      </c>
      <c r="AD60" s="11">
        <v>0</v>
      </c>
      <c r="AE60" s="11">
        <v>0</v>
      </c>
      <c r="AF60" s="11">
        <v>0</v>
      </c>
      <c r="AG60" s="115">
        <f t="shared" si="8"/>
        <v>75.599999999999994</v>
      </c>
      <c r="AH60" s="117">
        <f t="shared" si="9"/>
        <v>40</v>
      </c>
      <c r="AI60" s="56">
        <f t="shared" si="10"/>
        <v>28</v>
      </c>
      <c r="AJ60" s="120"/>
    </row>
    <row r="61" spans="1:37" s="21" customFormat="1" x14ac:dyDescent="0.2">
      <c r="A61" s="125" t="s">
        <v>7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10</v>
      </c>
      <c r="K61" s="11">
        <v>4.5999999999999996</v>
      </c>
      <c r="L61" s="11">
        <v>0.4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0.2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24.2</v>
      </c>
      <c r="AD61" s="11">
        <v>0</v>
      </c>
      <c r="AE61" s="11">
        <v>0.2</v>
      </c>
      <c r="AF61" s="11">
        <v>0</v>
      </c>
      <c r="AG61" s="115">
        <f t="shared" si="8"/>
        <v>39.6</v>
      </c>
      <c r="AH61" s="117">
        <f t="shared" si="9"/>
        <v>24.2</v>
      </c>
      <c r="AI61" s="56">
        <f t="shared" si="10"/>
        <v>25</v>
      </c>
    </row>
    <row r="62" spans="1:37" s="21" customFormat="1" x14ac:dyDescent="0.2">
      <c r="A62" s="125" t="s">
        <v>238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</v>
      </c>
      <c r="K62" s="11">
        <v>3.6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0.2</v>
      </c>
      <c r="V62" s="11">
        <v>0</v>
      </c>
      <c r="W62" s="11">
        <v>0.8</v>
      </c>
      <c r="X62" s="11">
        <v>0</v>
      </c>
      <c r="Y62" s="11">
        <v>0</v>
      </c>
      <c r="Z62" s="11">
        <v>0</v>
      </c>
      <c r="AA62" s="11">
        <v>0</v>
      </c>
      <c r="AB62" s="11">
        <v>0.6</v>
      </c>
      <c r="AC62" s="11">
        <v>0.2</v>
      </c>
      <c r="AD62" s="11">
        <v>0</v>
      </c>
      <c r="AE62" s="11">
        <v>0</v>
      </c>
      <c r="AF62" s="11">
        <v>0.2</v>
      </c>
      <c r="AG62" s="115">
        <f t="shared" si="8"/>
        <v>8.5999999999999979</v>
      </c>
      <c r="AH62" s="117">
        <f t="shared" si="9"/>
        <v>3.6</v>
      </c>
      <c r="AI62" s="56">
        <f t="shared" si="10"/>
        <v>24</v>
      </c>
    </row>
    <row r="63" spans="1:37" s="21" customFormat="1" x14ac:dyDescent="0.2">
      <c r="A63" s="125" t="s">
        <v>9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0.2</v>
      </c>
      <c r="K63" s="11">
        <v>8.1999999999999993</v>
      </c>
      <c r="L63" s="11">
        <v>0</v>
      </c>
      <c r="M63" s="11">
        <v>0</v>
      </c>
      <c r="N63" s="11">
        <v>0</v>
      </c>
      <c r="O63" s="11">
        <v>0</v>
      </c>
      <c r="P63" s="11" t="s">
        <v>197</v>
      </c>
      <c r="Q63" s="11" t="s">
        <v>197</v>
      </c>
      <c r="R63" s="11" t="s">
        <v>197</v>
      </c>
      <c r="S63" s="11">
        <v>0.2</v>
      </c>
      <c r="T63" s="11">
        <v>0</v>
      </c>
      <c r="U63" s="11" t="s">
        <v>197</v>
      </c>
      <c r="V63" s="11" t="s">
        <v>197</v>
      </c>
      <c r="W63" s="11" t="s">
        <v>197</v>
      </c>
      <c r="X63" s="11" t="s">
        <v>197</v>
      </c>
      <c r="Y63" s="11" t="s">
        <v>197</v>
      </c>
      <c r="Z63" s="11" t="s">
        <v>197</v>
      </c>
      <c r="AA63" s="11" t="s">
        <v>197</v>
      </c>
      <c r="AB63" s="11" t="s">
        <v>197</v>
      </c>
      <c r="AC63" s="11">
        <v>48.2</v>
      </c>
      <c r="AD63" s="11">
        <v>0</v>
      </c>
      <c r="AE63" s="11">
        <v>0</v>
      </c>
      <c r="AF63" s="11">
        <v>0</v>
      </c>
      <c r="AG63" s="115">
        <f t="shared" si="8"/>
        <v>56.8</v>
      </c>
      <c r="AH63" s="117">
        <f t="shared" si="9"/>
        <v>48.2</v>
      </c>
      <c r="AI63" s="56">
        <f t="shared" si="10"/>
        <v>16</v>
      </c>
    </row>
    <row r="64" spans="1:37" s="21" customFormat="1" x14ac:dyDescent="0.2">
      <c r="A64" s="125" t="s">
        <v>11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8.5</v>
      </c>
      <c r="K64" s="11">
        <v>13.3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29.8</v>
      </c>
      <c r="AD64" s="11">
        <v>0</v>
      </c>
      <c r="AE64" s="11">
        <v>0</v>
      </c>
      <c r="AF64" s="11">
        <v>0</v>
      </c>
      <c r="AG64" s="115">
        <f t="shared" si="8"/>
        <v>51.6</v>
      </c>
      <c r="AH64" s="117">
        <f t="shared" si="9"/>
        <v>29.8</v>
      </c>
      <c r="AI64" s="56">
        <f t="shared" si="10"/>
        <v>28</v>
      </c>
    </row>
    <row r="65" spans="1:81" s="21" customFormat="1" hidden="1" x14ac:dyDescent="0.2">
      <c r="A65" s="125" t="s">
        <v>239</v>
      </c>
      <c r="B65" s="11" t="s">
        <v>197</v>
      </c>
      <c r="C65" s="11" t="s">
        <v>197</v>
      </c>
      <c r="D65" s="11" t="s">
        <v>197</v>
      </c>
      <c r="E65" s="11" t="s">
        <v>197</v>
      </c>
      <c r="F65" s="11" t="s">
        <v>197</v>
      </c>
      <c r="G65" s="11" t="s">
        <v>197</v>
      </c>
      <c r="H65" s="11" t="s">
        <v>197</v>
      </c>
      <c r="I65" s="11" t="s">
        <v>197</v>
      </c>
      <c r="J65" s="11" t="s">
        <v>197</v>
      </c>
      <c r="K65" s="11" t="s">
        <v>197</v>
      </c>
      <c r="L65" s="11" t="s">
        <v>197</v>
      </c>
      <c r="M65" s="11" t="s">
        <v>197</v>
      </c>
      <c r="N65" s="11" t="s">
        <v>197</v>
      </c>
      <c r="O65" s="11" t="s">
        <v>197</v>
      </c>
      <c r="P65" s="11" t="s">
        <v>197</v>
      </c>
      <c r="Q65" s="11" t="s">
        <v>197</v>
      </c>
      <c r="R65" s="11" t="s">
        <v>197</v>
      </c>
      <c r="S65" s="11" t="s">
        <v>197</v>
      </c>
      <c r="T65" s="11" t="s">
        <v>197</v>
      </c>
      <c r="U65" s="11" t="s">
        <v>197</v>
      </c>
      <c r="V65" s="11" t="s">
        <v>197</v>
      </c>
      <c r="W65" s="11" t="s">
        <v>197</v>
      </c>
      <c r="X65" s="11" t="s">
        <v>197</v>
      </c>
      <c r="Y65" s="11" t="s">
        <v>197</v>
      </c>
      <c r="Z65" s="11" t="s">
        <v>197</v>
      </c>
      <c r="AA65" s="11" t="s">
        <v>197</v>
      </c>
      <c r="AB65" s="11" t="s">
        <v>197</v>
      </c>
      <c r="AC65" s="11" t="s">
        <v>197</v>
      </c>
      <c r="AD65" s="11" t="s">
        <v>197</v>
      </c>
      <c r="AE65" s="11" t="s">
        <v>197</v>
      </c>
      <c r="AF65" s="11" t="s">
        <v>197</v>
      </c>
      <c r="AG65" s="115">
        <f t="shared" si="8"/>
        <v>0</v>
      </c>
      <c r="AH65" s="117">
        <f t="shared" si="9"/>
        <v>0</v>
      </c>
      <c r="AI65" s="56">
        <f t="shared" si="10"/>
        <v>0</v>
      </c>
      <c r="AJ65" s="120"/>
    </row>
    <row r="66" spans="1:81" s="119" customFormat="1" x14ac:dyDescent="0.2">
      <c r="A66" s="125" t="s">
        <v>15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12</v>
      </c>
      <c r="K66" s="11">
        <v>3.2</v>
      </c>
      <c r="L66" s="11">
        <v>0</v>
      </c>
      <c r="M66" s="11">
        <v>0</v>
      </c>
      <c r="N66" s="11">
        <v>0</v>
      </c>
      <c r="O66" s="11">
        <v>0.2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3.2</v>
      </c>
      <c r="W66" s="11">
        <v>0</v>
      </c>
      <c r="X66" s="11">
        <v>0.2</v>
      </c>
      <c r="Y66" s="11">
        <v>0</v>
      </c>
      <c r="Z66" s="11">
        <v>0</v>
      </c>
      <c r="AA66" s="11">
        <v>0</v>
      </c>
      <c r="AB66" s="11">
        <v>0</v>
      </c>
      <c r="AC66" s="11">
        <v>43</v>
      </c>
      <c r="AD66" s="11">
        <v>0</v>
      </c>
      <c r="AE66" s="11">
        <v>0</v>
      </c>
      <c r="AF66" s="11">
        <v>0</v>
      </c>
      <c r="AG66" s="115">
        <f t="shared" si="8"/>
        <v>61.8</v>
      </c>
      <c r="AH66" s="117">
        <f t="shared" si="9"/>
        <v>43</v>
      </c>
      <c r="AI66" s="56">
        <f t="shared" si="10"/>
        <v>25</v>
      </c>
      <c r="AL66" s="119" t="s">
        <v>35</v>
      </c>
    </row>
    <row r="67" spans="1:81" s="21" customFormat="1" x14ac:dyDescent="0.2">
      <c r="A67" s="125" t="s">
        <v>240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57.6</v>
      </c>
      <c r="L67" s="11">
        <v>0.2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4</v>
      </c>
      <c r="T67" s="11">
        <v>0.2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20.8</v>
      </c>
      <c r="AD67" s="11">
        <v>0</v>
      </c>
      <c r="AE67" s="11">
        <v>0</v>
      </c>
      <c r="AF67" s="11">
        <v>0</v>
      </c>
      <c r="AG67" s="115">
        <f t="shared" si="8"/>
        <v>82.800000000000011</v>
      </c>
      <c r="AH67" s="117">
        <f t="shared" si="9"/>
        <v>57.6</v>
      </c>
      <c r="AI67" s="56">
        <f t="shared" si="10"/>
        <v>26</v>
      </c>
      <c r="AL67" s="120" t="s">
        <v>35</v>
      </c>
    </row>
    <row r="68" spans="1:81" s="21" customFormat="1" x14ac:dyDescent="0.2">
      <c r="A68" s="125" t="s">
        <v>241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35.6</v>
      </c>
      <c r="L68" s="11">
        <v>0.2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0.2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37</v>
      </c>
      <c r="AD68" s="11">
        <v>0.2</v>
      </c>
      <c r="AE68" s="11">
        <v>0</v>
      </c>
      <c r="AF68" s="11">
        <v>0</v>
      </c>
      <c r="AG68" s="115">
        <f t="shared" si="8"/>
        <v>73.2</v>
      </c>
      <c r="AH68" s="117">
        <f t="shared" si="9"/>
        <v>37</v>
      </c>
      <c r="AI68" s="56">
        <f t="shared" si="10"/>
        <v>26</v>
      </c>
      <c r="AK68" s="120" t="s">
        <v>35</v>
      </c>
    </row>
    <row r="69" spans="1:81" s="21" customFormat="1" x14ac:dyDescent="0.2">
      <c r="A69" s="125" t="s">
        <v>18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10.4</v>
      </c>
      <c r="L69" s="11">
        <v>4.5999999999999996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 t="s">
        <v>197</v>
      </c>
      <c r="T69" s="11">
        <v>0</v>
      </c>
      <c r="U69" s="11">
        <v>0</v>
      </c>
      <c r="V69" s="11">
        <v>0</v>
      </c>
      <c r="W69" s="11">
        <v>0</v>
      </c>
      <c r="X69" s="11" t="s">
        <v>197</v>
      </c>
      <c r="Y69" s="11" t="s">
        <v>197</v>
      </c>
      <c r="Z69" s="11" t="s">
        <v>197</v>
      </c>
      <c r="AA69" s="11" t="s">
        <v>197</v>
      </c>
      <c r="AB69" s="11" t="s">
        <v>197</v>
      </c>
      <c r="AC69" s="11">
        <v>0.2</v>
      </c>
      <c r="AD69" s="11" t="s">
        <v>197</v>
      </c>
      <c r="AE69" s="11" t="s">
        <v>197</v>
      </c>
      <c r="AF69" s="11" t="s">
        <v>197</v>
      </c>
      <c r="AG69" s="115">
        <f t="shared" si="8"/>
        <v>15.2</v>
      </c>
      <c r="AH69" s="117">
        <f t="shared" si="9"/>
        <v>10.4</v>
      </c>
      <c r="AI69" s="56">
        <f t="shared" si="10"/>
        <v>19</v>
      </c>
      <c r="AK69" s="120"/>
    </row>
    <row r="70" spans="1:81" s="21" customFormat="1" hidden="1" x14ac:dyDescent="0.2">
      <c r="A70" s="125" t="s">
        <v>242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1.6</v>
      </c>
      <c r="AD70" s="11">
        <v>0</v>
      </c>
      <c r="AE70" s="11">
        <v>0</v>
      </c>
      <c r="AF70" s="11">
        <v>0</v>
      </c>
      <c r="AG70" s="115">
        <f t="shared" si="8"/>
        <v>1.6</v>
      </c>
      <c r="AH70" s="117">
        <f t="shared" si="9"/>
        <v>1.6</v>
      </c>
      <c r="AI70" s="56">
        <f t="shared" si="10"/>
        <v>30</v>
      </c>
      <c r="AK70" s="120"/>
    </row>
    <row r="71" spans="1:81" s="21" customFormat="1" x14ac:dyDescent="0.2">
      <c r="A71" s="125" t="s">
        <v>243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27.6</v>
      </c>
      <c r="AE71" s="11">
        <v>0</v>
      </c>
      <c r="AF71" s="11">
        <v>0</v>
      </c>
      <c r="AG71" s="115">
        <f t="shared" si="8"/>
        <v>27.6</v>
      </c>
      <c r="AH71" s="117">
        <f t="shared" si="9"/>
        <v>27.6</v>
      </c>
      <c r="AI71" s="56">
        <f t="shared" si="10"/>
        <v>30</v>
      </c>
      <c r="AK71" s="120"/>
    </row>
    <row r="72" spans="1:81" x14ac:dyDescent="0.2">
      <c r="A72" s="121" t="s">
        <v>244</v>
      </c>
      <c r="B72" s="11">
        <v>0</v>
      </c>
      <c r="C72" s="11">
        <v>0.1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15.1</v>
      </c>
      <c r="K72" s="11">
        <v>0.4</v>
      </c>
      <c r="L72" s="11">
        <v>0.1</v>
      </c>
      <c r="M72" s="11">
        <v>0.1</v>
      </c>
      <c r="N72" s="11">
        <v>0</v>
      </c>
      <c r="O72" s="11">
        <v>0</v>
      </c>
      <c r="P72" s="11">
        <v>0</v>
      </c>
      <c r="Q72" s="11">
        <v>0</v>
      </c>
      <c r="R72" s="11">
        <v>0.2</v>
      </c>
      <c r="S72" s="11">
        <v>0.4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23.6</v>
      </c>
      <c r="AD72" s="11">
        <v>0</v>
      </c>
      <c r="AE72" s="11">
        <v>0.1</v>
      </c>
      <c r="AF72" s="11">
        <v>0</v>
      </c>
      <c r="AG72" s="115">
        <f t="shared" si="8"/>
        <v>40.1</v>
      </c>
      <c r="AH72" s="117">
        <f t="shared" si="9"/>
        <v>23.6</v>
      </c>
      <c r="AI72" s="56">
        <f t="shared" si="10"/>
        <v>22</v>
      </c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</row>
    <row r="73" spans="1:81" x14ac:dyDescent="0.2">
      <c r="A73" s="121" t="s">
        <v>245</v>
      </c>
      <c r="B73" s="11">
        <v>0.1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10.3</v>
      </c>
      <c r="K73" s="11">
        <v>0.1</v>
      </c>
      <c r="L73" s="11">
        <v>0.1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0.1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22.2</v>
      </c>
      <c r="AD73" s="11">
        <v>0</v>
      </c>
      <c r="AE73" s="11">
        <v>0.1</v>
      </c>
      <c r="AF73" s="11">
        <v>0</v>
      </c>
      <c r="AG73" s="115">
        <f t="shared" si="8"/>
        <v>33</v>
      </c>
      <c r="AH73" s="117">
        <f t="shared" si="9"/>
        <v>22.2</v>
      </c>
      <c r="AI73" s="56">
        <f t="shared" si="10"/>
        <v>24</v>
      </c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</row>
    <row r="74" spans="1:81" x14ac:dyDescent="0.2">
      <c r="A74" s="121" t="s">
        <v>246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4.2</v>
      </c>
      <c r="K74" s="11">
        <v>1.4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3.2</v>
      </c>
      <c r="AC74" s="11">
        <v>47.8</v>
      </c>
      <c r="AD74" s="11">
        <v>0</v>
      </c>
      <c r="AE74" s="11">
        <v>0</v>
      </c>
      <c r="AF74" s="11">
        <v>0</v>
      </c>
      <c r="AG74" s="115">
        <f t="shared" si="8"/>
        <v>56.599999999999994</v>
      </c>
      <c r="AH74" s="117">
        <f t="shared" si="9"/>
        <v>47.8</v>
      </c>
      <c r="AI74" s="56">
        <f t="shared" si="10"/>
        <v>27</v>
      </c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</row>
    <row r="75" spans="1:81" x14ac:dyDescent="0.2">
      <c r="A75" s="121" t="s">
        <v>247</v>
      </c>
      <c r="B75" s="11">
        <v>0.1</v>
      </c>
      <c r="C75" s="11">
        <v>0</v>
      </c>
      <c r="D75" s="11">
        <v>0.1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7.7</v>
      </c>
      <c r="K75" s="11">
        <v>5.8</v>
      </c>
      <c r="L75" s="11">
        <v>0.1</v>
      </c>
      <c r="M75" s="11">
        <v>0.1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0.1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30.2</v>
      </c>
      <c r="AD75" s="11">
        <v>0</v>
      </c>
      <c r="AE75" s="11">
        <v>0.1</v>
      </c>
      <c r="AF75" s="11">
        <v>0</v>
      </c>
      <c r="AG75" s="115">
        <f t="shared" si="8"/>
        <v>44.3</v>
      </c>
      <c r="AH75" s="117">
        <f t="shared" si="9"/>
        <v>30.2</v>
      </c>
      <c r="AI75" s="56">
        <f t="shared" si="10"/>
        <v>22</v>
      </c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</row>
    <row r="76" spans="1:81" x14ac:dyDescent="0.2">
      <c r="A76" s="123" t="s">
        <v>251</v>
      </c>
      <c r="B76" s="11">
        <v>0</v>
      </c>
      <c r="C76" s="11">
        <v>0</v>
      </c>
      <c r="D76" s="11">
        <v>0</v>
      </c>
      <c r="E76" s="11">
        <v>0</v>
      </c>
      <c r="F76" s="11">
        <v>2</v>
      </c>
      <c r="G76" s="11">
        <v>0</v>
      </c>
      <c r="H76" s="11">
        <v>0</v>
      </c>
      <c r="I76" s="11">
        <v>0</v>
      </c>
      <c r="J76" s="11">
        <v>0.2</v>
      </c>
      <c r="K76" s="11">
        <v>18.600000000000001</v>
      </c>
      <c r="L76" s="11">
        <v>0.2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28</v>
      </c>
      <c r="AD76" s="11">
        <v>0</v>
      </c>
      <c r="AE76" s="11">
        <v>0</v>
      </c>
      <c r="AF76" s="11">
        <v>0</v>
      </c>
      <c r="AG76" s="115">
        <f t="shared" si="8"/>
        <v>49</v>
      </c>
      <c r="AH76" s="117">
        <f t="shared" si="9"/>
        <v>28</v>
      </c>
      <c r="AI76" s="56">
        <f t="shared" si="10"/>
        <v>26</v>
      </c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</row>
    <row r="77" spans="1:81" x14ac:dyDescent="0.2">
      <c r="A77" s="123" t="s">
        <v>252</v>
      </c>
      <c r="B77" s="11">
        <v>0.2</v>
      </c>
      <c r="C77" s="11">
        <v>0.2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11.8</v>
      </c>
      <c r="K77" s="11">
        <v>4.4000000000000004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0.4</v>
      </c>
      <c r="AC77" s="11">
        <v>56.8</v>
      </c>
      <c r="AD77" s="11">
        <v>0</v>
      </c>
      <c r="AE77" s="11">
        <v>0</v>
      </c>
      <c r="AF77" s="11">
        <v>0</v>
      </c>
      <c r="AG77" s="115">
        <f t="shared" si="8"/>
        <v>73.8</v>
      </c>
      <c r="AH77" s="117">
        <f t="shared" si="9"/>
        <v>56.8</v>
      </c>
      <c r="AI77" s="56">
        <f t="shared" si="10"/>
        <v>25</v>
      </c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</row>
    <row r="78" spans="1:81" x14ac:dyDescent="0.2">
      <c r="A78" s="123" t="s">
        <v>253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7.8</v>
      </c>
      <c r="K78" s="11">
        <v>0</v>
      </c>
      <c r="L78" s="11">
        <v>0.2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0.6</v>
      </c>
      <c r="W78" s="11">
        <v>0</v>
      </c>
      <c r="X78" s="11">
        <v>0.2</v>
      </c>
      <c r="Y78" s="11">
        <v>0</v>
      </c>
      <c r="Z78" s="11">
        <v>0</v>
      </c>
      <c r="AA78" s="11">
        <v>0</v>
      </c>
      <c r="AB78" s="11">
        <v>18.2</v>
      </c>
      <c r="AC78" s="11">
        <v>0</v>
      </c>
      <c r="AD78" s="11">
        <v>0</v>
      </c>
      <c r="AE78" s="11">
        <v>0</v>
      </c>
      <c r="AF78" s="11">
        <v>0</v>
      </c>
      <c r="AG78" s="115">
        <f t="shared" si="8"/>
        <v>27</v>
      </c>
      <c r="AH78" s="117">
        <f t="shared" si="9"/>
        <v>18.2</v>
      </c>
      <c r="AI78" s="56">
        <f t="shared" si="10"/>
        <v>26</v>
      </c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</row>
    <row r="79" spans="1:81" s="5" customFormat="1" ht="17.100000000000001" customHeight="1" x14ac:dyDescent="0.2">
      <c r="A79" s="49" t="s">
        <v>24</v>
      </c>
      <c r="B79" s="111">
        <f>MAX(B5:B75)</f>
        <v>0.2</v>
      </c>
      <c r="C79" s="111">
        <f t="shared" ref="C79:AF79" si="11">MAX(C5:C75)</f>
        <v>0.2</v>
      </c>
      <c r="D79" s="111">
        <f t="shared" si="11"/>
        <v>0.1</v>
      </c>
      <c r="E79" s="111">
        <f t="shared" si="11"/>
        <v>0.2</v>
      </c>
      <c r="F79" s="111">
        <f t="shared" si="11"/>
        <v>10.600000000000001</v>
      </c>
      <c r="G79" s="111">
        <f t="shared" si="11"/>
        <v>0.4</v>
      </c>
      <c r="H79" s="111">
        <f t="shared" si="11"/>
        <v>0</v>
      </c>
      <c r="I79" s="111">
        <f t="shared" si="11"/>
        <v>0.2</v>
      </c>
      <c r="J79" s="111">
        <f t="shared" si="11"/>
        <v>21</v>
      </c>
      <c r="K79" s="111">
        <f t="shared" si="11"/>
        <v>57.6</v>
      </c>
      <c r="L79" s="111">
        <f t="shared" si="11"/>
        <v>4.5999999999999996</v>
      </c>
      <c r="M79" s="111">
        <f t="shared" si="11"/>
        <v>1</v>
      </c>
      <c r="N79" s="111">
        <f t="shared" si="11"/>
        <v>0.2</v>
      </c>
      <c r="O79" s="111">
        <f t="shared" si="11"/>
        <v>43.6</v>
      </c>
      <c r="P79" s="111">
        <f t="shared" si="11"/>
        <v>0.2</v>
      </c>
      <c r="Q79" s="111">
        <f t="shared" si="11"/>
        <v>3.6</v>
      </c>
      <c r="R79" s="111">
        <f t="shared" si="11"/>
        <v>2</v>
      </c>
      <c r="S79" s="111">
        <f t="shared" si="11"/>
        <v>9.1999999999999993</v>
      </c>
      <c r="T79" s="111">
        <f t="shared" si="11"/>
        <v>4.4000000000000004</v>
      </c>
      <c r="U79" s="111">
        <f t="shared" si="11"/>
        <v>0.4</v>
      </c>
      <c r="V79" s="111">
        <f t="shared" si="11"/>
        <v>3.2</v>
      </c>
      <c r="W79" s="111">
        <f t="shared" si="11"/>
        <v>3.9999999999999996</v>
      </c>
      <c r="X79" s="111">
        <f t="shared" si="11"/>
        <v>2.4000000000000004</v>
      </c>
      <c r="Y79" s="111">
        <f t="shared" si="11"/>
        <v>0.2</v>
      </c>
      <c r="Z79" s="111">
        <f t="shared" si="11"/>
        <v>0.2</v>
      </c>
      <c r="AA79" s="111">
        <f t="shared" si="11"/>
        <v>0</v>
      </c>
      <c r="AB79" s="111">
        <f t="shared" si="11"/>
        <v>3.2</v>
      </c>
      <c r="AC79" s="111">
        <f t="shared" si="11"/>
        <v>57</v>
      </c>
      <c r="AD79" s="111">
        <f t="shared" si="11"/>
        <v>30.2</v>
      </c>
      <c r="AE79" s="111">
        <f t="shared" si="11"/>
        <v>0.2</v>
      </c>
      <c r="AF79" s="111">
        <f t="shared" si="11"/>
        <v>1</v>
      </c>
      <c r="AG79" s="118">
        <f>MAX(AG5:AG75)</f>
        <v>84.2</v>
      </c>
      <c r="AH79" s="114">
        <f>MAX(AH5:AH75)</f>
        <v>57.6</v>
      </c>
      <c r="AI79" s="107"/>
    </row>
    <row r="80" spans="1:81" x14ac:dyDescent="0.2">
      <c r="A80" s="126" t="s">
        <v>229</v>
      </c>
      <c r="B80" s="39"/>
      <c r="C80" s="39"/>
      <c r="D80" s="39"/>
      <c r="E80" s="39"/>
      <c r="F80" s="39"/>
      <c r="G80" s="39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45"/>
      <c r="AE80" s="50"/>
      <c r="AF80" s="50"/>
      <c r="AG80" s="43"/>
      <c r="AH80" s="46"/>
      <c r="AI80" s="44"/>
    </row>
    <row r="81" spans="1:37" x14ac:dyDescent="0.2">
      <c r="A81" s="106" t="s">
        <v>230</v>
      </c>
      <c r="B81" s="40"/>
      <c r="C81" s="40"/>
      <c r="D81" s="40"/>
      <c r="E81" s="40"/>
      <c r="F81" s="40"/>
      <c r="G81" s="40"/>
      <c r="H81" s="40"/>
      <c r="I81" s="40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8"/>
      <c r="U81" s="98"/>
      <c r="V81" s="98"/>
      <c r="W81" s="98"/>
      <c r="X81" s="98"/>
      <c r="Y81" s="96"/>
      <c r="Z81" s="96"/>
      <c r="AA81" s="96"/>
      <c r="AB81" s="96"/>
      <c r="AC81" s="96"/>
      <c r="AD81" s="96"/>
      <c r="AE81" s="96"/>
      <c r="AF81" s="96"/>
      <c r="AG81" s="43"/>
      <c r="AH81" s="96"/>
      <c r="AI81" s="44"/>
    </row>
    <row r="82" spans="1:37" x14ac:dyDescent="0.2">
      <c r="A82" s="105" t="s">
        <v>227</v>
      </c>
      <c r="B82" s="96"/>
      <c r="C82" s="96"/>
      <c r="D82" s="96"/>
      <c r="E82" s="96"/>
      <c r="F82" s="96"/>
      <c r="G82" s="96"/>
      <c r="H82" s="96"/>
      <c r="I82" s="96"/>
      <c r="J82" s="97"/>
      <c r="K82" s="97"/>
      <c r="L82" s="97"/>
      <c r="M82" s="97"/>
      <c r="N82" s="97"/>
      <c r="O82" s="97"/>
      <c r="P82" s="97"/>
      <c r="Q82" s="96"/>
      <c r="R82" s="96"/>
      <c r="S82" s="96"/>
      <c r="T82" s="99"/>
      <c r="U82" s="99"/>
      <c r="V82" s="99"/>
      <c r="W82" s="99"/>
      <c r="X82" s="99"/>
      <c r="Y82" s="96"/>
      <c r="Z82" s="96"/>
      <c r="AA82" s="96"/>
      <c r="AB82" s="96"/>
      <c r="AC82" s="96"/>
      <c r="AD82" s="45"/>
      <c r="AE82" s="45"/>
      <c r="AF82" s="45"/>
      <c r="AG82" s="43"/>
      <c r="AH82" s="96"/>
      <c r="AI82" s="42"/>
    </row>
    <row r="83" spans="1:37" x14ac:dyDescent="0.2">
      <c r="A83" s="105" t="s">
        <v>228</v>
      </c>
      <c r="B83" s="39"/>
      <c r="C83" s="39"/>
      <c r="D83" s="39"/>
      <c r="E83" s="39"/>
      <c r="F83" s="39"/>
      <c r="G83" s="39"/>
      <c r="H83" s="39"/>
      <c r="I83" s="39"/>
      <c r="J83" s="39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45"/>
      <c r="AE83" s="45"/>
      <c r="AF83" s="45"/>
      <c r="AG83" s="43"/>
      <c r="AH83" s="97"/>
      <c r="AI83" s="42"/>
    </row>
    <row r="84" spans="1:37" x14ac:dyDescent="0.2">
      <c r="A84" s="124" t="s">
        <v>254</v>
      </c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45"/>
      <c r="AF84" s="45"/>
      <c r="AG84" s="43"/>
      <c r="AH84" s="46"/>
      <c r="AI84" s="54"/>
    </row>
    <row r="85" spans="1:37" x14ac:dyDescent="0.2">
      <c r="A85" s="41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46"/>
      <c r="AF85" s="46"/>
      <c r="AG85" s="43"/>
      <c r="AH85" s="46"/>
      <c r="AI85" s="54"/>
      <c r="AK85" t="s">
        <v>35</v>
      </c>
    </row>
    <row r="86" spans="1:37" ht="13.5" thickBot="1" x14ac:dyDescent="0.25">
      <c r="A86" s="51"/>
      <c r="B86" s="52"/>
      <c r="C86" s="52"/>
      <c r="D86" s="52"/>
      <c r="E86" s="52"/>
      <c r="F86" s="52"/>
      <c r="G86" s="52" t="s">
        <v>35</v>
      </c>
      <c r="H86" s="52"/>
      <c r="I86" s="52"/>
      <c r="J86" s="52"/>
      <c r="K86" s="52"/>
      <c r="L86" s="52" t="s">
        <v>35</v>
      </c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3"/>
      <c r="AH86" s="55"/>
      <c r="AI86" s="47" t="s">
        <v>35</v>
      </c>
    </row>
    <row r="89" spans="1:37" x14ac:dyDescent="0.2">
      <c r="G89" s="2" t="s">
        <v>35</v>
      </c>
    </row>
    <row r="90" spans="1:37" x14ac:dyDescent="0.2">
      <c r="Q90" s="2" t="s">
        <v>35</v>
      </c>
      <c r="T90" s="2" t="s">
        <v>35</v>
      </c>
      <c r="V90" s="2" t="s">
        <v>35</v>
      </c>
      <c r="X90" s="2" t="s">
        <v>35</v>
      </c>
      <c r="Z90" s="2" t="s">
        <v>35</v>
      </c>
      <c r="AJ90" t="s">
        <v>35</v>
      </c>
    </row>
    <row r="91" spans="1:37" x14ac:dyDescent="0.2">
      <c r="J91" s="2" t="s">
        <v>35</v>
      </c>
      <c r="M91" s="2" t="s">
        <v>35</v>
      </c>
      <c r="P91" s="2" t="s">
        <v>35</v>
      </c>
      <c r="Q91" s="2" t="s">
        <v>35</v>
      </c>
      <c r="R91" s="2" t="s">
        <v>35</v>
      </c>
      <c r="S91" s="2" t="s">
        <v>35</v>
      </c>
      <c r="T91" s="2" t="s">
        <v>35</v>
      </c>
      <c r="W91" s="2" t="s">
        <v>35</v>
      </c>
      <c r="X91" s="2" t="s">
        <v>35</v>
      </c>
      <c r="Z91" s="2" t="s">
        <v>35</v>
      </c>
      <c r="AB91" s="2" t="s">
        <v>35</v>
      </c>
    </row>
    <row r="92" spans="1:37" x14ac:dyDescent="0.2">
      <c r="Q92" s="2" t="s">
        <v>35</v>
      </c>
      <c r="S92" s="2" t="s">
        <v>35</v>
      </c>
      <c r="V92" s="2" t="s">
        <v>35</v>
      </c>
      <c r="W92" s="2" t="s">
        <v>35</v>
      </c>
      <c r="AB92" s="2" t="s">
        <v>35</v>
      </c>
      <c r="AC92" s="2" t="s">
        <v>35</v>
      </c>
      <c r="AG92" s="7" t="s">
        <v>35</v>
      </c>
      <c r="AH92" s="1" t="s">
        <v>35</v>
      </c>
    </row>
    <row r="93" spans="1:37" x14ac:dyDescent="0.2">
      <c r="J93" s="2" t="s">
        <v>35</v>
      </c>
      <c r="O93" s="2" t="s">
        <v>200</v>
      </c>
      <c r="P93" s="2" t="s">
        <v>35</v>
      </c>
      <c r="S93" s="2" t="s">
        <v>35</v>
      </c>
      <c r="T93" s="2" t="s">
        <v>35</v>
      </c>
      <c r="U93" s="2" t="s">
        <v>35</v>
      </c>
      <c r="V93" s="2" t="s">
        <v>35</v>
      </c>
      <c r="Z93" s="2" t="s">
        <v>35</v>
      </c>
      <c r="AI93" s="10" t="s">
        <v>35</v>
      </c>
    </row>
    <row r="94" spans="1:37" x14ac:dyDescent="0.2">
      <c r="K94" s="2" t="s">
        <v>35</v>
      </c>
      <c r="L94" s="2" t="s">
        <v>35</v>
      </c>
      <c r="M94" s="2" t="s">
        <v>35</v>
      </c>
      <c r="P94" s="2" t="s">
        <v>35</v>
      </c>
      <c r="Q94" s="2" t="s">
        <v>35</v>
      </c>
      <c r="S94" s="2" t="s">
        <v>35</v>
      </c>
      <c r="W94" s="2" t="s">
        <v>35</v>
      </c>
      <c r="Z94" s="2" t="s">
        <v>35</v>
      </c>
      <c r="AB94" s="2" t="s">
        <v>35</v>
      </c>
    </row>
    <row r="95" spans="1:37" x14ac:dyDescent="0.2">
      <c r="H95" s="2" t="s">
        <v>35</v>
      </c>
      <c r="S95" s="2" t="s">
        <v>35</v>
      </c>
      <c r="W95" s="2" t="s">
        <v>35</v>
      </c>
    </row>
    <row r="96" spans="1:37" x14ac:dyDescent="0.2">
      <c r="Q96" s="2" t="s">
        <v>35</v>
      </c>
      <c r="R96" s="2" t="s">
        <v>35</v>
      </c>
      <c r="AE96" s="2" t="s">
        <v>35</v>
      </c>
    </row>
    <row r="97" spans="19:36" x14ac:dyDescent="0.2">
      <c r="S97" s="2" t="s">
        <v>35</v>
      </c>
      <c r="X97" s="2" t="s">
        <v>35</v>
      </c>
      <c r="AC97" s="2" t="s">
        <v>35</v>
      </c>
      <c r="AI97" s="10" t="s">
        <v>35</v>
      </c>
      <c r="AJ97" s="12" t="s">
        <v>35</v>
      </c>
    </row>
    <row r="98" spans="19:36" x14ac:dyDescent="0.2">
      <c r="Y98" s="2" t="s">
        <v>35</v>
      </c>
    </row>
    <row r="102" spans="19:36" x14ac:dyDescent="0.2">
      <c r="S102" s="2" t="s">
        <v>35</v>
      </c>
    </row>
  </sheetData>
  <sortState ref="A5:AI49">
    <sortCondition ref="A5:A49"/>
  </sortState>
  <mergeCells count="35">
    <mergeCell ref="A1:AI1"/>
    <mergeCell ref="B2:AI2"/>
    <mergeCell ref="AI3:AI4"/>
    <mergeCell ref="A2:A4"/>
    <mergeCell ref="B3:B4"/>
    <mergeCell ref="C3:C4"/>
    <mergeCell ref="D3:D4"/>
    <mergeCell ref="W3:W4"/>
    <mergeCell ref="E3:E4"/>
    <mergeCell ref="F3:F4"/>
    <mergeCell ref="G3:G4"/>
    <mergeCell ref="J3:J4"/>
    <mergeCell ref="M3:M4"/>
    <mergeCell ref="N3:N4"/>
    <mergeCell ref="AA3:AA4"/>
    <mergeCell ref="AE3:AE4"/>
    <mergeCell ref="AF3:AF4"/>
    <mergeCell ref="S3:S4"/>
    <mergeCell ref="R3:R4"/>
    <mergeCell ref="V3:V4"/>
    <mergeCell ref="X3:X4"/>
    <mergeCell ref="AB3:AB4"/>
    <mergeCell ref="AC3:AC4"/>
    <mergeCell ref="AD3:AD4"/>
    <mergeCell ref="Y3:Y4"/>
    <mergeCell ref="Z3:Z4"/>
    <mergeCell ref="U3:U4"/>
    <mergeCell ref="T3:T4"/>
    <mergeCell ref="Q3:Q4"/>
    <mergeCell ref="I3:I4"/>
    <mergeCell ref="H3:H4"/>
    <mergeCell ref="P3:P4"/>
    <mergeCell ref="K3:K4"/>
    <mergeCell ref="L3:L4"/>
    <mergeCell ref="O3:O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9"/>
  <sheetViews>
    <sheetView view="pageLayout" topLeftCell="A22" zoomScaleNormal="100" workbookViewId="0">
      <selection activeCell="I60" sqref="I60"/>
    </sheetView>
  </sheetViews>
  <sheetFormatPr defaultRowHeight="12.75" x14ac:dyDescent="0.2"/>
  <cols>
    <col min="1" max="1" width="30.28515625" customWidth="1"/>
    <col min="2" max="2" width="11.5703125" style="36" bestFit="1" customWidth="1"/>
    <col min="3" max="3" width="10.28515625" style="37" bestFit="1" customWidth="1"/>
    <col min="4" max="4" width="12.140625" style="36" bestFit="1" customWidth="1"/>
    <col min="5" max="5" width="13.85546875" style="36" bestFit="1" customWidth="1"/>
    <col min="6" max="6" width="8.140625" style="36" bestFit="1" customWidth="1"/>
    <col min="7" max="7" width="11.28515625" bestFit="1" customWidth="1"/>
    <col min="8" max="8" width="10.42578125" bestFit="1" customWidth="1"/>
    <col min="9" max="9" width="94" customWidth="1"/>
    <col min="10" max="10" width="9.14062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1" customFormat="1" ht="42.75" customHeight="1" x14ac:dyDescent="0.2">
      <c r="A1" s="13" t="s">
        <v>192</v>
      </c>
      <c r="B1" s="13" t="s">
        <v>36</v>
      </c>
      <c r="C1" s="13" t="s">
        <v>37</v>
      </c>
      <c r="D1" s="13" t="s">
        <v>214</v>
      </c>
      <c r="E1" s="13" t="s">
        <v>215</v>
      </c>
      <c r="F1" s="13" t="s">
        <v>38</v>
      </c>
      <c r="G1" s="13" t="s">
        <v>39</v>
      </c>
      <c r="H1" s="13" t="s">
        <v>84</v>
      </c>
      <c r="I1" s="13" t="s">
        <v>40</v>
      </c>
      <c r="J1" s="103"/>
      <c r="K1" s="103"/>
      <c r="L1" s="103"/>
      <c r="M1" s="103"/>
    </row>
    <row r="2" spans="1:13" s="19" customFormat="1" x14ac:dyDescent="0.2">
      <c r="A2" s="15" t="s">
        <v>155</v>
      </c>
      <c r="B2" s="15" t="s">
        <v>41</v>
      </c>
      <c r="C2" s="16" t="s">
        <v>42</v>
      </c>
      <c r="D2" s="16">
        <v>-20.444199999999999</v>
      </c>
      <c r="E2" s="16">
        <v>-52.875599999999999</v>
      </c>
      <c r="F2" s="16">
        <v>388</v>
      </c>
      <c r="G2" s="17">
        <v>40405</v>
      </c>
      <c r="H2" s="18">
        <v>1</v>
      </c>
      <c r="I2" s="16" t="s">
        <v>43</v>
      </c>
      <c r="J2" s="14"/>
      <c r="K2" s="14"/>
      <c r="L2" s="14"/>
      <c r="M2" s="14"/>
    </row>
    <row r="3" spans="1:13" ht="12.75" customHeight="1" x14ac:dyDescent="0.2">
      <c r="A3" s="15" t="s">
        <v>156</v>
      </c>
      <c r="B3" s="15" t="s">
        <v>41</v>
      </c>
      <c r="C3" s="16" t="s">
        <v>44</v>
      </c>
      <c r="D3" s="18">
        <v>-23.002500000000001</v>
      </c>
      <c r="E3" s="18">
        <v>-55.3294</v>
      </c>
      <c r="F3" s="18">
        <v>431</v>
      </c>
      <c r="G3" s="20">
        <v>39611</v>
      </c>
      <c r="H3" s="18">
        <v>1</v>
      </c>
      <c r="I3" s="16" t="s">
        <v>45</v>
      </c>
      <c r="J3" s="21"/>
      <c r="K3" s="21"/>
      <c r="L3" s="21"/>
      <c r="M3" s="21"/>
    </row>
    <row r="4" spans="1:13" x14ac:dyDescent="0.2">
      <c r="A4" s="15" t="s">
        <v>211</v>
      </c>
      <c r="B4" s="15" t="s">
        <v>41</v>
      </c>
      <c r="C4" s="16" t="s">
        <v>218</v>
      </c>
      <c r="D4" s="22">
        <v>-20.4756</v>
      </c>
      <c r="E4" s="22">
        <v>-55.783900000000003</v>
      </c>
      <c r="F4" s="22">
        <v>155</v>
      </c>
      <c r="G4" s="20">
        <v>39022</v>
      </c>
      <c r="H4" s="18">
        <v>1</v>
      </c>
      <c r="I4" s="16" t="s">
        <v>46</v>
      </c>
      <c r="J4" s="21"/>
      <c r="K4" s="21"/>
      <c r="L4" s="21"/>
      <c r="M4" s="21"/>
    </row>
    <row r="5" spans="1:13" ht="14.25" customHeight="1" x14ac:dyDescent="0.2">
      <c r="A5" s="15" t="s">
        <v>212</v>
      </c>
      <c r="B5" s="15" t="s">
        <v>217</v>
      </c>
      <c r="C5" s="16" t="s">
        <v>86</v>
      </c>
      <c r="D5" s="57">
        <v>-11148083</v>
      </c>
      <c r="E5" s="58">
        <v>-53763736</v>
      </c>
      <c r="F5" s="22">
        <v>347</v>
      </c>
      <c r="G5" s="20">
        <v>43199</v>
      </c>
      <c r="H5" s="18">
        <v>1</v>
      </c>
      <c r="I5" s="16" t="s">
        <v>87</v>
      </c>
      <c r="J5" s="21"/>
      <c r="K5" s="21"/>
      <c r="L5" s="21"/>
      <c r="M5" s="21"/>
    </row>
    <row r="6" spans="1:13" ht="14.25" customHeight="1" x14ac:dyDescent="0.2">
      <c r="A6" s="15" t="s">
        <v>213</v>
      </c>
      <c r="B6" s="15" t="s">
        <v>217</v>
      </c>
      <c r="C6" s="16" t="s">
        <v>88</v>
      </c>
      <c r="D6" s="58">
        <v>-22955028</v>
      </c>
      <c r="E6" s="58">
        <v>-55626001</v>
      </c>
      <c r="F6" s="22">
        <v>605</v>
      </c>
      <c r="G6" s="20">
        <v>43203</v>
      </c>
      <c r="H6" s="18">
        <v>1</v>
      </c>
      <c r="I6" s="16" t="s">
        <v>89</v>
      </c>
      <c r="J6" s="21"/>
      <c r="K6" s="21"/>
      <c r="L6" s="21"/>
      <c r="M6" s="21"/>
    </row>
    <row r="7" spans="1:13" s="24" customFormat="1" x14ac:dyDescent="0.2">
      <c r="A7" s="15" t="s">
        <v>157</v>
      </c>
      <c r="B7" s="15" t="s">
        <v>41</v>
      </c>
      <c r="C7" s="16" t="s">
        <v>47</v>
      </c>
      <c r="D7" s="22">
        <v>-22.1008</v>
      </c>
      <c r="E7" s="22">
        <v>-56.54</v>
      </c>
      <c r="F7" s="22">
        <v>208</v>
      </c>
      <c r="G7" s="20">
        <v>40764</v>
      </c>
      <c r="H7" s="18">
        <v>0</v>
      </c>
      <c r="I7" s="23" t="s">
        <v>48</v>
      </c>
      <c r="J7" s="21"/>
      <c r="K7" s="21"/>
      <c r="L7" s="21"/>
      <c r="M7" s="21"/>
    </row>
    <row r="8" spans="1:13" s="24" customFormat="1" x14ac:dyDescent="0.2">
      <c r="A8" s="15" t="s">
        <v>158</v>
      </c>
      <c r="B8" s="15" t="s">
        <v>41</v>
      </c>
      <c r="C8" s="16" t="s">
        <v>50</v>
      </c>
      <c r="D8" s="22">
        <v>-21.7514</v>
      </c>
      <c r="E8" s="22">
        <v>-52.470599999999997</v>
      </c>
      <c r="F8" s="22">
        <v>387</v>
      </c>
      <c r="G8" s="20">
        <v>41354</v>
      </c>
      <c r="H8" s="18">
        <v>1</v>
      </c>
      <c r="I8" s="23" t="s">
        <v>90</v>
      </c>
      <c r="J8" s="21"/>
      <c r="K8" s="21"/>
      <c r="L8" s="21"/>
      <c r="M8" s="21"/>
    </row>
    <row r="9" spans="1:13" s="24" customFormat="1" x14ac:dyDescent="0.2">
      <c r="A9" s="15" t="s">
        <v>159</v>
      </c>
      <c r="B9" s="15" t="s">
        <v>217</v>
      </c>
      <c r="C9" s="16" t="s">
        <v>92</v>
      </c>
      <c r="D9" s="58">
        <v>-19945539</v>
      </c>
      <c r="E9" s="58">
        <v>-54368533</v>
      </c>
      <c r="F9" s="22">
        <v>624</v>
      </c>
      <c r="G9" s="20">
        <v>43129</v>
      </c>
      <c r="H9" s="18">
        <v>1</v>
      </c>
      <c r="I9" s="23" t="s">
        <v>93</v>
      </c>
      <c r="J9" s="21"/>
      <c r="K9" s="21"/>
      <c r="L9" s="21"/>
      <c r="M9" s="21"/>
    </row>
    <row r="10" spans="1:13" s="24" customFormat="1" x14ac:dyDescent="0.2">
      <c r="A10" s="15" t="s">
        <v>160</v>
      </c>
      <c r="B10" s="15" t="s">
        <v>217</v>
      </c>
      <c r="C10" s="16" t="s">
        <v>95</v>
      </c>
      <c r="D10" s="58">
        <v>-21246756</v>
      </c>
      <c r="E10" s="58">
        <v>-564560442</v>
      </c>
      <c r="F10" s="22">
        <v>329</v>
      </c>
      <c r="G10" s="20" t="s">
        <v>96</v>
      </c>
      <c r="H10" s="18">
        <v>1</v>
      </c>
      <c r="I10" s="23" t="s">
        <v>97</v>
      </c>
      <c r="J10" s="21"/>
      <c r="K10" s="21"/>
      <c r="L10" s="21"/>
      <c r="M10" s="21"/>
    </row>
    <row r="11" spans="1:13" s="24" customFormat="1" x14ac:dyDescent="0.2">
      <c r="A11" s="15" t="s">
        <v>161</v>
      </c>
      <c r="B11" s="15" t="s">
        <v>217</v>
      </c>
      <c r="C11" s="16" t="s">
        <v>99</v>
      </c>
      <c r="D11" s="58">
        <v>-21298278</v>
      </c>
      <c r="E11" s="58">
        <v>-52068917</v>
      </c>
      <c r="F11" s="22">
        <v>345</v>
      </c>
      <c r="G11" s="20">
        <v>43196</v>
      </c>
      <c r="H11" s="18">
        <v>0</v>
      </c>
      <c r="I11" s="23" t="s">
        <v>100</v>
      </c>
      <c r="J11" s="21"/>
      <c r="K11" s="21"/>
      <c r="L11" s="21"/>
      <c r="M11" s="21"/>
    </row>
    <row r="12" spans="1:13" s="24" customFormat="1" x14ac:dyDescent="0.2">
      <c r="A12" s="15" t="s">
        <v>162</v>
      </c>
      <c r="B12" s="15" t="s">
        <v>217</v>
      </c>
      <c r="C12" s="16" t="s">
        <v>102</v>
      </c>
      <c r="D12" s="58">
        <v>-22657056</v>
      </c>
      <c r="E12" s="58">
        <v>-54819306</v>
      </c>
      <c r="F12" s="22">
        <v>456</v>
      </c>
      <c r="G12" s="20">
        <v>43165</v>
      </c>
      <c r="H12" s="18">
        <v>1</v>
      </c>
      <c r="I12" s="23" t="s">
        <v>103</v>
      </c>
      <c r="J12" s="21"/>
      <c r="K12" s="21"/>
      <c r="L12" s="21"/>
      <c r="M12" s="21"/>
    </row>
    <row r="13" spans="1:13" s="67" customFormat="1" ht="15" x14ac:dyDescent="0.25">
      <c r="A13" s="59" t="s">
        <v>163</v>
      </c>
      <c r="B13" s="15" t="s">
        <v>217</v>
      </c>
      <c r="C13" s="60" t="s">
        <v>104</v>
      </c>
      <c r="D13" s="61">
        <v>-19587528</v>
      </c>
      <c r="E13" s="61">
        <v>-54030083</v>
      </c>
      <c r="F13" s="62">
        <v>540</v>
      </c>
      <c r="G13" s="63">
        <v>43206</v>
      </c>
      <c r="H13" s="64">
        <v>1</v>
      </c>
      <c r="I13" s="65" t="s">
        <v>105</v>
      </c>
      <c r="J13" s="66"/>
      <c r="K13" s="66"/>
      <c r="L13" s="66"/>
      <c r="M13" s="66"/>
    </row>
    <row r="14" spans="1:13" x14ac:dyDescent="0.2">
      <c r="A14" s="15" t="s">
        <v>164</v>
      </c>
      <c r="B14" s="15" t="s">
        <v>41</v>
      </c>
      <c r="C14" s="16" t="s">
        <v>106</v>
      </c>
      <c r="D14" s="22">
        <v>-20.45</v>
      </c>
      <c r="E14" s="22">
        <v>-54.616599999999998</v>
      </c>
      <c r="F14" s="22">
        <v>530</v>
      </c>
      <c r="G14" s="20">
        <v>37145</v>
      </c>
      <c r="H14" s="18">
        <v>1</v>
      </c>
      <c r="I14" s="16" t="s">
        <v>51</v>
      </c>
      <c r="J14" s="21"/>
      <c r="K14" s="21"/>
      <c r="L14" s="21"/>
      <c r="M14" s="21"/>
    </row>
    <row r="15" spans="1:13" x14ac:dyDescent="0.2">
      <c r="A15" s="15" t="s">
        <v>165</v>
      </c>
      <c r="B15" s="15" t="s">
        <v>41</v>
      </c>
      <c r="C15" s="16" t="s">
        <v>107</v>
      </c>
      <c r="D15" s="18">
        <v>-19.122499999999999</v>
      </c>
      <c r="E15" s="18">
        <v>-51.720799999999997</v>
      </c>
      <c r="F15" s="22">
        <v>516</v>
      </c>
      <c r="G15" s="20">
        <v>39515</v>
      </c>
      <c r="H15" s="18">
        <v>1</v>
      </c>
      <c r="I15" s="16" t="s">
        <v>52</v>
      </c>
      <c r="J15" s="21"/>
      <c r="K15" s="21"/>
      <c r="L15" s="21" t="s">
        <v>35</v>
      </c>
      <c r="M15" s="21"/>
    </row>
    <row r="16" spans="1:13" x14ac:dyDescent="0.2">
      <c r="A16" s="15" t="s">
        <v>166</v>
      </c>
      <c r="B16" s="15" t="s">
        <v>41</v>
      </c>
      <c r="C16" s="16" t="s">
        <v>219</v>
      </c>
      <c r="D16" s="22">
        <v>-18.802199999999999</v>
      </c>
      <c r="E16" s="22">
        <v>-52.602800000000002</v>
      </c>
      <c r="F16" s="22">
        <v>818</v>
      </c>
      <c r="G16" s="20">
        <v>39070</v>
      </c>
      <c r="H16" s="18">
        <v>1</v>
      </c>
      <c r="I16" s="16" t="s">
        <v>82</v>
      </c>
      <c r="J16" s="21"/>
      <c r="K16" s="21"/>
      <c r="L16" s="21"/>
      <c r="M16" s="21"/>
    </row>
    <row r="17" spans="1:13" ht="13.5" customHeight="1" x14ac:dyDescent="0.2">
      <c r="A17" s="15" t="s">
        <v>167</v>
      </c>
      <c r="B17" s="15" t="s">
        <v>41</v>
      </c>
      <c r="C17" s="16" t="s">
        <v>108</v>
      </c>
      <c r="D17" s="22">
        <v>-18.996700000000001</v>
      </c>
      <c r="E17" s="22">
        <v>-57.637500000000003</v>
      </c>
      <c r="F17" s="22">
        <v>126</v>
      </c>
      <c r="G17" s="20">
        <v>39017</v>
      </c>
      <c r="H17" s="18">
        <v>1</v>
      </c>
      <c r="I17" s="16" t="s">
        <v>53</v>
      </c>
      <c r="J17" s="21"/>
      <c r="K17" s="21"/>
      <c r="L17" s="21"/>
      <c r="M17" s="21"/>
    </row>
    <row r="18" spans="1:13" ht="13.5" customHeight="1" x14ac:dyDescent="0.2">
      <c r="A18" s="15" t="s">
        <v>168</v>
      </c>
      <c r="B18" s="15" t="s">
        <v>41</v>
      </c>
      <c r="C18" s="16" t="s">
        <v>109</v>
      </c>
      <c r="D18" s="22">
        <v>-18.4922</v>
      </c>
      <c r="E18" s="22">
        <v>-53.167200000000001</v>
      </c>
      <c r="F18" s="22">
        <v>730</v>
      </c>
      <c r="G18" s="20">
        <v>41247</v>
      </c>
      <c r="H18" s="18">
        <v>1</v>
      </c>
      <c r="I18" s="23" t="s">
        <v>54</v>
      </c>
      <c r="J18" s="21"/>
      <c r="K18" s="21"/>
      <c r="L18" s="21" t="s">
        <v>35</v>
      </c>
      <c r="M18" s="21"/>
    </row>
    <row r="19" spans="1:13" x14ac:dyDescent="0.2">
      <c r="A19" s="15" t="s">
        <v>169</v>
      </c>
      <c r="B19" s="15" t="s">
        <v>41</v>
      </c>
      <c r="C19" s="16" t="s">
        <v>110</v>
      </c>
      <c r="D19" s="22">
        <v>-18.304400000000001</v>
      </c>
      <c r="E19" s="22">
        <v>-54.440899999999999</v>
      </c>
      <c r="F19" s="22">
        <v>252</v>
      </c>
      <c r="G19" s="20">
        <v>39028</v>
      </c>
      <c r="H19" s="18">
        <v>1</v>
      </c>
      <c r="I19" s="16" t="s">
        <v>55</v>
      </c>
      <c r="J19" s="21"/>
      <c r="K19" s="21"/>
      <c r="L19" s="21" t="s">
        <v>35</v>
      </c>
      <c r="M19" s="21"/>
    </row>
    <row r="20" spans="1:13" x14ac:dyDescent="0.2">
      <c r="A20" s="15" t="s">
        <v>170</v>
      </c>
      <c r="B20" s="15" t="s">
        <v>41</v>
      </c>
      <c r="C20" s="16" t="s">
        <v>111</v>
      </c>
      <c r="D20" s="22">
        <v>-22.193899999999999</v>
      </c>
      <c r="E20" s="25">
        <v>-54.9114</v>
      </c>
      <c r="F20" s="22">
        <v>469</v>
      </c>
      <c r="G20" s="20">
        <v>39011</v>
      </c>
      <c r="H20" s="18">
        <v>1</v>
      </c>
      <c r="I20" s="16" t="s">
        <v>56</v>
      </c>
      <c r="J20" s="21"/>
      <c r="K20" s="21"/>
      <c r="L20" s="21"/>
      <c r="M20" s="21"/>
    </row>
    <row r="21" spans="1:13" x14ac:dyDescent="0.2">
      <c r="A21" s="15" t="s">
        <v>171</v>
      </c>
      <c r="B21" s="15" t="s">
        <v>217</v>
      </c>
      <c r="C21" s="16" t="s">
        <v>112</v>
      </c>
      <c r="D21" s="58">
        <v>-22308694</v>
      </c>
      <c r="E21" s="68">
        <v>-54325833</v>
      </c>
      <c r="F21" s="22">
        <v>340</v>
      </c>
      <c r="G21" s="20">
        <v>43159</v>
      </c>
      <c r="H21" s="18">
        <v>1</v>
      </c>
      <c r="I21" s="16" t="s">
        <v>113</v>
      </c>
      <c r="J21" s="21"/>
      <c r="K21" s="21"/>
      <c r="L21" s="21"/>
      <c r="M21" s="21" t="s">
        <v>35</v>
      </c>
    </row>
    <row r="22" spans="1:13" x14ac:dyDescent="0.2">
      <c r="A22" s="15" t="s">
        <v>172</v>
      </c>
      <c r="B22" s="15" t="s">
        <v>217</v>
      </c>
      <c r="C22" s="16" t="s">
        <v>114</v>
      </c>
      <c r="D22" s="58">
        <v>-23644881</v>
      </c>
      <c r="E22" s="68">
        <v>-54570289</v>
      </c>
      <c r="F22" s="22">
        <v>319</v>
      </c>
      <c r="G22" s="20">
        <v>43204</v>
      </c>
      <c r="H22" s="18">
        <v>1</v>
      </c>
      <c r="I22" s="16" t="s">
        <v>115</v>
      </c>
      <c r="J22" s="21"/>
      <c r="K22" s="21"/>
      <c r="L22" s="21"/>
      <c r="M22" s="21"/>
    </row>
    <row r="23" spans="1:13" x14ac:dyDescent="0.2">
      <c r="A23" s="15" t="s">
        <v>173</v>
      </c>
      <c r="B23" s="15" t="s">
        <v>217</v>
      </c>
      <c r="C23" s="16" t="s">
        <v>116</v>
      </c>
      <c r="D23" s="58">
        <v>-22092833</v>
      </c>
      <c r="E23" s="68">
        <v>-54798833</v>
      </c>
      <c r="F23" s="22">
        <v>360</v>
      </c>
      <c r="G23" s="20">
        <v>43157</v>
      </c>
      <c r="H23" s="18">
        <v>1</v>
      </c>
      <c r="I23" s="16" t="s">
        <v>117</v>
      </c>
      <c r="J23" s="21"/>
      <c r="K23" s="21"/>
      <c r="L23" s="21"/>
      <c r="M23" s="21"/>
    </row>
    <row r="24" spans="1:13" x14ac:dyDescent="0.2">
      <c r="A24" s="15" t="s">
        <v>174</v>
      </c>
      <c r="B24" s="15" t="s">
        <v>41</v>
      </c>
      <c r="C24" s="16" t="s">
        <v>57</v>
      </c>
      <c r="D24" s="18">
        <v>-23.449400000000001</v>
      </c>
      <c r="E24" s="18">
        <v>-54.181699999999999</v>
      </c>
      <c r="F24" s="18">
        <v>336</v>
      </c>
      <c r="G24" s="20">
        <v>39598</v>
      </c>
      <c r="H24" s="18">
        <v>1</v>
      </c>
      <c r="I24" s="16" t="s">
        <v>58</v>
      </c>
      <c r="J24" s="21"/>
      <c r="K24" s="21"/>
      <c r="L24" s="21" t="s">
        <v>35</v>
      </c>
      <c r="M24" s="21" t="s">
        <v>35</v>
      </c>
    </row>
    <row r="25" spans="1:13" x14ac:dyDescent="0.2">
      <c r="A25" s="15" t="s">
        <v>175</v>
      </c>
      <c r="B25" s="15" t="s">
        <v>41</v>
      </c>
      <c r="C25" s="16" t="s">
        <v>59</v>
      </c>
      <c r="D25" s="22">
        <v>-22.3</v>
      </c>
      <c r="E25" s="22">
        <v>-53.816600000000001</v>
      </c>
      <c r="F25" s="22">
        <v>373</v>
      </c>
      <c r="G25" s="20">
        <v>37662</v>
      </c>
      <c r="H25" s="18">
        <v>1</v>
      </c>
      <c r="I25" s="16" t="s">
        <v>60</v>
      </c>
      <c r="J25" s="21"/>
      <c r="K25" s="21"/>
      <c r="L25" s="21" t="s">
        <v>35</v>
      </c>
      <c r="M25" s="21"/>
    </row>
    <row r="26" spans="1:13" s="24" customFormat="1" x14ac:dyDescent="0.2">
      <c r="A26" s="15" t="s">
        <v>176</v>
      </c>
      <c r="B26" s="15" t="s">
        <v>41</v>
      </c>
      <c r="C26" s="16" t="s">
        <v>61</v>
      </c>
      <c r="D26" s="22">
        <v>-21.478200000000001</v>
      </c>
      <c r="E26" s="22">
        <v>-56.136899999999997</v>
      </c>
      <c r="F26" s="22">
        <v>249</v>
      </c>
      <c r="G26" s="20">
        <v>40759</v>
      </c>
      <c r="H26" s="18">
        <v>1</v>
      </c>
      <c r="I26" s="23" t="s">
        <v>62</v>
      </c>
      <c r="J26" s="21"/>
      <c r="K26" s="21"/>
      <c r="L26" s="21"/>
      <c r="M26" s="21"/>
    </row>
    <row r="27" spans="1:13" x14ac:dyDescent="0.2">
      <c r="A27" s="15" t="s">
        <v>177</v>
      </c>
      <c r="B27" s="15" t="s">
        <v>41</v>
      </c>
      <c r="C27" s="16" t="s">
        <v>63</v>
      </c>
      <c r="D27" s="18">
        <v>-22.857199999999999</v>
      </c>
      <c r="E27" s="18">
        <v>-54.605600000000003</v>
      </c>
      <c r="F27" s="18">
        <v>379</v>
      </c>
      <c r="G27" s="20">
        <v>39617</v>
      </c>
      <c r="H27" s="18">
        <v>1</v>
      </c>
      <c r="I27" s="16" t="s">
        <v>64</v>
      </c>
      <c r="J27" s="21"/>
      <c r="K27" s="21"/>
      <c r="L27" s="21"/>
      <c r="M27" s="21"/>
    </row>
    <row r="28" spans="1:13" x14ac:dyDescent="0.2">
      <c r="A28" s="15" t="s">
        <v>178</v>
      </c>
      <c r="B28" s="15" t="s">
        <v>217</v>
      </c>
      <c r="C28" s="16" t="s">
        <v>118</v>
      </c>
      <c r="D28" s="58">
        <v>-22575389</v>
      </c>
      <c r="E28" s="58">
        <v>-55160833</v>
      </c>
      <c r="F28" s="18">
        <v>499</v>
      </c>
      <c r="G28" s="20">
        <v>43166</v>
      </c>
      <c r="H28" s="18">
        <v>1</v>
      </c>
      <c r="I28" s="16" t="s">
        <v>119</v>
      </c>
      <c r="J28" s="21"/>
      <c r="K28" s="21"/>
      <c r="L28" s="21"/>
      <c r="M28" s="21"/>
    </row>
    <row r="29" spans="1:13" ht="12.75" customHeight="1" x14ac:dyDescent="0.2">
      <c r="A29" s="15" t="s">
        <v>179</v>
      </c>
      <c r="B29" s="15" t="s">
        <v>41</v>
      </c>
      <c r="C29" s="16" t="s">
        <v>120</v>
      </c>
      <c r="D29" s="22">
        <v>-21.609200000000001</v>
      </c>
      <c r="E29" s="22">
        <v>-55.177799999999998</v>
      </c>
      <c r="F29" s="22">
        <v>401</v>
      </c>
      <c r="G29" s="20">
        <v>39065</v>
      </c>
      <c r="H29" s="18">
        <v>1</v>
      </c>
      <c r="I29" s="16" t="s">
        <v>65</v>
      </c>
      <c r="J29" s="21"/>
      <c r="K29" s="21"/>
      <c r="L29" s="21"/>
      <c r="M29" s="21"/>
    </row>
    <row r="30" spans="1:13" ht="12.75" customHeight="1" x14ac:dyDescent="0.2">
      <c r="A30" s="15" t="s">
        <v>180</v>
      </c>
      <c r="B30" s="15" t="s">
        <v>217</v>
      </c>
      <c r="C30" s="16" t="s">
        <v>121</v>
      </c>
      <c r="D30" s="58">
        <v>-21450972</v>
      </c>
      <c r="E30" s="58">
        <v>-54341972</v>
      </c>
      <c r="F30" s="22">
        <v>500</v>
      </c>
      <c r="G30" s="20">
        <v>43153</v>
      </c>
      <c r="H30" s="18">
        <v>1</v>
      </c>
      <c r="I30" s="16" t="s">
        <v>122</v>
      </c>
      <c r="J30" s="21"/>
      <c r="K30" s="21"/>
      <c r="L30" s="21"/>
      <c r="M30" s="21"/>
    </row>
    <row r="31" spans="1:13" ht="12.75" customHeight="1" x14ac:dyDescent="0.2">
      <c r="A31" s="15" t="s">
        <v>181</v>
      </c>
      <c r="B31" s="15" t="s">
        <v>217</v>
      </c>
      <c r="C31" s="16" t="s">
        <v>124</v>
      </c>
      <c r="D31" s="58">
        <v>-22078528</v>
      </c>
      <c r="E31" s="58">
        <v>-53465889</v>
      </c>
      <c r="F31" s="22">
        <v>372</v>
      </c>
      <c r="G31" s="20">
        <v>43199</v>
      </c>
      <c r="H31" s="18">
        <v>1</v>
      </c>
      <c r="I31" s="16" t="s">
        <v>125</v>
      </c>
      <c r="J31" s="21"/>
      <c r="K31" s="21"/>
      <c r="L31" s="21"/>
      <c r="M31" s="21"/>
    </row>
    <row r="32" spans="1:13" s="24" customFormat="1" x14ac:dyDescent="0.2">
      <c r="A32" s="15" t="s">
        <v>182</v>
      </c>
      <c r="B32" s="15" t="s">
        <v>41</v>
      </c>
      <c r="C32" s="16" t="s">
        <v>126</v>
      </c>
      <c r="D32" s="22">
        <v>-20.395600000000002</v>
      </c>
      <c r="E32" s="22">
        <v>-56.431699999999999</v>
      </c>
      <c r="F32" s="22">
        <v>140</v>
      </c>
      <c r="G32" s="20">
        <v>39023</v>
      </c>
      <c r="H32" s="18">
        <v>1</v>
      </c>
      <c r="I32" s="16" t="s">
        <v>66</v>
      </c>
      <c r="J32" s="21"/>
      <c r="K32" s="21"/>
      <c r="L32" s="21"/>
      <c r="M32" s="21" t="s">
        <v>35</v>
      </c>
    </row>
    <row r="33" spans="1:13" x14ac:dyDescent="0.2">
      <c r="A33" s="15" t="s">
        <v>183</v>
      </c>
      <c r="B33" s="15" t="s">
        <v>41</v>
      </c>
      <c r="C33" s="16" t="s">
        <v>127</v>
      </c>
      <c r="D33" s="22">
        <v>-18.988900000000001</v>
      </c>
      <c r="E33" s="22">
        <v>-56.623100000000001</v>
      </c>
      <c r="F33" s="22">
        <v>104</v>
      </c>
      <c r="G33" s="20">
        <v>38932</v>
      </c>
      <c r="H33" s="18">
        <v>1</v>
      </c>
      <c r="I33" s="16" t="s">
        <v>67</v>
      </c>
      <c r="J33" s="21"/>
      <c r="K33" s="21"/>
      <c r="L33" s="21"/>
      <c r="M33" s="21"/>
    </row>
    <row r="34" spans="1:13" s="24" customFormat="1" x14ac:dyDescent="0.2">
      <c r="A34" s="15" t="s">
        <v>222</v>
      </c>
      <c r="B34" s="15" t="s">
        <v>41</v>
      </c>
      <c r="C34" s="16" t="s">
        <v>128</v>
      </c>
      <c r="D34" s="22">
        <v>-19.414300000000001</v>
      </c>
      <c r="E34" s="22">
        <v>-51.1053</v>
      </c>
      <c r="F34" s="22">
        <v>424</v>
      </c>
      <c r="G34" s="20" t="s">
        <v>68</v>
      </c>
      <c r="H34" s="18">
        <v>1</v>
      </c>
      <c r="I34" s="16" t="s">
        <v>69</v>
      </c>
      <c r="J34" s="21"/>
      <c r="K34" s="21"/>
      <c r="L34" s="21"/>
      <c r="M34" s="21"/>
    </row>
    <row r="35" spans="1:13" s="24" customFormat="1" x14ac:dyDescent="0.2">
      <c r="A35" s="15" t="s">
        <v>223</v>
      </c>
      <c r="B35" s="15" t="s">
        <v>217</v>
      </c>
      <c r="C35" s="16" t="s">
        <v>129</v>
      </c>
      <c r="D35" s="58">
        <v>-18072711</v>
      </c>
      <c r="E35" s="58">
        <v>-54548811</v>
      </c>
      <c r="F35" s="22">
        <v>251</v>
      </c>
      <c r="G35" s="20">
        <v>43133</v>
      </c>
      <c r="H35" s="18">
        <v>1</v>
      </c>
      <c r="I35" s="16" t="s">
        <v>130</v>
      </c>
      <c r="J35" s="21"/>
      <c r="K35" s="21"/>
      <c r="L35" s="21"/>
      <c r="M35" s="21" t="s">
        <v>35</v>
      </c>
    </row>
    <row r="36" spans="1:13" x14ac:dyDescent="0.2">
      <c r="A36" s="15" t="s">
        <v>224</v>
      </c>
      <c r="B36" s="15" t="s">
        <v>41</v>
      </c>
      <c r="C36" s="16" t="s">
        <v>131</v>
      </c>
      <c r="D36" s="22">
        <v>-22.533300000000001</v>
      </c>
      <c r="E36" s="22">
        <v>-55.533299999999997</v>
      </c>
      <c r="F36" s="22">
        <v>650</v>
      </c>
      <c r="G36" s="20">
        <v>37140</v>
      </c>
      <c r="H36" s="18">
        <v>1</v>
      </c>
      <c r="I36" s="16" t="s">
        <v>70</v>
      </c>
      <c r="J36" s="21"/>
      <c r="K36" s="21"/>
      <c r="L36" s="21"/>
      <c r="M36" s="21"/>
    </row>
    <row r="37" spans="1:13" x14ac:dyDescent="0.2">
      <c r="A37" s="15" t="s">
        <v>225</v>
      </c>
      <c r="B37" s="15" t="s">
        <v>41</v>
      </c>
      <c r="C37" s="16" t="s">
        <v>132</v>
      </c>
      <c r="D37" s="22">
        <v>-21.7058</v>
      </c>
      <c r="E37" s="22">
        <v>-57.5533</v>
      </c>
      <c r="F37" s="22">
        <v>85</v>
      </c>
      <c r="G37" s="20">
        <v>39014</v>
      </c>
      <c r="H37" s="18">
        <v>1</v>
      </c>
      <c r="I37" s="16" t="s">
        <v>71</v>
      </c>
      <c r="J37" s="21"/>
      <c r="K37" s="21"/>
      <c r="L37" s="21"/>
      <c r="M37" s="21"/>
    </row>
    <row r="38" spans="1:13" s="24" customFormat="1" x14ac:dyDescent="0.2">
      <c r="A38" s="15" t="s">
        <v>226</v>
      </c>
      <c r="B38" s="15" t="s">
        <v>41</v>
      </c>
      <c r="C38" s="16" t="s">
        <v>133</v>
      </c>
      <c r="D38" s="22">
        <v>-19.420100000000001</v>
      </c>
      <c r="E38" s="22">
        <v>-54.553100000000001</v>
      </c>
      <c r="F38" s="22">
        <v>647</v>
      </c>
      <c r="G38" s="20">
        <v>39067</v>
      </c>
      <c r="H38" s="18">
        <v>1</v>
      </c>
      <c r="I38" s="16" t="s">
        <v>83</v>
      </c>
      <c r="J38" s="21"/>
      <c r="K38" s="21"/>
      <c r="L38" s="21"/>
      <c r="M38" s="21"/>
    </row>
    <row r="39" spans="1:13" s="24" customFormat="1" x14ac:dyDescent="0.2">
      <c r="A39" s="15" t="s">
        <v>184</v>
      </c>
      <c r="B39" s="15" t="s">
        <v>217</v>
      </c>
      <c r="C39" s="16" t="s">
        <v>134</v>
      </c>
      <c r="D39" s="58">
        <v>-20466094</v>
      </c>
      <c r="E39" s="58">
        <v>-53763028</v>
      </c>
      <c r="F39" s="22">
        <v>442</v>
      </c>
      <c r="G39" s="20">
        <v>43118</v>
      </c>
      <c r="H39" s="18">
        <v>1</v>
      </c>
      <c r="I39" s="16"/>
      <c r="J39" s="21"/>
      <c r="K39" s="21"/>
      <c r="L39" s="21"/>
      <c r="M39" s="21"/>
    </row>
    <row r="40" spans="1:13" x14ac:dyDescent="0.2">
      <c r="A40" s="15" t="s">
        <v>185</v>
      </c>
      <c r="B40" s="15" t="s">
        <v>41</v>
      </c>
      <c r="C40" s="16" t="s">
        <v>135</v>
      </c>
      <c r="D40" s="18">
        <v>-21.774999999999999</v>
      </c>
      <c r="E40" s="18">
        <v>-54.528100000000002</v>
      </c>
      <c r="F40" s="18">
        <v>329</v>
      </c>
      <c r="G40" s="20">
        <v>39625</v>
      </c>
      <c r="H40" s="18">
        <v>1</v>
      </c>
      <c r="I40" s="16" t="s">
        <v>72</v>
      </c>
      <c r="J40" s="21"/>
      <c r="K40" s="21"/>
      <c r="L40" s="21"/>
      <c r="M40" s="21" t="s">
        <v>35</v>
      </c>
    </row>
    <row r="41" spans="1:13" s="29" customFormat="1" ht="15" customHeight="1" x14ac:dyDescent="0.2">
      <c r="A41" s="26" t="s">
        <v>186</v>
      </c>
      <c r="B41" s="15" t="s">
        <v>217</v>
      </c>
      <c r="C41" s="16" t="s">
        <v>137</v>
      </c>
      <c r="D41" s="69">
        <v>-21305889</v>
      </c>
      <c r="E41" s="69">
        <v>-52820375</v>
      </c>
      <c r="F41" s="27">
        <v>383</v>
      </c>
      <c r="G41" s="17">
        <v>43209</v>
      </c>
      <c r="H41" s="16">
        <v>1</v>
      </c>
      <c r="I41" s="26" t="s">
        <v>138</v>
      </c>
      <c r="J41" s="28"/>
      <c r="K41" s="28"/>
      <c r="L41" s="28"/>
      <c r="M41" s="28"/>
    </row>
    <row r="42" spans="1:13" s="29" customFormat="1" ht="15" customHeight="1" x14ac:dyDescent="0.2">
      <c r="A42" s="26" t="s">
        <v>187</v>
      </c>
      <c r="B42" s="26" t="s">
        <v>41</v>
      </c>
      <c r="C42" s="16" t="s">
        <v>139</v>
      </c>
      <c r="D42" s="69">
        <v>-20981633</v>
      </c>
      <c r="E42" s="27">
        <v>-54.971899999999998</v>
      </c>
      <c r="F42" s="27">
        <v>464</v>
      </c>
      <c r="G42" s="17" t="s">
        <v>73</v>
      </c>
      <c r="H42" s="16">
        <v>1</v>
      </c>
      <c r="I42" s="26" t="s">
        <v>74</v>
      </c>
      <c r="J42" s="28"/>
      <c r="K42" s="28"/>
      <c r="L42" s="28"/>
      <c r="M42" s="28"/>
    </row>
    <row r="43" spans="1:13" s="24" customFormat="1" x14ac:dyDescent="0.2">
      <c r="A43" s="15" t="s">
        <v>188</v>
      </c>
      <c r="B43" s="15" t="s">
        <v>41</v>
      </c>
      <c r="C43" s="16" t="s">
        <v>140</v>
      </c>
      <c r="D43" s="18">
        <v>-23.966899999999999</v>
      </c>
      <c r="E43" s="18">
        <v>-55.0242</v>
      </c>
      <c r="F43" s="18">
        <v>402</v>
      </c>
      <c r="G43" s="20">
        <v>39605</v>
      </c>
      <c r="H43" s="18">
        <v>1</v>
      </c>
      <c r="I43" s="16" t="s">
        <v>75</v>
      </c>
      <c r="J43" s="21"/>
      <c r="K43" s="21"/>
      <c r="L43" s="21"/>
      <c r="M43" s="21"/>
    </row>
    <row r="44" spans="1:13" s="24" customFormat="1" x14ac:dyDescent="0.2">
      <c r="A44" s="15" t="s">
        <v>189</v>
      </c>
      <c r="B44" s="15" t="s">
        <v>217</v>
      </c>
      <c r="C44" s="16" t="s">
        <v>142</v>
      </c>
      <c r="D44" s="58">
        <v>-20351444</v>
      </c>
      <c r="E44" s="58">
        <v>-51430222</v>
      </c>
      <c r="F44" s="18">
        <v>374</v>
      </c>
      <c r="G44" s="20">
        <v>43196</v>
      </c>
      <c r="H44" s="18">
        <v>0</v>
      </c>
      <c r="I44" s="16" t="s">
        <v>143</v>
      </c>
      <c r="J44" s="21"/>
      <c r="K44" s="21"/>
      <c r="L44" s="21"/>
      <c r="M44" s="21"/>
    </row>
    <row r="45" spans="1:13" s="31" customFormat="1" x14ac:dyDescent="0.2">
      <c r="A45" s="26" t="s">
        <v>190</v>
      </c>
      <c r="B45" s="26" t="s">
        <v>41</v>
      </c>
      <c r="C45" s="16" t="s">
        <v>144</v>
      </c>
      <c r="D45" s="16">
        <v>-17.634699999999999</v>
      </c>
      <c r="E45" s="16">
        <v>-54.760100000000001</v>
      </c>
      <c r="F45" s="16">
        <v>486</v>
      </c>
      <c r="G45" s="17" t="s">
        <v>76</v>
      </c>
      <c r="H45" s="16">
        <v>1</v>
      </c>
      <c r="I45" s="18" t="s">
        <v>77</v>
      </c>
      <c r="J45" s="30"/>
      <c r="K45" s="30"/>
      <c r="L45" s="30"/>
      <c r="M45" s="30"/>
    </row>
    <row r="46" spans="1:13" s="31" customFormat="1" x14ac:dyDescent="0.2">
      <c r="A46" s="15" t="s">
        <v>191</v>
      </c>
      <c r="B46" s="15" t="s">
        <v>41</v>
      </c>
      <c r="C46" s="16" t="s">
        <v>145</v>
      </c>
      <c r="D46" s="18">
        <v>-20.783300000000001</v>
      </c>
      <c r="E46" s="18">
        <v>-51.7</v>
      </c>
      <c r="F46" s="18">
        <v>313</v>
      </c>
      <c r="G46" s="20">
        <v>37137</v>
      </c>
      <c r="H46" s="18">
        <v>1</v>
      </c>
      <c r="I46" s="16" t="s">
        <v>78</v>
      </c>
      <c r="J46" s="30"/>
      <c r="K46" s="30"/>
      <c r="L46" s="30"/>
      <c r="M46" s="30"/>
    </row>
    <row r="47" spans="1:13" s="31" customFormat="1" x14ac:dyDescent="0.2">
      <c r="A47" s="26" t="s">
        <v>258</v>
      </c>
      <c r="B47" s="26" t="s">
        <v>217</v>
      </c>
      <c r="C47" s="16" t="s">
        <v>259</v>
      </c>
      <c r="D47" s="16">
        <v>-18.623711400000001</v>
      </c>
      <c r="E47" s="16">
        <v>-55.686673900000002</v>
      </c>
      <c r="F47" s="16">
        <v>150</v>
      </c>
      <c r="G47" s="17">
        <v>45797</v>
      </c>
      <c r="H47" s="16"/>
      <c r="I47" s="18" t="s">
        <v>260</v>
      </c>
      <c r="J47" s="30"/>
      <c r="K47" s="30"/>
      <c r="L47" s="30"/>
      <c r="M47" s="30"/>
    </row>
    <row r="48" spans="1:13" x14ac:dyDescent="0.2">
      <c r="A48" s="15" t="s">
        <v>261</v>
      </c>
      <c r="B48" s="15" t="s">
        <v>217</v>
      </c>
      <c r="C48" s="16" t="s">
        <v>218</v>
      </c>
      <c r="D48" s="18">
        <v>-20.973061999999999</v>
      </c>
      <c r="E48" s="18">
        <v>-57.401072999999997</v>
      </c>
      <c r="F48" s="18">
        <v>178.1</v>
      </c>
      <c r="G48" s="20">
        <v>45804</v>
      </c>
      <c r="H48" s="18">
        <v>1</v>
      </c>
      <c r="I48" s="16" t="s">
        <v>262</v>
      </c>
      <c r="J48" s="21"/>
      <c r="K48" s="21"/>
      <c r="L48" s="21"/>
      <c r="M48" s="21"/>
    </row>
    <row r="49" spans="1:13" ht="18" customHeight="1" x14ac:dyDescent="0.2">
      <c r="A49" s="169" t="s">
        <v>79</v>
      </c>
      <c r="B49" s="169"/>
      <c r="C49" s="169"/>
      <c r="D49" s="169"/>
      <c r="E49" s="169"/>
      <c r="F49" s="169"/>
      <c r="G49" s="170"/>
      <c r="H49" s="104">
        <f>SUM(H2:H48)</f>
        <v>43</v>
      </c>
      <c r="I49" s="21"/>
      <c r="J49" s="21"/>
      <c r="K49" s="21"/>
      <c r="L49" s="21"/>
      <c r="M49" s="21"/>
    </row>
    <row r="50" spans="1:13" x14ac:dyDescent="0.2">
      <c r="A50" s="21" t="s">
        <v>80</v>
      </c>
      <c r="B50" s="32"/>
      <c r="C50" s="32"/>
      <c r="D50" s="32"/>
      <c r="E50" s="32"/>
      <c r="F50" s="32"/>
      <c r="G50" s="21"/>
      <c r="H50" s="33"/>
      <c r="I50" s="21"/>
      <c r="J50" s="21"/>
      <c r="K50" s="21"/>
      <c r="L50" s="21"/>
      <c r="M50" s="21"/>
    </row>
    <row r="51" spans="1:13" x14ac:dyDescent="0.2">
      <c r="A51" s="34" t="s">
        <v>81</v>
      </c>
      <c r="B51" s="35"/>
      <c r="C51" s="35"/>
      <c r="D51" s="35"/>
      <c r="E51" s="35"/>
      <c r="F51" s="35"/>
      <c r="G51" s="21"/>
      <c r="H51" s="21"/>
      <c r="I51" s="21"/>
      <c r="J51" s="21"/>
      <c r="K51" s="21"/>
      <c r="L51" s="21"/>
      <c r="M51" s="21"/>
    </row>
    <row r="52" spans="1:13" x14ac:dyDescent="0.2">
      <c r="A52" s="21" t="s">
        <v>216</v>
      </c>
      <c r="B52" s="35"/>
      <c r="C52" s="35"/>
      <c r="D52" s="35"/>
      <c r="E52" s="35"/>
      <c r="F52" s="35"/>
      <c r="G52" s="21"/>
      <c r="H52" s="21"/>
      <c r="I52" s="21"/>
      <c r="J52" s="21"/>
      <c r="K52" s="21"/>
      <c r="L52" s="21"/>
      <c r="M52" s="21"/>
    </row>
    <row r="53" spans="1:13" x14ac:dyDescent="0.2">
      <c r="A53" s="21" t="s">
        <v>220</v>
      </c>
      <c r="B53" s="35"/>
      <c r="C53" s="35"/>
      <c r="D53" s="35"/>
      <c r="E53" s="35"/>
      <c r="F53" s="35"/>
      <c r="G53" s="21"/>
      <c r="H53" s="21"/>
      <c r="I53" s="21"/>
      <c r="J53" s="21"/>
      <c r="K53" s="21"/>
      <c r="L53" s="21"/>
      <c r="M53" s="21"/>
    </row>
    <row r="54" spans="1:13" x14ac:dyDescent="0.2">
      <c r="A54" s="21" t="s">
        <v>221</v>
      </c>
      <c r="B54" s="35"/>
      <c r="C54" s="35"/>
      <c r="D54" s="35"/>
      <c r="E54" s="35"/>
      <c r="F54" s="35"/>
      <c r="G54" s="21"/>
      <c r="H54" s="21"/>
      <c r="I54" s="21"/>
      <c r="J54" s="21"/>
      <c r="K54" s="21"/>
      <c r="L54" s="21"/>
      <c r="M54" s="21"/>
    </row>
    <row r="55" spans="1:13" x14ac:dyDescent="0.2">
      <c r="A55" s="21"/>
      <c r="B55" s="35"/>
      <c r="C55" s="35"/>
      <c r="D55" s="35"/>
      <c r="E55" s="35"/>
      <c r="F55" s="35"/>
      <c r="G55" s="21"/>
      <c r="H55" s="21"/>
      <c r="I55" s="21"/>
      <c r="J55" s="21"/>
      <c r="K55" s="21"/>
      <c r="L55" s="21"/>
      <c r="M55" s="21"/>
    </row>
    <row r="56" spans="1:13" x14ac:dyDescent="0.2">
      <c r="A56" s="21"/>
      <c r="B56" s="35"/>
      <c r="C56" s="35"/>
      <c r="D56" s="35"/>
      <c r="E56" s="35"/>
      <c r="F56" s="35"/>
      <c r="G56" s="21"/>
      <c r="H56" s="21"/>
      <c r="I56" s="21"/>
      <c r="J56" s="21"/>
      <c r="K56" s="21"/>
      <c r="L56" s="21"/>
      <c r="M56" s="21"/>
    </row>
    <row r="57" spans="1:13" x14ac:dyDescent="0.2">
      <c r="A57" s="21"/>
      <c r="B57" s="35"/>
      <c r="C57" s="35"/>
      <c r="D57" s="35"/>
      <c r="E57" s="35"/>
      <c r="F57" s="35"/>
      <c r="G57" s="21"/>
      <c r="H57" s="21"/>
      <c r="I57" s="21"/>
      <c r="J57" s="21"/>
      <c r="K57" s="21"/>
      <c r="L57" s="21"/>
      <c r="M57" s="21"/>
    </row>
    <row r="58" spans="1:13" x14ac:dyDescent="0.2">
      <c r="A58" s="21"/>
      <c r="B58" s="35"/>
      <c r="C58" s="35"/>
      <c r="D58" s="35"/>
      <c r="E58" s="35"/>
      <c r="F58" s="35"/>
      <c r="G58" s="21"/>
      <c r="H58" s="21"/>
      <c r="I58" s="21"/>
      <c r="J58" s="21"/>
      <c r="K58" s="21"/>
      <c r="L58" s="21"/>
      <c r="M58" s="21"/>
    </row>
    <row r="59" spans="1:13" x14ac:dyDescent="0.2">
      <c r="A59" s="21"/>
      <c r="B59" s="35"/>
      <c r="C59" s="35"/>
      <c r="D59" s="35"/>
      <c r="E59" s="35"/>
      <c r="F59" s="35"/>
      <c r="G59" s="21"/>
      <c r="H59" s="21"/>
      <c r="I59" s="21"/>
      <c r="J59" s="21"/>
      <c r="K59" s="21"/>
      <c r="L59" s="21"/>
      <c r="M59" s="21"/>
    </row>
    <row r="60" spans="1:13" x14ac:dyDescent="0.2">
      <c r="A60" s="21"/>
      <c r="B60" s="35"/>
      <c r="C60" s="35"/>
      <c r="D60" s="35"/>
      <c r="E60" s="35"/>
      <c r="F60" s="35"/>
      <c r="G60" s="21"/>
      <c r="H60" s="21"/>
      <c r="I60" s="21"/>
      <c r="J60" s="21"/>
      <c r="K60" s="21"/>
      <c r="L60" s="21"/>
      <c r="M60" s="21"/>
    </row>
    <row r="61" spans="1:13" x14ac:dyDescent="0.2">
      <c r="A61" s="21"/>
      <c r="B61" s="35"/>
      <c r="C61" s="35"/>
      <c r="D61" s="35"/>
      <c r="E61" s="35"/>
      <c r="F61" s="35" t="s">
        <v>35</v>
      </c>
      <c r="G61" s="21"/>
      <c r="H61" s="21"/>
      <c r="I61" s="21"/>
      <c r="J61" s="21"/>
      <c r="K61" s="21"/>
      <c r="L61" s="21"/>
      <c r="M61" s="21"/>
    </row>
    <row r="62" spans="1:13" x14ac:dyDescent="0.2">
      <c r="A62" s="21"/>
      <c r="B62" s="35"/>
      <c r="C62" s="35"/>
      <c r="D62" s="35"/>
      <c r="E62" s="35"/>
      <c r="F62" s="35"/>
      <c r="G62" s="21"/>
      <c r="H62" s="21"/>
      <c r="I62" s="21"/>
      <c r="J62" s="21"/>
      <c r="K62" s="21"/>
      <c r="L62" s="21"/>
      <c r="M62" s="21"/>
    </row>
    <row r="63" spans="1:13" x14ac:dyDescent="0.2">
      <c r="A63" s="21"/>
      <c r="B63" s="35"/>
      <c r="C63" s="35"/>
      <c r="D63" s="35"/>
      <c r="E63" s="35"/>
      <c r="F63" s="35"/>
      <c r="G63" s="21"/>
      <c r="H63" s="21"/>
      <c r="I63" s="21"/>
      <c r="J63" s="21"/>
      <c r="K63" s="21"/>
      <c r="L63" s="21"/>
      <c r="M63" s="21"/>
    </row>
    <row r="64" spans="1:13" x14ac:dyDescent="0.2">
      <c r="A64" s="21"/>
      <c r="B64" s="35"/>
      <c r="C64" s="35"/>
      <c r="D64" s="35"/>
      <c r="E64" s="35"/>
      <c r="F64" s="35"/>
      <c r="G64" s="21"/>
      <c r="H64" s="21"/>
      <c r="I64" s="21"/>
      <c r="J64" s="21"/>
      <c r="K64" s="21"/>
      <c r="L64" s="21"/>
      <c r="M64" s="21"/>
    </row>
    <row r="65" spans="1:1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1:15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spans="1:15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spans="1:15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</row>
    <row r="77" spans="1:15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</row>
    <row r="78" spans="1:15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spans="1:15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1:15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1:15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</row>
    <row r="82" spans="1:15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</row>
    <row r="83" spans="1:15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</row>
    <row r="84" spans="1:15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</row>
    <row r="85" spans="1:15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</row>
    <row r="86" spans="1:15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1:15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1:15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spans="1:15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</row>
    <row r="90" spans="1:15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1:15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1:15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15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15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1:15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1:15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1:15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1:15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spans="1:15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</row>
    <row r="103" spans="1:15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1:15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1:15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1:15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spans="1:15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</row>
    <row r="114" spans="1:15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</row>
    <row r="131" spans="1:15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</row>
    <row r="155" spans="1:15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</row>
    <row r="157" spans="1:15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</row>
    <row r="158" spans="1:15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</row>
    <row r="159" spans="1:15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</row>
    <row r="160" spans="1:15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</row>
    <row r="161" spans="1:15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</row>
    <row r="162" spans="1:15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</row>
    <row r="163" spans="1:15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</row>
    <row r="165" spans="1:15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</row>
    <row r="222" spans="1:15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</row>
  </sheetData>
  <mergeCells count="1">
    <mergeCell ref="A49:G49"/>
  </mergeCells>
  <hyperlinks>
    <hyperlink ref="A51" r:id="rId1"/>
  </hyperlinks>
  <pageMargins left="0.51181102362204722" right="0.51181102362204722" top="0.78740157480314965" bottom="0.78740157480314965" header="0.31496062992125984" footer="0.31496062992125984"/>
  <pageSetup paperSize="9" scale="45" orientation="landscape" r:id="rId2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zoomScale="90" zoomScaleNormal="90" workbookViewId="0">
      <selection activeCell="AI41" sqref="AI41"/>
    </sheetView>
  </sheetViews>
  <sheetFormatPr defaultRowHeight="12.75" x14ac:dyDescent="0.2"/>
  <cols>
    <col min="1" max="1" width="43" style="2" bestFit="1" customWidth="1"/>
    <col min="2" max="2" width="5.140625" style="2" customWidth="1"/>
    <col min="3" max="4" width="5" style="2" customWidth="1"/>
    <col min="5" max="5" width="5.140625" style="2" customWidth="1"/>
    <col min="6" max="6" width="5" style="2" customWidth="1"/>
    <col min="7" max="7" width="5.140625" style="2" customWidth="1"/>
    <col min="8" max="8" width="5" style="2" customWidth="1"/>
    <col min="9" max="9" width="5.140625" style="2" customWidth="1"/>
    <col min="10" max="10" width="5" style="2" customWidth="1"/>
    <col min="11" max="11" width="5.28515625" style="2" customWidth="1"/>
    <col min="12" max="15" width="5" style="2" customWidth="1"/>
    <col min="16" max="17" width="5.140625" style="2" customWidth="1"/>
    <col min="18" max="19" width="5" style="2" customWidth="1"/>
    <col min="20" max="20" width="5.140625" style="2" customWidth="1"/>
    <col min="21" max="22" width="5" style="2" customWidth="1"/>
    <col min="23" max="23" width="5.28515625" style="2" customWidth="1"/>
    <col min="24" max="24" width="5.140625" style="2" customWidth="1"/>
    <col min="25" max="25" width="5" style="2" customWidth="1"/>
    <col min="26" max="26" width="5.140625" style="2" customWidth="1"/>
    <col min="27" max="27" width="5" style="2" customWidth="1"/>
    <col min="28" max="28" width="5.28515625" style="2" customWidth="1"/>
    <col min="29" max="31" width="5" style="2" customWidth="1"/>
    <col min="32" max="32" width="5.7109375" style="2" customWidth="1"/>
    <col min="33" max="33" width="7.42578125" style="7" customWidth="1"/>
    <col min="34" max="34" width="7.28515625" style="9" bestFit="1" customWidth="1"/>
  </cols>
  <sheetData>
    <row r="1" spans="1:36" ht="20.100000000000001" customHeight="1" x14ac:dyDescent="0.2">
      <c r="A1" s="136" t="s">
        <v>209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8"/>
    </row>
    <row r="2" spans="1:36" ht="20.100000000000001" customHeight="1" x14ac:dyDescent="0.2">
      <c r="A2" s="135" t="s">
        <v>21</v>
      </c>
      <c r="B2" s="130" t="s">
        <v>249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</row>
    <row r="3" spans="1:36" s="4" customFormat="1" ht="20.100000000000001" customHeight="1" x14ac:dyDescent="0.2">
      <c r="A3" s="135"/>
      <c r="B3" s="128">
        <v>1</v>
      </c>
      <c r="C3" s="128">
        <f>SUM(B3+1)</f>
        <v>2</v>
      </c>
      <c r="D3" s="128">
        <f t="shared" ref="D3:AD3" si="0">SUM(C3+1)</f>
        <v>3</v>
      </c>
      <c r="E3" s="128">
        <f t="shared" si="0"/>
        <v>4</v>
      </c>
      <c r="F3" s="128">
        <f t="shared" si="0"/>
        <v>5</v>
      </c>
      <c r="G3" s="128">
        <f t="shared" si="0"/>
        <v>6</v>
      </c>
      <c r="H3" s="128">
        <f t="shared" si="0"/>
        <v>7</v>
      </c>
      <c r="I3" s="128">
        <f t="shared" si="0"/>
        <v>8</v>
      </c>
      <c r="J3" s="128">
        <f t="shared" si="0"/>
        <v>9</v>
      </c>
      <c r="K3" s="128">
        <f t="shared" si="0"/>
        <v>10</v>
      </c>
      <c r="L3" s="128">
        <f t="shared" si="0"/>
        <v>11</v>
      </c>
      <c r="M3" s="128">
        <f t="shared" si="0"/>
        <v>12</v>
      </c>
      <c r="N3" s="128">
        <f t="shared" si="0"/>
        <v>13</v>
      </c>
      <c r="O3" s="128">
        <f t="shared" si="0"/>
        <v>14</v>
      </c>
      <c r="P3" s="128">
        <f t="shared" si="0"/>
        <v>15</v>
      </c>
      <c r="Q3" s="128">
        <f t="shared" si="0"/>
        <v>16</v>
      </c>
      <c r="R3" s="128">
        <f t="shared" si="0"/>
        <v>17</v>
      </c>
      <c r="S3" s="128">
        <f t="shared" si="0"/>
        <v>18</v>
      </c>
      <c r="T3" s="128">
        <f t="shared" si="0"/>
        <v>19</v>
      </c>
      <c r="U3" s="128">
        <f t="shared" si="0"/>
        <v>20</v>
      </c>
      <c r="V3" s="128">
        <f t="shared" si="0"/>
        <v>21</v>
      </c>
      <c r="W3" s="128">
        <f t="shared" si="0"/>
        <v>22</v>
      </c>
      <c r="X3" s="128">
        <f t="shared" si="0"/>
        <v>23</v>
      </c>
      <c r="Y3" s="128">
        <f t="shared" si="0"/>
        <v>24</v>
      </c>
      <c r="Z3" s="128">
        <f t="shared" si="0"/>
        <v>25</v>
      </c>
      <c r="AA3" s="128">
        <f t="shared" si="0"/>
        <v>26</v>
      </c>
      <c r="AB3" s="128">
        <f t="shared" si="0"/>
        <v>27</v>
      </c>
      <c r="AC3" s="128">
        <f t="shared" si="0"/>
        <v>28</v>
      </c>
      <c r="AD3" s="128">
        <f t="shared" si="0"/>
        <v>29</v>
      </c>
      <c r="AE3" s="128">
        <v>30</v>
      </c>
      <c r="AF3" s="128">
        <v>31</v>
      </c>
      <c r="AG3" s="100" t="s">
        <v>27</v>
      </c>
      <c r="AH3" s="101" t="s">
        <v>26</v>
      </c>
    </row>
    <row r="4" spans="1:36" s="5" customFormat="1" ht="20.100000000000001" customHeight="1" x14ac:dyDescent="0.2">
      <c r="A4" s="135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00" t="s">
        <v>25</v>
      </c>
      <c r="AH4" s="101" t="s">
        <v>25</v>
      </c>
    </row>
    <row r="5" spans="1:36" s="5" customFormat="1" x14ac:dyDescent="0.2">
      <c r="A5" s="48" t="s">
        <v>30</v>
      </c>
      <c r="B5" s="108">
        <f>[1]Maio!$C$5</f>
        <v>30.2</v>
      </c>
      <c r="C5" s="108">
        <f>[1]Maio!$C$6</f>
        <v>32.799999999999997</v>
      </c>
      <c r="D5" s="108">
        <f>[1]Maio!$C$7</f>
        <v>34.299999999999997</v>
      </c>
      <c r="E5" s="108">
        <f>[1]Maio!$C$8</f>
        <v>32.9</v>
      </c>
      <c r="F5" s="108">
        <f>[1]Maio!$C$9</f>
        <v>32.1</v>
      </c>
      <c r="G5" s="108">
        <f>[1]Maio!$C$10</f>
        <v>31.9</v>
      </c>
      <c r="H5" s="108">
        <f>[1]Maio!$C$11</f>
        <v>33.299999999999997</v>
      </c>
      <c r="I5" s="108">
        <f>[1]Maio!$C$12</f>
        <v>35.1</v>
      </c>
      <c r="J5" s="108">
        <f>[1]Maio!$C$13</f>
        <v>35.200000000000003</v>
      </c>
      <c r="K5" s="108">
        <f>[1]Maio!$C$14</f>
        <v>28.7</v>
      </c>
      <c r="L5" s="108">
        <f>[1]Maio!$C$15</f>
        <v>25.2</v>
      </c>
      <c r="M5" s="108">
        <f>[1]Maio!$C$16</f>
        <v>29.4</v>
      </c>
      <c r="N5" s="108">
        <f>[1]Maio!$C$17</f>
        <v>32.6</v>
      </c>
      <c r="O5" s="108">
        <f>[1]Maio!$C$18</f>
        <v>31</v>
      </c>
      <c r="P5" s="108">
        <f>[1]Maio!$C$19</f>
        <v>30.9</v>
      </c>
      <c r="Q5" s="108">
        <f>[1]Maio!$C$20</f>
        <v>32.1</v>
      </c>
      <c r="R5" s="108">
        <f>[1]Maio!$C$21</f>
        <v>33.299999999999997</v>
      </c>
      <c r="S5" s="108">
        <f>[1]Maio!$C$22</f>
        <v>33.5</v>
      </c>
      <c r="T5" s="108">
        <f>[1]Maio!$C$23</f>
        <v>31.5</v>
      </c>
      <c r="U5" s="108">
        <f>[1]Maio!$C$24</f>
        <v>32</v>
      </c>
      <c r="V5" s="108">
        <f>[1]Maio!$C$25</f>
        <v>31</v>
      </c>
      <c r="W5" s="108">
        <f>[1]Maio!$C$26</f>
        <v>32.1</v>
      </c>
      <c r="X5" s="108">
        <f>[1]Maio!$C$27</f>
        <v>32</v>
      </c>
      <c r="Y5" s="108">
        <f>[1]Maio!$C$28</f>
        <v>32.200000000000003</v>
      </c>
      <c r="Z5" s="108">
        <f>[1]Maio!$C$29</f>
        <v>33</v>
      </c>
      <c r="AA5" s="108">
        <f>[1]Maio!$C$30</f>
        <v>33.299999999999997</v>
      </c>
      <c r="AB5" s="108">
        <f>[1]Maio!$C$31</f>
        <v>31.6</v>
      </c>
      <c r="AC5" s="108">
        <f>[1]Maio!$C$32</f>
        <v>24.2</v>
      </c>
      <c r="AD5" s="108">
        <f>[1]Maio!$C$33</f>
        <v>18.600000000000001</v>
      </c>
      <c r="AE5" s="108">
        <f>[1]Maio!$C$34</f>
        <v>21.5</v>
      </c>
      <c r="AF5" s="108">
        <f>[1]Maio!$C$35</f>
        <v>26.4</v>
      </c>
      <c r="AG5" s="113">
        <f t="shared" ref="AG5" si="1">MAX(B5:AF5)</f>
        <v>35.200000000000003</v>
      </c>
      <c r="AH5" s="114">
        <f t="shared" ref="AH5" si="2">AVERAGE(B5:AF5)</f>
        <v>30.770967741935486</v>
      </c>
    </row>
    <row r="6" spans="1:36" x14ac:dyDescent="0.2">
      <c r="A6" s="48" t="s">
        <v>0</v>
      </c>
      <c r="B6" s="110">
        <f>[2]Maio!$C$5</f>
        <v>27.1</v>
      </c>
      <c r="C6" s="110">
        <f>[2]Maio!$C$6</f>
        <v>28.1</v>
      </c>
      <c r="D6" s="110">
        <f>[2]Maio!$C$7</f>
        <v>27.3</v>
      </c>
      <c r="E6" s="110">
        <f>[2]Maio!$C$8</f>
        <v>28.6</v>
      </c>
      <c r="F6" s="110">
        <f>[2]Maio!$C$9</f>
        <v>28.8</v>
      </c>
      <c r="G6" s="110">
        <f>[2]Maio!$C$10</f>
        <v>28.3</v>
      </c>
      <c r="H6" s="110">
        <f>[2]Maio!$C$11</f>
        <v>26.8</v>
      </c>
      <c r="I6" s="110">
        <f>[2]Maio!$C$12</f>
        <v>31.1</v>
      </c>
      <c r="J6" s="110">
        <f>[2]Maio!$C$13</f>
        <v>32</v>
      </c>
      <c r="K6" s="110">
        <f>[2]Maio!$C$14</f>
        <v>24.8</v>
      </c>
      <c r="L6" s="110">
        <f>[2]Maio!$C$15</f>
        <v>26.8</v>
      </c>
      <c r="M6" s="110">
        <f>[2]Maio!$C$16</f>
        <v>25.5</v>
      </c>
      <c r="N6" s="110">
        <f>[2]Maio!$C$17</f>
        <v>27.9</v>
      </c>
      <c r="O6" s="110">
        <f>[2]Maio!$C$18</f>
        <v>27.9</v>
      </c>
      <c r="P6" s="110">
        <f>[2]Maio!$C$19</f>
        <v>27</v>
      </c>
      <c r="Q6" s="110">
        <f>[2]Maio!$C$20</f>
        <v>28.2</v>
      </c>
      <c r="R6" s="110">
        <f>[2]Maio!$C$21</f>
        <v>28.6</v>
      </c>
      <c r="S6" s="110">
        <f>[2]Maio!$C$22</f>
        <v>29.8</v>
      </c>
      <c r="T6" s="110">
        <f>[2]Maio!$C$23</f>
        <v>29.2</v>
      </c>
      <c r="U6" s="110">
        <f>[2]Maio!$C$24</f>
        <v>28.8</v>
      </c>
      <c r="V6" s="110">
        <f>[2]Maio!$C$25</f>
        <v>30</v>
      </c>
      <c r="W6" s="110">
        <f>[2]Maio!$C$26</f>
        <v>31.6</v>
      </c>
      <c r="X6" s="110">
        <f>[2]Maio!$C$27</f>
        <v>28</v>
      </c>
      <c r="Y6" s="110">
        <f>[2]Maio!$C$28</f>
        <v>28</v>
      </c>
      <c r="Z6" s="110">
        <f>[2]Maio!$C$29</f>
        <v>29.1</v>
      </c>
      <c r="AA6" s="110">
        <f>[2]Maio!$C$30</f>
        <v>29.9</v>
      </c>
      <c r="AB6" s="110">
        <f>[2]Maio!$C$31</f>
        <v>28.8</v>
      </c>
      <c r="AC6" s="110">
        <f>[2]Maio!$C$32</f>
        <v>24.7</v>
      </c>
      <c r="AD6" s="110">
        <f>[2]Maio!$C$33</f>
        <v>15.8</v>
      </c>
      <c r="AE6" s="110">
        <f>[2]Maio!$C$34</f>
        <v>18.100000000000001</v>
      </c>
      <c r="AF6" s="110">
        <f>[2]Maio!$C$35</f>
        <v>23.1</v>
      </c>
      <c r="AG6" s="113">
        <f t="shared" ref="AG6:AG49" si="3">MAX(B6:AF6)</f>
        <v>32</v>
      </c>
      <c r="AH6" s="114">
        <f t="shared" ref="AH6:AH49" si="4">AVERAGE(B6:AF6)</f>
        <v>27.409677419354839</v>
      </c>
    </row>
    <row r="7" spans="1:36" x14ac:dyDescent="0.2">
      <c r="A7" s="48" t="s">
        <v>85</v>
      </c>
      <c r="B7" s="110">
        <f>[3]Maio!$C$5</f>
        <v>28</v>
      </c>
      <c r="C7" s="110">
        <f>[3]Maio!$C$6</f>
        <v>30.2</v>
      </c>
      <c r="D7" s="110">
        <f>[3]Maio!$C$7</f>
        <v>29.7</v>
      </c>
      <c r="E7" s="110">
        <f>[3]Maio!$C$8</f>
        <v>30.3</v>
      </c>
      <c r="F7" s="110">
        <f>[3]Maio!$C$9</f>
        <v>30</v>
      </c>
      <c r="G7" s="110">
        <f>[3]Maio!$C$10</f>
        <v>29.9</v>
      </c>
      <c r="H7" s="110">
        <f>[3]Maio!$C$11</f>
        <v>30.3</v>
      </c>
      <c r="I7" s="110">
        <f>[3]Maio!$C$12</f>
        <v>32.9</v>
      </c>
      <c r="J7" s="110">
        <f>[3]Maio!$C$13</f>
        <v>33.5</v>
      </c>
      <c r="K7" s="110">
        <f>[3]Maio!$C$14</f>
        <v>28</v>
      </c>
      <c r="L7" s="110">
        <f>[3]Maio!$C$15</f>
        <v>25.4</v>
      </c>
      <c r="M7" s="110">
        <f>[3]Maio!$C$16</f>
        <v>28.1</v>
      </c>
      <c r="N7" s="110">
        <f>[3]Maio!$C$17</f>
        <v>29.3</v>
      </c>
      <c r="O7" s="110">
        <f>[3]Maio!$C$18</f>
        <v>29.2</v>
      </c>
      <c r="P7" s="110">
        <f>[3]Maio!$C$19</f>
        <v>29.3</v>
      </c>
      <c r="Q7" s="110">
        <f>[3]Maio!$C$20</f>
        <v>30.3</v>
      </c>
      <c r="R7" s="110">
        <f>[3]Maio!$C$21</f>
        <v>30.9</v>
      </c>
      <c r="S7" s="110">
        <f>[3]Maio!$C$22</f>
        <v>31.9</v>
      </c>
      <c r="T7" s="110">
        <f>[3]Maio!$C$23</f>
        <v>30.3</v>
      </c>
      <c r="U7" s="110">
        <f>[3]Maio!$C$24</f>
        <v>30.9</v>
      </c>
      <c r="V7" s="110">
        <f>[3]Maio!$C$25</f>
        <v>31.1</v>
      </c>
      <c r="W7" s="110">
        <f>[3]Maio!$C$26</f>
        <v>30.6</v>
      </c>
      <c r="X7" s="110">
        <f>[3]Maio!$C$27</f>
        <v>30.3</v>
      </c>
      <c r="Y7" s="110">
        <f>[3]Maio!$C$28</f>
        <v>29.9</v>
      </c>
      <c r="Z7" s="110">
        <f>[3]Maio!$C$29</f>
        <v>31.3</v>
      </c>
      <c r="AA7" s="110">
        <f>[3]Maio!$C$30</f>
        <v>31.8</v>
      </c>
      <c r="AB7" s="110">
        <f>[3]Maio!$C$31</f>
        <v>31.1</v>
      </c>
      <c r="AC7" s="110">
        <f>[3]Maio!$C$32</f>
        <v>25.2</v>
      </c>
      <c r="AD7" s="110">
        <f>[3]Maio!$C$33</f>
        <v>15</v>
      </c>
      <c r="AE7" s="110">
        <f>[3]Maio!$C$34</f>
        <v>19.100000000000001</v>
      </c>
      <c r="AF7" s="110">
        <f>[3]Maio!$C$35</f>
        <v>23</v>
      </c>
      <c r="AG7" s="113">
        <f t="shared" si="3"/>
        <v>33.5</v>
      </c>
      <c r="AH7" s="114">
        <f t="shared" si="4"/>
        <v>28.929032258064513</v>
      </c>
    </row>
    <row r="8" spans="1:36" x14ac:dyDescent="0.2">
      <c r="A8" s="48" t="s">
        <v>1</v>
      </c>
      <c r="B8" s="110">
        <f>[4]Maio!$C$5</f>
        <v>31.1</v>
      </c>
      <c r="C8" s="110">
        <f>[4]Maio!$C$6</f>
        <v>32.700000000000003</v>
      </c>
      <c r="D8" s="110">
        <f>[4]Maio!$C$7</f>
        <v>33.9</v>
      </c>
      <c r="E8" s="110">
        <f>[4]Maio!$C$8</f>
        <v>33</v>
      </c>
      <c r="F8" s="110">
        <f>[4]Maio!$C$9</f>
        <v>33</v>
      </c>
      <c r="G8" s="110">
        <f>[4]Maio!$C$10</f>
        <v>32.700000000000003</v>
      </c>
      <c r="H8" s="110">
        <f>[4]Maio!$C$11</f>
        <v>32.799999999999997</v>
      </c>
      <c r="I8" s="110">
        <f>[4]Maio!$C$12</f>
        <v>33.700000000000003</v>
      </c>
      <c r="J8" s="110">
        <f>[4]Maio!$C$13</f>
        <v>33.799999999999997</v>
      </c>
      <c r="K8" s="110">
        <f>[4]Maio!$C$14</f>
        <v>26.5</v>
      </c>
      <c r="L8" s="110">
        <f>[4]Maio!$C$15</f>
        <v>27.8</v>
      </c>
      <c r="M8" s="110">
        <f>[4]Maio!$C$16</f>
        <v>30.2</v>
      </c>
      <c r="N8" s="110">
        <f>[4]Maio!$C$17</f>
        <v>32.6</v>
      </c>
      <c r="O8" s="110">
        <f>[4]Maio!$C$18</f>
        <v>31</v>
      </c>
      <c r="P8" s="110">
        <f>[4]Maio!$C$19</f>
        <v>31</v>
      </c>
      <c r="Q8" s="110">
        <f>[4]Maio!$C$20</f>
        <v>31.7</v>
      </c>
      <c r="R8" s="110">
        <f>[4]Maio!$C$21</f>
        <v>32.299999999999997</v>
      </c>
      <c r="S8" s="110">
        <f>[4]Maio!$C$22</f>
        <v>31.9</v>
      </c>
      <c r="T8" s="110">
        <f>[4]Maio!$C$23</f>
        <v>32.4</v>
      </c>
      <c r="U8" s="110">
        <f>[4]Maio!$C$24</f>
        <v>32.799999999999997</v>
      </c>
      <c r="V8" s="110">
        <f>[4]Maio!$C$25</f>
        <v>32.299999999999997</v>
      </c>
      <c r="W8" s="110">
        <f>[4]Maio!$C$26</f>
        <v>32.700000000000003</v>
      </c>
      <c r="X8" s="110">
        <f>[4]Maio!$C$27</f>
        <v>31.8</v>
      </c>
      <c r="Y8" s="110">
        <f>[4]Maio!$C$28</f>
        <v>32.200000000000003</v>
      </c>
      <c r="Z8" s="110">
        <f>[4]Maio!$C$29</f>
        <v>33</v>
      </c>
      <c r="AA8" s="110">
        <f>[4]Maio!$C$30</f>
        <v>32.4</v>
      </c>
      <c r="AB8" s="110">
        <f>[4]Maio!$C$31</f>
        <v>32.200000000000003</v>
      </c>
      <c r="AC8" s="110">
        <f>[4]Maio!$C$32</f>
        <v>28.1</v>
      </c>
      <c r="AD8" s="110">
        <f>[4]Maio!$C$33</f>
        <v>18.600000000000001</v>
      </c>
      <c r="AE8" s="110">
        <f>[4]Maio!$C$34</f>
        <v>21.6</v>
      </c>
      <c r="AF8" s="110">
        <f>[4]Maio!$C$35</f>
        <v>24.6</v>
      </c>
      <c r="AG8" s="113">
        <f t="shared" si="3"/>
        <v>33.9</v>
      </c>
      <c r="AH8" s="114">
        <f t="shared" si="4"/>
        <v>30.851612903225806</v>
      </c>
    </row>
    <row r="9" spans="1:36" x14ac:dyDescent="0.2">
      <c r="A9" s="48" t="s">
        <v>146</v>
      </c>
      <c r="B9" s="110">
        <f>[5]Maio!$C$5</f>
        <v>26.5</v>
      </c>
      <c r="C9" s="110">
        <f>[5]Maio!$C$6</f>
        <v>28.5</v>
      </c>
      <c r="D9" s="110">
        <f>[5]Maio!$C$7</f>
        <v>27.9</v>
      </c>
      <c r="E9" s="110">
        <f>[5]Maio!$C$8</f>
        <v>27.9</v>
      </c>
      <c r="F9" s="110">
        <f>[5]Maio!$C$9</f>
        <v>28.2</v>
      </c>
      <c r="G9" s="110">
        <f>[5]Maio!$C$10</f>
        <v>28</v>
      </c>
      <c r="H9" s="110">
        <f>[5]Maio!$C$11</f>
        <v>27.3</v>
      </c>
      <c r="I9" s="110">
        <f>[5]Maio!$C$12</f>
        <v>31.3</v>
      </c>
      <c r="J9" s="110">
        <f>[5]Maio!$C$13</f>
        <v>30.4</v>
      </c>
      <c r="K9" s="110">
        <f>[5]Maio!$C$14</f>
        <v>22.5</v>
      </c>
      <c r="L9" s="110">
        <f>[5]Maio!$C$15</f>
        <v>24.8</v>
      </c>
      <c r="M9" s="110">
        <f>[5]Maio!$C$16</f>
        <v>25.5</v>
      </c>
      <c r="N9" s="110">
        <f>[5]Maio!$C$17</f>
        <v>27.8</v>
      </c>
      <c r="O9" s="110">
        <f>[5]Maio!$C$18</f>
        <v>27.3</v>
      </c>
      <c r="P9" s="110">
        <f>[5]Maio!$C$19</f>
        <v>26</v>
      </c>
      <c r="Q9" s="110">
        <f>[5]Maio!$C$20</f>
        <v>27.6</v>
      </c>
      <c r="R9" s="110">
        <f>[5]Maio!$C$21</f>
        <v>28.5</v>
      </c>
      <c r="S9" s="110">
        <f>[5]Maio!$C$22</f>
        <v>28.9</v>
      </c>
      <c r="T9" s="110">
        <f>[5]Maio!$C$23</f>
        <v>28.8</v>
      </c>
      <c r="U9" s="110">
        <f>[5]Maio!$C$24</f>
        <v>27.9</v>
      </c>
      <c r="V9" s="110">
        <f>[5]Maio!$C$25</f>
        <v>29.7</v>
      </c>
      <c r="W9" s="110">
        <f>[5]Maio!$C$26</f>
        <v>28.6</v>
      </c>
      <c r="X9" s="110">
        <f>[5]Maio!$C$27</f>
        <v>28.3</v>
      </c>
      <c r="Y9" s="110">
        <f>[5]Maio!$C$28</f>
        <v>27.9</v>
      </c>
      <c r="Z9" s="110">
        <f>[5]Maio!$C$29</f>
        <v>28.6</v>
      </c>
      <c r="AA9" s="110">
        <f>[5]Maio!$C$30</f>
        <v>28.9</v>
      </c>
      <c r="AB9" s="110">
        <f>[5]Maio!$C$31</f>
        <v>27.7</v>
      </c>
      <c r="AC9" s="110">
        <f>[5]Maio!$C$32</f>
        <v>24.3</v>
      </c>
      <c r="AD9" s="110">
        <f>[5]Maio!$C$33</f>
        <v>13.4</v>
      </c>
      <c r="AE9" s="110">
        <f>[5]Maio!$C$34</f>
        <v>17.5</v>
      </c>
      <c r="AF9" s="110">
        <f>[5]Maio!$C$35</f>
        <v>21.3</v>
      </c>
      <c r="AG9" s="113">
        <f t="shared" si="3"/>
        <v>31.3</v>
      </c>
      <c r="AH9" s="114">
        <f t="shared" si="4"/>
        <v>26.703225806451613</v>
      </c>
    </row>
    <row r="10" spans="1:36" x14ac:dyDescent="0.2">
      <c r="A10" s="48" t="s">
        <v>91</v>
      </c>
      <c r="B10" s="110">
        <f>[6]Maio!$C$5</f>
        <v>28.5</v>
      </c>
      <c r="C10" s="110">
        <f>[6]Maio!$C$6</f>
        <v>30.7</v>
      </c>
      <c r="D10" s="110">
        <f>[6]Maio!$C$7</f>
        <v>31.7</v>
      </c>
      <c r="E10" s="110">
        <f>[6]Maio!$C$8</f>
        <v>31.5</v>
      </c>
      <c r="F10" s="110">
        <f>[6]Maio!$C$9</f>
        <v>30.1</v>
      </c>
      <c r="G10" s="110">
        <f>[6]Maio!$C$10</f>
        <v>30.2</v>
      </c>
      <c r="H10" s="110">
        <f>[6]Maio!$C$11</f>
        <v>30.1</v>
      </c>
      <c r="I10" s="110">
        <f>[6]Maio!$C$12</f>
        <v>31.2</v>
      </c>
      <c r="J10" s="110">
        <f>[6]Maio!$C$13</f>
        <v>31</v>
      </c>
      <c r="K10" s="110">
        <f>[6]Maio!$C$14</f>
        <v>25.7</v>
      </c>
      <c r="L10" s="110">
        <f>[6]Maio!$C$15</f>
        <v>23.4</v>
      </c>
      <c r="M10" s="110">
        <f>[6]Maio!$C$16</f>
        <v>27.5</v>
      </c>
      <c r="N10" s="110">
        <f>[6]Maio!$C$17</f>
        <v>29.8</v>
      </c>
      <c r="O10" s="110">
        <f>[6]Maio!$C$18</f>
        <v>29.5</v>
      </c>
      <c r="P10" s="110">
        <f>[6]Maio!$C$19</f>
        <v>28.3</v>
      </c>
      <c r="Q10" s="110">
        <f>[6]Maio!$C$20</f>
        <v>29.5</v>
      </c>
      <c r="R10" s="110">
        <f>[6]Maio!$C$21</f>
        <v>29.2</v>
      </c>
      <c r="S10" s="110">
        <f>[6]Maio!$C$22</f>
        <v>28.8</v>
      </c>
      <c r="T10" s="110">
        <f>[6]Maio!$C$23</f>
        <v>29.3</v>
      </c>
      <c r="U10" s="110">
        <f>[6]Maio!$C$24</f>
        <v>29.8</v>
      </c>
      <c r="V10" s="110">
        <f>[6]Maio!$C$25</f>
        <v>29.2</v>
      </c>
      <c r="W10" s="110">
        <f>[6]Maio!$C$26</f>
        <v>29.4</v>
      </c>
      <c r="X10" s="110">
        <f>[6]Maio!$C$27</f>
        <v>29.1</v>
      </c>
      <c r="Y10" s="110">
        <f>[6]Maio!$C$28</f>
        <v>29.9</v>
      </c>
      <c r="Z10" s="110">
        <f>[6]Maio!$C$29</f>
        <v>30.4</v>
      </c>
      <c r="AA10" s="110">
        <f>[6]Maio!$C$30</f>
        <v>29.8</v>
      </c>
      <c r="AB10" s="110">
        <f>[6]Maio!$C$31</f>
        <v>29</v>
      </c>
      <c r="AC10" s="110">
        <f>[6]Maio!$C$32</f>
        <v>23.5</v>
      </c>
      <c r="AD10" s="110">
        <f>[6]Maio!$C$33</f>
        <v>17.600000000000001</v>
      </c>
      <c r="AE10" s="110">
        <f>[6]Maio!$C$34</f>
        <v>20.2</v>
      </c>
      <c r="AF10" s="110">
        <f>[6]Maio!$C$35</f>
        <v>25.8</v>
      </c>
      <c r="AG10" s="113">
        <f t="shared" si="3"/>
        <v>31.7</v>
      </c>
      <c r="AH10" s="114">
        <f t="shared" si="4"/>
        <v>28.377419354838704</v>
      </c>
    </row>
    <row r="11" spans="1:36" x14ac:dyDescent="0.2">
      <c r="A11" s="48" t="s">
        <v>49</v>
      </c>
      <c r="B11" s="110">
        <f>[7]Maio!$C$5</f>
        <v>26.8</v>
      </c>
      <c r="C11" s="110">
        <f>[7]Maio!$C$6</f>
        <v>28.5</v>
      </c>
      <c r="D11" s="110">
        <f>[7]Maio!$C$7</f>
        <v>29.8</v>
      </c>
      <c r="E11" s="110">
        <f>[7]Maio!$C$8</f>
        <v>28.9</v>
      </c>
      <c r="F11" s="110">
        <f>[7]Maio!$C$9</f>
        <v>28.6</v>
      </c>
      <c r="G11" s="110">
        <f>[7]Maio!$C$10</f>
        <v>29.2</v>
      </c>
      <c r="H11" s="110">
        <f>[7]Maio!$C$11</f>
        <v>30.1</v>
      </c>
      <c r="I11" s="110">
        <f>[7]Maio!$C$12</f>
        <v>32.6</v>
      </c>
      <c r="J11" s="110">
        <f>[7]Maio!$C$13</f>
        <v>33.6</v>
      </c>
      <c r="K11" s="110">
        <f>[7]Maio!$C$14</f>
        <v>28.2</v>
      </c>
      <c r="L11" s="110">
        <f>[7]Maio!$C$15</f>
        <v>26.5</v>
      </c>
      <c r="M11" s="110">
        <f>[7]Maio!$C$16</f>
        <v>27.6</v>
      </c>
      <c r="N11" s="110">
        <f>[7]Maio!$C$17</f>
        <v>28.6</v>
      </c>
      <c r="O11" s="110">
        <f>[7]Maio!$C$18</f>
        <v>28.4</v>
      </c>
      <c r="P11" s="110">
        <f>[7]Maio!$C$19</f>
        <v>27.6</v>
      </c>
      <c r="Q11" s="110">
        <f>[7]Maio!$C$20</f>
        <v>29.2</v>
      </c>
      <c r="R11" s="110">
        <f>[7]Maio!$C$21</f>
        <v>30.3</v>
      </c>
      <c r="S11" s="110">
        <f>[7]Maio!$C$22</f>
        <v>31</v>
      </c>
      <c r="T11" s="110">
        <f>[7]Maio!$C$23</f>
        <v>29.2</v>
      </c>
      <c r="U11" s="110">
        <f>[7]Maio!$C$24</f>
        <v>30.4</v>
      </c>
      <c r="V11" s="110">
        <f>[7]Maio!$C$25</f>
        <v>30.9</v>
      </c>
      <c r="W11" s="110">
        <f>[7]Maio!$C$26</f>
        <v>29.9</v>
      </c>
      <c r="X11" s="110">
        <f>[7]Maio!$C$27</f>
        <v>29.7</v>
      </c>
      <c r="Y11" s="110">
        <f>[7]Maio!$C$28</f>
        <v>28.9</v>
      </c>
      <c r="Z11" s="110">
        <f>[7]Maio!$C$29</f>
        <v>30.7</v>
      </c>
      <c r="AA11" s="110">
        <f>[7]Maio!$C$30</f>
        <v>30.7</v>
      </c>
      <c r="AB11" s="110">
        <f>[7]Maio!$C$31</f>
        <v>29.9</v>
      </c>
      <c r="AC11" s="110">
        <f>[7]Maio!$C$32</f>
        <v>24</v>
      </c>
      <c r="AD11" s="110">
        <f>[7]Maio!$C$33</f>
        <v>16.8</v>
      </c>
      <c r="AE11" s="110">
        <f>[7]Maio!$C$34</f>
        <v>19.100000000000001</v>
      </c>
      <c r="AF11" s="110">
        <f>[7]Maio!$C$35</f>
        <v>24.8</v>
      </c>
      <c r="AG11" s="113">
        <f t="shared" si="3"/>
        <v>33.6</v>
      </c>
      <c r="AH11" s="114">
        <f t="shared" si="4"/>
        <v>28.403225806451612</v>
      </c>
    </row>
    <row r="12" spans="1:36" x14ac:dyDescent="0.2">
      <c r="A12" s="48" t="s">
        <v>94</v>
      </c>
      <c r="B12" s="110">
        <f>[8]Maio!$C$5</f>
        <v>29.3</v>
      </c>
      <c r="C12" s="110">
        <f>[8]Maio!$C$6</f>
        <v>30.5</v>
      </c>
      <c r="D12" s="110">
        <f>[8]Maio!$C$7</f>
        <v>29.7</v>
      </c>
      <c r="E12" s="110">
        <f>[8]Maio!$C$8</f>
        <v>32.200000000000003</v>
      </c>
      <c r="F12" s="110">
        <f>[8]Maio!$C$9</f>
        <v>29.1</v>
      </c>
      <c r="G12" s="110">
        <f>[8]Maio!$C$10</f>
        <v>31.2</v>
      </c>
      <c r="H12" s="110">
        <f>[8]Maio!$C$11</f>
        <v>32</v>
      </c>
      <c r="I12" s="110">
        <f>[8]Maio!$C$12</f>
        <v>32.1</v>
      </c>
      <c r="J12" s="110">
        <f>[8]Maio!$C$13</f>
        <v>33.1</v>
      </c>
      <c r="K12" s="110">
        <f>[8]Maio!$C$14</f>
        <v>26.6</v>
      </c>
      <c r="L12" s="110">
        <f>[8]Maio!$C$15</f>
        <v>27.5</v>
      </c>
      <c r="M12" s="110">
        <f>[8]Maio!$C$16</f>
        <v>28.3</v>
      </c>
      <c r="N12" s="110">
        <f>[8]Maio!$C$17</f>
        <v>30.1</v>
      </c>
      <c r="O12" s="110">
        <f>[8]Maio!$C$18</f>
        <v>30.5</v>
      </c>
      <c r="P12" s="110">
        <f>[8]Maio!$C$19</f>
        <v>29.6</v>
      </c>
      <c r="Q12" s="110">
        <f>[8]Maio!$C$20</f>
        <v>30</v>
      </c>
      <c r="R12" s="110">
        <f>[8]Maio!$C$21</f>
        <v>30.5</v>
      </c>
      <c r="S12" s="110">
        <f>[8]Maio!$C$22</f>
        <v>31</v>
      </c>
      <c r="T12" s="110">
        <f>[8]Maio!$C$23</f>
        <v>30.1</v>
      </c>
      <c r="U12" s="110">
        <f>[8]Maio!$C$24</f>
        <v>29.5</v>
      </c>
      <c r="V12" s="110">
        <f>[8]Maio!$C$25</f>
        <v>31.1</v>
      </c>
      <c r="W12" s="110">
        <f>[8]Maio!$C$26</f>
        <v>30.8</v>
      </c>
      <c r="X12" s="110">
        <f>[8]Maio!$C$27</f>
        <v>29.8</v>
      </c>
      <c r="Y12" s="110">
        <f>[8]Maio!$C$28</f>
        <v>30.1</v>
      </c>
      <c r="Z12" s="110">
        <f>[8]Maio!$C$29</f>
        <v>31.2</v>
      </c>
      <c r="AA12" s="110">
        <f>[8]Maio!$C$30</f>
        <v>30.9</v>
      </c>
      <c r="AB12" s="110">
        <f>[8]Maio!$C$31</f>
        <v>29.2</v>
      </c>
      <c r="AC12" s="110">
        <f>[8]Maio!$C$32</f>
        <v>25.9</v>
      </c>
      <c r="AD12" s="110">
        <f>[8]Maio!$C$33</f>
        <v>16.8</v>
      </c>
      <c r="AE12" s="110">
        <f>[8]Maio!$C$34</f>
        <v>19.7</v>
      </c>
      <c r="AF12" s="110">
        <f>[8]Maio!$C$35</f>
        <v>23.9</v>
      </c>
      <c r="AG12" s="113">
        <f t="shared" si="3"/>
        <v>33.1</v>
      </c>
      <c r="AH12" s="114">
        <f t="shared" si="4"/>
        <v>29.106451612903228</v>
      </c>
    </row>
    <row r="13" spans="1:36" x14ac:dyDescent="0.2">
      <c r="A13" s="48" t="s">
        <v>101</v>
      </c>
      <c r="B13" s="110">
        <f>[9]Maio!$C$5</f>
        <v>27.4</v>
      </c>
      <c r="C13" s="110">
        <f>[9]Maio!$C$6</f>
        <v>28.6</v>
      </c>
      <c r="D13" s="110">
        <f>[9]Maio!$C$7</f>
        <v>29.1</v>
      </c>
      <c r="E13" s="110">
        <f>[9]Maio!$C$8</f>
        <v>29.1</v>
      </c>
      <c r="F13" s="110">
        <f>[9]Maio!$C$9</f>
        <v>29.1</v>
      </c>
      <c r="G13" s="110">
        <f>[9]Maio!$C$10</f>
        <v>28.5</v>
      </c>
      <c r="H13" s="110">
        <f>[9]Maio!$C$11</f>
        <v>27.1</v>
      </c>
      <c r="I13" s="110">
        <f>[9]Maio!$C$12</f>
        <v>31.4</v>
      </c>
      <c r="J13" s="110">
        <f>[9]Maio!$C$13</f>
        <v>32.5</v>
      </c>
      <c r="K13" s="110">
        <f>[9]Maio!$C$14</f>
        <v>23.8</v>
      </c>
      <c r="L13" s="110">
        <f>[9]Maio!$C$15</f>
        <v>25.8</v>
      </c>
      <c r="M13" s="110">
        <f>[9]Maio!$C$16</f>
        <v>27</v>
      </c>
      <c r="N13" s="110">
        <f>[9]Maio!$C$17</f>
        <v>28.5</v>
      </c>
      <c r="O13" s="110">
        <f>[9]Maio!$C$18</f>
        <v>28.7</v>
      </c>
      <c r="P13" s="110">
        <f>[9]Maio!$C$19</f>
        <v>28</v>
      </c>
      <c r="Q13" s="110">
        <f>[9]Maio!$C$20</f>
        <v>28.6</v>
      </c>
      <c r="R13" s="110">
        <f>[9]Maio!$C$21</f>
        <v>29.4</v>
      </c>
      <c r="S13" s="110">
        <f>[9]Maio!$C$22</f>
        <v>30.5</v>
      </c>
      <c r="T13" s="110">
        <f>[9]Maio!$C$23</f>
        <v>29.9</v>
      </c>
      <c r="U13" s="110">
        <f>[9]Maio!$C$24</f>
        <v>29.1</v>
      </c>
      <c r="V13" s="110">
        <f>[9]Maio!$C$25</f>
        <v>30.4</v>
      </c>
      <c r="W13" s="110">
        <f>[9]Maio!$C$26</f>
        <v>30.5</v>
      </c>
      <c r="X13" s="110">
        <f>[9]Maio!$C$27</f>
        <v>28.7</v>
      </c>
      <c r="Y13" s="110">
        <f>[9]Maio!$C$28</f>
        <v>28.7</v>
      </c>
      <c r="Z13" s="110">
        <f>[9]Maio!$C$29</f>
        <v>29.6</v>
      </c>
      <c r="AA13" s="110">
        <f>[9]Maio!$C$30</f>
        <v>30.2</v>
      </c>
      <c r="AB13" s="110">
        <f>[9]Maio!$C$31</f>
        <v>30.4</v>
      </c>
      <c r="AC13" s="110">
        <f>[9]Maio!$C$32</f>
        <v>25.8</v>
      </c>
      <c r="AD13" s="110">
        <f>[9]Maio!$C$33</f>
        <v>15.1</v>
      </c>
      <c r="AE13" s="110">
        <f>[9]Maio!$C$34</f>
        <v>18.7</v>
      </c>
      <c r="AF13" s="110">
        <f>[9]Maio!$C$35</f>
        <v>22.9</v>
      </c>
      <c r="AG13" s="113">
        <f t="shared" si="3"/>
        <v>32.5</v>
      </c>
      <c r="AH13" s="114">
        <f t="shared" si="4"/>
        <v>27.841935483870969</v>
      </c>
    </row>
    <row r="14" spans="1:36" x14ac:dyDescent="0.2">
      <c r="A14" s="48" t="s">
        <v>147</v>
      </c>
      <c r="B14" s="110">
        <f>[10]Maio!$C$5</f>
        <v>29.2</v>
      </c>
      <c r="C14" s="110">
        <f>[10]Maio!$C$6</f>
        <v>30.7</v>
      </c>
      <c r="D14" s="110">
        <f>[10]Maio!$C$7</f>
        <v>31</v>
      </c>
      <c r="E14" s="110">
        <f>[10]Maio!$C$8</f>
        <v>31.6</v>
      </c>
      <c r="F14" s="110">
        <f>[10]Maio!$C$9</f>
        <v>30.8</v>
      </c>
      <c r="G14" s="110">
        <f>[10]Maio!$C$10</f>
        <v>30.4</v>
      </c>
      <c r="H14" s="110">
        <f>[10]Maio!$C$11</f>
        <v>30.1</v>
      </c>
      <c r="I14" s="110">
        <f>[10]Maio!$C$12</f>
        <v>31.3</v>
      </c>
      <c r="J14" s="110">
        <f>[10]Maio!$C$13</f>
        <v>31.2</v>
      </c>
      <c r="K14" s="110">
        <f>[10]Maio!$C$14</f>
        <v>26.5</v>
      </c>
      <c r="L14" s="110">
        <f>[10]Maio!$C$15</f>
        <v>22</v>
      </c>
      <c r="M14" s="110">
        <f>[10]Maio!$C$16</f>
        <v>28.5</v>
      </c>
      <c r="N14" s="110">
        <f>[10]Maio!$C$17</f>
        <v>30.8</v>
      </c>
      <c r="O14" s="110">
        <f>[10]Maio!$C$18</f>
        <v>29.7</v>
      </c>
      <c r="P14" s="110">
        <f>[10]Maio!$C$19</f>
        <v>29.2</v>
      </c>
      <c r="Q14" s="110">
        <f>[10]Maio!$C$20</f>
        <v>29.8</v>
      </c>
      <c r="R14" s="110">
        <f>[10]Maio!$C$21</f>
        <v>30</v>
      </c>
      <c r="S14" s="110">
        <f>[10]Maio!$C$22</f>
        <v>29.4</v>
      </c>
      <c r="T14" s="110">
        <f>[10]Maio!$C$23</f>
        <v>29.8</v>
      </c>
      <c r="U14" s="110">
        <f>[10]Maio!$C$24</f>
        <v>30</v>
      </c>
      <c r="V14" s="110">
        <f>[10]Maio!$C$25</f>
        <v>29.5</v>
      </c>
      <c r="W14" s="110">
        <f>[10]Maio!$C$26</f>
        <v>29.8</v>
      </c>
      <c r="X14" s="110">
        <f>[10]Maio!$C$27</f>
        <v>29.9</v>
      </c>
      <c r="Y14" s="110">
        <f>[10]Maio!$C$28</f>
        <v>30.4</v>
      </c>
      <c r="Z14" s="110">
        <f>[10]Maio!$C$29</f>
        <v>31.2</v>
      </c>
      <c r="AA14" s="110">
        <f>[10]Maio!$C$30</f>
        <v>30.3</v>
      </c>
      <c r="AB14" s="110">
        <f>[10]Maio!$C$31</f>
        <v>28</v>
      </c>
      <c r="AC14" s="110">
        <f>[10]Maio!$C$32</f>
        <v>22</v>
      </c>
      <c r="AD14" s="110">
        <f>[10]Maio!$C$33</f>
        <v>17.2</v>
      </c>
      <c r="AE14" s="110">
        <f>[10]Maio!$C$34</f>
        <v>21.7</v>
      </c>
      <c r="AF14" s="110">
        <f>[10]Maio!$C$35</f>
        <v>26.3</v>
      </c>
      <c r="AG14" s="113">
        <f t="shared" si="3"/>
        <v>31.6</v>
      </c>
      <c r="AH14" s="114">
        <f t="shared" si="4"/>
        <v>28.654838709677417</v>
      </c>
      <c r="AJ14" s="12" t="s">
        <v>35</v>
      </c>
    </row>
    <row r="15" spans="1:36" x14ac:dyDescent="0.2">
      <c r="A15" s="48" t="s">
        <v>2</v>
      </c>
      <c r="B15" s="110">
        <f>[11]Maio!$C$5</f>
        <v>29.4</v>
      </c>
      <c r="C15" s="110">
        <f>[11]Maio!$C$6</f>
        <v>30.4</v>
      </c>
      <c r="D15" s="110">
        <f>[11]Maio!$C$7</f>
        <v>31.1</v>
      </c>
      <c r="E15" s="110">
        <f>[11]Maio!$C$8</f>
        <v>31.1</v>
      </c>
      <c r="F15" s="110">
        <f>[11]Maio!$C$9</f>
        <v>30.6</v>
      </c>
      <c r="G15" s="110">
        <f>[11]Maio!$C$10</f>
        <v>30.6</v>
      </c>
      <c r="H15" s="110">
        <f>[11]Maio!$C$11</f>
        <v>29.8</v>
      </c>
      <c r="I15" s="110">
        <f>[11]Maio!$C$12</f>
        <v>31.4</v>
      </c>
      <c r="J15" s="110">
        <f>[11]Maio!$C$13</f>
        <v>31.4</v>
      </c>
      <c r="K15" s="110">
        <f>[11]Maio!$C$14</f>
        <v>27.1</v>
      </c>
      <c r="L15" s="110">
        <f>[11]Maio!$C$15</f>
        <v>25.7</v>
      </c>
      <c r="M15" s="110">
        <f>[11]Maio!$C$16</f>
        <v>28.5</v>
      </c>
      <c r="N15" s="110">
        <f>[11]Maio!$C$17</f>
        <v>31</v>
      </c>
      <c r="O15" s="110">
        <f>[11]Maio!$C$18</f>
        <v>30.2</v>
      </c>
      <c r="P15" s="110">
        <f>[11]Maio!$C$19</f>
        <v>29.7</v>
      </c>
      <c r="Q15" s="110">
        <f>[11]Maio!$C$20</f>
        <v>30.2</v>
      </c>
      <c r="R15" s="110">
        <f>[11]Maio!$C$21</f>
        <v>29.8</v>
      </c>
      <c r="S15" s="110">
        <f>[11]Maio!$C$22</f>
        <v>29.6</v>
      </c>
      <c r="T15" s="110">
        <f>[11]Maio!$C$23</f>
        <v>29.6</v>
      </c>
      <c r="U15" s="110">
        <f>[11]Maio!$C$24</f>
        <v>30.3</v>
      </c>
      <c r="V15" s="110">
        <f>[11]Maio!$C$25</f>
        <v>30.6</v>
      </c>
      <c r="W15" s="110">
        <f>[11]Maio!$C$26</f>
        <v>29.8</v>
      </c>
      <c r="X15" s="110">
        <f>[11]Maio!$C$27</f>
        <v>29.6</v>
      </c>
      <c r="Y15" s="110">
        <f>[11]Maio!$C$28</f>
        <v>30.1</v>
      </c>
      <c r="Z15" s="110">
        <f>[11]Maio!$C$29</f>
        <v>30.5</v>
      </c>
      <c r="AA15" s="110">
        <f>[11]Maio!$C$30</f>
        <v>30.1</v>
      </c>
      <c r="AB15" s="110">
        <f>[11]Maio!$C$31</f>
        <v>30.4</v>
      </c>
      <c r="AC15" s="110">
        <f>[11]Maio!$C$32</f>
        <v>25.1</v>
      </c>
      <c r="AD15" s="110">
        <f>[11]Maio!$C$33</f>
        <v>16.100000000000001</v>
      </c>
      <c r="AE15" s="110">
        <f>[11]Maio!$C$34</f>
        <v>21.1</v>
      </c>
      <c r="AF15" s="110">
        <f>[11]Maio!$C$35</f>
        <v>24.9</v>
      </c>
      <c r="AG15" s="113">
        <f t="shared" si="3"/>
        <v>31.4</v>
      </c>
      <c r="AH15" s="114">
        <f t="shared" si="4"/>
        <v>28.896774193548389</v>
      </c>
      <c r="AJ15" s="12" t="s">
        <v>35</v>
      </c>
    </row>
    <row r="16" spans="1:36" x14ac:dyDescent="0.2">
      <c r="A16" s="48" t="s">
        <v>3</v>
      </c>
      <c r="B16" s="110">
        <f>[12]Maio!$C$5</f>
        <v>28.9</v>
      </c>
      <c r="C16" s="110">
        <f>[12]Maio!$C$6</f>
        <v>30.4</v>
      </c>
      <c r="D16" s="110">
        <f>[12]Maio!$C$7</f>
        <v>31</v>
      </c>
      <c r="E16" s="110">
        <f>[12]Maio!$C$8</f>
        <v>30.9</v>
      </c>
      <c r="F16" s="110">
        <f>[12]Maio!$C$9</f>
        <v>29.2</v>
      </c>
      <c r="G16" s="110">
        <f>[12]Maio!$C$10</f>
        <v>29.7</v>
      </c>
      <c r="H16" s="110">
        <f>[12]Maio!$C$11</f>
        <v>30.9</v>
      </c>
      <c r="I16" s="110">
        <f>[12]Maio!$C$12</f>
        <v>32.299999999999997</v>
      </c>
      <c r="J16" s="110">
        <f>[12]Maio!$C$13</f>
        <v>33</v>
      </c>
      <c r="K16" s="110">
        <f>[12]Maio!$C$14</f>
        <v>33.1</v>
      </c>
      <c r="L16" s="110">
        <f>[12]Maio!$C$15</f>
        <v>29.9</v>
      </c>
      <c r="M16" s="110">
        <f>[12]Maio!$C$16</f>
        <v>28.8</v>
      </c>
      <c r="N16" s="110">
        <f>[12]Maio!$C$17</f>
        <v>29.8</v>
      </c>
      <c r="O16" s="110">
        <f>[12]Maio!$C$18</f>
        <v>28.9</v>
      </c>
      <c r="P16" s="110">
        <f>[12]Maio!$C$19</f>
        <v>29.1</v>
      </c>
      <c r="Q16" s="110">
        <f>[12]Maio!$C$20</f>
        <v>29.4</v>
      </c>
      <c r="R16" s="110">
        <f>[12]Maio!$C$21</f>
        <v>30.4</v>
      </c>
      <c r="S16" s="110">
        <f>[12]Maio!$C$22</f>
        <v>30.6</v>
      </c>
      <c r="T16" s="110">
        <f>[12]Maio!$C$23</f>
        <v>30.5</v>
      </c>
      <c r="U16" s="110">
        <f>[12]Maio!$C$24</f>
        <v>29.2</v>
      </c>
      <c r="V16" s="110">
        <f>[12]Maio!$C$25</f>
        <v>29.6</v>
      </c>
      <c r="W16" s="110">
        <f>[12]Maio!$C$26</f>
        <v>30</v>
      </c>
      <c r="X16" s="110">
        <f>[12]Maio!$C$27</f>
        <v>30.3</v>
      </c>
      <c r="Y16" s="110">
        <f>[11]Maio!$C$28</f>
        <v>30.1</v>
      </c>
      <c r="Z16" s="110">
        <f>[12]Maio!$C$29</f>
        <v>31.3</v>
      </c>
      <c r="AA16" s="110">
        <f>[12]Maio!$C$30</f>
        <v>30.7</v>
      </c>
      <c r="AB16" s="110">
        <f>[12]Maio!$C$31</f>
        <v>29.7</v>
      </c>
      <c r="AC16" s="110">
        <f>[12]Maio!$C$32</f>
        <v>22</v>
      </c>
      <c r="AD16" s="110">
        <f>[12]Maio!$C$33</f>
        <v>18.600000000000001</v>
      </c>
      <c r="AE16" s="110">
        <f>[12]Maio!$C$34</f>
        <v>21.3</v>
      </c>
      <c r="AF16" s="110">
        <f>[12]Maio!$C$35</f>
        <v>26.2</v>
      </c>
      <c r="AG16" s="113">
        <f>MAX(B16:AF16)</f>
        <v>33.1</v>
      </c>
      <c r="AH16" s="114">
        <f>AVERAGE(B16:AF16)</f>
        <v>29.21935483870968</v>
      </c>
      <c r="AJ16" s="12"/>
    </row>
    <row r="17" spans="1:39" x14ac:dyDescent="0.2">
      <c r="A17" s="48" t="s">
        <v>4</v>
      </c>
      <c r="B17" s="110" t="str">
        <f>[13]Maio!$C$5</f>
        <v>*</v>
      </c>
      <c r="C17" s="110" t="str">
        <f>[13]Maio!$C$6</f>
        <v>*</v>
      </c>
      <c r="D17" s="110" t="str">
        <f>[13]Maio!$C$7</f>
        <v>*</v>
      </c>
      <c r="E17" s="110" t="str">
        <f>[13]Maio!$C$8</f>
        <v>*</v>
      </c>
      <c r="F17" s="110" t="str">
        <f>[13]Maio!$C$9</f>
        <v>*</v>
      </c>
      <c r="G17" s="110" t="str">
        <f>[13]Maio!$C$10</f>
        <v>*</v>
      </c>
      <c r="H17" s="110" t="str">
        <f>[13]Maio!$C$11</f>
        <v>*</v>
      </c>
      <c r="I17" s="110" t="str">
        <f>[13]Maio!$C$12</f>
        <v>*</v>
      </c>
      <c r="J17" s="110" t="str">
        <f>[13]Maio!$C$13</f>
        <v>*</v>
      </c>
      <c r="K17" s="110" t="str">
        <f>[13]Maio!$C$14</f>
        <v>*</v>
      </c>
      <c r="L17" s="110" t="str">
        <f>[13]Maio!$C$15</f>
        <v>*</v>
      </c>
      <c r="M17" s="110" t="str">
        <f>[13]Maio!$C$16</f>
        <v>*</v>
      </c>
      <c r="N17" s="110">
        <f>[13]Maio!$C$17</f>
        <v>27.9</v>
      </c>
      <c r="O17" s="110">
        <f>[13]Maio!$C$18</f>
        <v>26.5</v>
      </c>
      <c r="P17" s="110">
        <f>[13]Maio!$C$19</f>
        <v>26.3</v>
      </c>
      <c r="Q17" s="110">
        <f>[13]Maio!$C$20</f>
        <v>27.7</v>
      </c>
      <c r="R17" s="110">
        <f>[13]Maio!$C$21</f>
        <v>27.8</v>
      </c>
      <c r="S17" s="110">
        <f>[13]Maio!$C$22</f>
        <v>28.8</v>
      </c>
      <c r="T17" s="110">
        <f>[13]Maio!$C$23</f>
        <v>28.1</v>
      </c>
      <c r="U17" s="110">
        <f>[13]Maio!$C$24</f>
        <v>26.6</v>
      </c>
      <c r="V17" s="110">
        <f>[13]Maio!$C$25</f>
        <v>27.1</v>
      </c>
      <c r="W17" s="110">
        <f>[13]Maio!$C$26</f>
        <v>27.8</v>
      </c>
      <c r="X17" s="110">
        <f>[13]Maio!$C$27</f>
        <v>27.6</v>
      </c>
      <c r="Y17" s="110">
        <f>[13]Maio!$C$28</f>
        <v>29.2</v>
      </c>
      <c r="Z17" s="110">
        <f>[13]Maio!$C$29</f>
        <v>29.3</v>
      </c>
      <c r="AA17" s="110">
        <f>[13]Maio!$C$30</f>
        <v>28</v>
      </c>
      <c r="AB17" s="110">
        <f>[13]Maio!$C$31</f>
        <v>27.7</v>
      </c>
      <c r="AC17" s="110">
        <f>[13]Maio!$C$32</f>
        <v>21.7</v>
      </c>
      <c r="AD17" s="110">
        <f>[13]Maio!$C$33</f>
        <v>14.7</v>
      </c>
      <c r="AE17" s="110">
        <f>[13]Maio!$C$34</f>
        <v>23.1</v>
      </c>
      <c r="AF17" s="110">
        <f>[13]Maio!$C$35</f>
        <v>24.7</v>
      </c>
      <c r="AG17" s="113">
        <f t="shared" si="3"/>
        <v>29.3</v>
      </c>
      <c r="AH17" s="114">
        <f t="shared" si="4"/>
        <v>26.347368421052632</v>
      </c>
    </row>
    <row r="18" spans="1:39" x14ac:dyDescent="0.2">
      <c r="A18" s="48" t="s">
        <v>5</v>
      </c>
      <c r="B18" s="110">
        <f>[14]Maio!$C$5</f>
        <v>30.4</v>
      </c>
      <c r="C18" s="110">
        <f>[14]Maio!$C$6</f>
        <v>32.6</v>
      </c>
      <c r="D18" s="110">
        <f>[14]Maio!$C$7</f>
        <v>31.2</v>
      </c>
      <c r="E18" s="110">
        <f>[14]Maio!$C$8</f>
        <v>33.6</v>
      </c>
      <c r="F18" s="110">
        <f>[14]Maio!$C$9</f>
        <v>32.299999999999997</v>
      </c>
      <c r="G18" s="110">
        <f>[14]Maio!$C$10</f>
        <v>32.700000000000003</v>
      </c>
      <c r="H18" s="110">
        <f>[14]Maio!$C$11</f>
        <v>33.200000000000003</v>
      </c>
      <c r="I18" s="110">
        <f>[14]Maio!$C$12</f>
        <v>33.5</v>
      </c>
      <c r="J18" s="110">
        <f>[14]Maio!$C$13</f>
        <v>34.5</v>
      </c>
      <c r="K18" s="110">
        <f>[14]Maio!$C$14</f>
        <v>29.9</v>
      </c>
      <c r="L18" s="110">
        <f>[14]Maio!$C$15</f>
        <v>27.8</v>
      </c>
      <c r="M18" s="110">
        <f>[14]Maio!$C$16</f>
        <v>29.8</v>
      </c>
      <c r="N18" s="110">
        <f>[14]Maio!$C$17</f>
        <v>32.299999999999997</v>
      </c>
      <c r="O18" s="110">
        <f>[14]Maio!$C$18</f>
        <v>32</v>
      </c>
      <c r="P18" s="110">
        <f>[14]Maio!$C$19</f>
        <v>33.4</v>
      </c>
      <c r="Q18" s="110">
        <f>[14]Maio!$C$20</f>
        <v>33.200000000000003</v>
      </c>
      <c r="R18" s="110">
        <f>[14]Maio!$C$21</f>
        <v>33.1</v>
      </c>
      <c r="S18" s="110">
        <f>[14]Maio!$C$22</f>
        <v>33</v>
      </c>
      <c r="T18" s="110">
        <f>[14]Maio!$C$23</f>
        <v>33.799999999999997</v>
      </c>
      <c r="U18" s="110">
        <f>[14]Maio!$C$24</f>
        <v>32.700000000000003</v>
      </c>
      <c r="V18" s="110">
        <f>[14]Maio!$C$25</f>
        <v>31.7</v>
      </c>
      <c r="W18" s="110">
        <f>[14]Maio!$C$26</f>
        <v>32.1</v>
      </c>
      <c r="X18" s="110">
        <f>[14]Maio!$C$27</f>
        <v>32.799999999999997</v>
      </c>
      <c r="Y18" s="110">
        <f>[14]Maio!$C$28</f>
        <v>33</v>
      </c>
      <c r="Z18" s="110">
        <f>[14]Maio!$C$29</f>
        <v>34.4</v>
      </c>
      <c r="AA18" s="110">
        <f>[14]Maio!$C$30</f>
        <v>34.1</v>
      </c>
      <c r="AB18" s="110">
        <f>[14]Maio!$C$31</f>
        <v>33.299999999999997</v>
      </c>
      <c r="AC18" s="110">
        <f>[14]Maio!$C$32</f>
        <v>27.2</v>
      </c>
      <c r="AD18" s="110">
        <f>[14]Maio!$C$33</f>
        <v>19.3</v>
      </c>
      <c r="AE18" s="110">
        <f>[14]Maio!$C$34</f>
        <v>22.4</v>
      </c>
      <c r="AF18" s="110">
        <f>[14]Maio!$C$35</f>
        <v>22.8</v>
      </c>
      <c r="AG18" s="113">
        <f t="shared" si="3"/>
        <v>34.5</v>
      </c>
      <c r="AH18" s="114">
        <f t="shared" si="4"/>
        <v>31.229032258064514</v>
      </c>
      <c r="AI18" s="12" t="s">
        <v>35</v>
      </c>
      <c r="AJ18" t="s">
        <v>35</v>
      </c>
      <c r="AL18" t="s">
        <v>35</v>
      </c>
    </row>
    <row r="19" spans="1:39" x14ac:dyDescent="0.2">
      <c r="A19" s="48" t="s">
        <v>255</v>
      </c>
      <c r="B19" s="110" t="str">
        <f>[15]Maio!$C$5</f>
        <v>*</v>
      </c>
      <c r="C19" s="110" t="str">
        <f>[15]Maio!$C$6</f>
        <v>*</v>
      </c>
      <c r="D19" s="110" t="str">
        <f>[15]Maio!$C$7</f>
        <v>*</v>
      </c>
      <c r="E19" s="110" t="str">
        <f>[15]Maio!$C$8</f>
        <v>*</v>
      </c>
      <c r="F19" s="110" t="str">
        <f>[15]Maio!$C$9</f>
        <v>*</v>
      </c>
      <c r="G19" s="110" t="str">
        <f>[15]Maio!$C$10</f>
        <v>*</v>
      </c>
      <c r="H19" s="110" t="str">
        <f>[15]Maio!$C$11</f>
        <v>*</v>
      </c>
      <c r="I19" s="110" t="str">
        <f>[15]Maio!$C$12</f>
        <v>*</v>
      </c>
      <c r="J19" s="110" t="str">
        <f>[15]Maio!$C$13</f>
        <v>*</v>
      </c>
      <c r="K19" s="110" t="str">
        <f>[15]Maio!$C$14</f>
        <v>*</v>
      </c>
      <c r="L19" s="110" t="str">
        <f>[15]Maio!$C$15</f>
        <v>*</v>
      </c>
      <c r="M19" s="110" t="str">
        <f>[15]Maio!$C$16</f>
        <v>*</v>
      </c>
      <c r="N19" s="110" t="str">
        <f>[15]Maio!$C$17</f>
        <v>*</v>
      </c>
      <c r="O19" s="110" t="str">
        <f>[15]Maio!$C$18</f>
        <v>*</v>
      </c>
      <c r="P19" s="110" t="str">
        <f>[15]Maio!$C$19</f>
        <v>*</v>
      </c>
      <c r="Q19" s="110" t="str">
        <f>[15]Maio!$C$20</f>
        <v>*</v>
      </c>
      <c r="R19" s="110" t="str">
        <f>[15]Maio!$C$21</f>
        <v>*</v>
      </c>
      <c r="S19" s="110" t="str">
        <f>[15]Maio!$C$22</f>
        <v>*</v>
      </c>
      <c r="T19" s="110" t="str">
        <f>[15]Maio!$C$23</f>
        <v>*</v>
      </c>
      <c r="U19" s="110" t="str">
        <f>[15]Maio!$C$24</f>
        <v>*</v>
      </c>
      <c r="V19" s="110">
        <f>[15]Maio!$C$25</f>
        <v>31.4</v>
      </c>
      <c r="W19" s="110">
        <f>[15]Maio!$C$26</f>
        <v>32.1</v>
      </c>
      <c r="X19" s="110">
        <f>[15]Maio!$C$27</f>
        <v>32.1</v>
      </c>
      <c r="Y19" s="110">
        <f>[15]Maio!$C$28</f>
        <v>32.6</v>
      </c>
      <c r="Z19" s="110">
        <f>[15]Maio!$C$29</f>
        <v>33.1</v>
      </c>
      <c r="AA19" s="110">
        <f>[15]Maio!$C$30</f>
        <v>33.1</v>
      </c>
      <c r="AB19" s="110">
        <f>[15]Maio!$C$31</f>
        <v>31.9</v>
      </c>
      <c r="AC19" s="110">
        <f>[15]Maio!$C$32</f>
        <v>20.8</v>
      </c>
      <c r="AD19" s="110">
        <f>[15]Maio!$C$33</f>
        <v>19.5</v>
      </c>
      <c r="AE19" s="110">
        <f>[15]Maio!$C$34</f>
        <v>23</v>
      </c>
      <c r="AF19" s="110">
        <f>[15]Maio!$C$35</f>
        <v>27.7</v>
      </c>
      <c r="AG19" s="113">
        <f t="shared" si="3"/>
        <v>33.1</v>
      </c>
      <c r="AH19" s="114">
        <f t="shared" si="4"/>
        <v>28.845454545454547</v>
      </c>
      <c r="AI19" s="12"/>
    </row>
    <row r="20" spans="1:39" hidden="1" x14ac:dyDescent="0.2">
      <c r="A20" s="48" t="s">
        <v>256</v>
      </c>
      <c r="B20" s="110" t="str">
        <f>[16]Maio!$C$5</f>
        <v>*</v>
      </c>
      <c r="C20" s="110" t="str">
        <f>[16]Maio!$C$6</f>
        <v>*</v>
      </c>
      <c r="D20" s="110" t="str">
        <f>[16]Maio!$C$7</f>
        <v>*</v>
      </c>
      <c r="E20" s="110" t="str">
        <f>[16]Maio!$C$8</f>
        <v>*</v>
      </c>
      <c r="F20" s="110" t="str">
        <f>[16]Maio!$C$9</f>
        <v>*</v>
      </c>
      <c r="G20" s="110" t="str">
        <f>[16]Maio!$C$10</f>
        <v>*</v>
      </c>
      <c r="H20" s="110" t="str">
        <f>[16]Maio!$C$11</f>
        <v>*</v>
      </c>
      <c r="I20" s="110" t="str">
        <f>[16]Maio!$C$12</f>
        <v>*</v>
      </c>
      <c r="J20" s="110" t="str">
        <f>[16]Maio!$C$13</f>
        <v>*</v>
      </c>
      <c r="K20" s="110" t="str">
        <f>[16]Maio!$C$14</f>
        <v>*</v>
      </c>
      <c r="L20" s="110" t="str">
        <f>[16]Maio!$C$15</f>
        <v>*</v>
      </c>
      <c r="M20" s="110" t="str">
        <f>[16]Maio!$C$16</f>
        <v>*</v>
      </c>
      <c r="N20" s="110" t="str">
        <f>[16]Maio!$C$17</f>
        <v>*</v>
      </c>
      <c r="O20" s="110" t="str">
        <f>[16]Maio!$C$18</f>
        <v>*</v>
      </c>
      <c r="P20" s="110" t="str">
        <f>[16]Maio!$C$19</f>
        <v>*</v>
      </c>
      <c r="Q20" s="110" t="str">
        <f>[16]Maio!$C$20</f>
        <v>*</v>
      </c>
      <c r="R20" s="110" t="str">
        <f>[16]Maio!$C$21</f>
        <v>*</v>
      </c>
      <c r="S20" s="110" t="str">
        <f>[16]Maio!$C$22</f>
        <v>*</v>
      </c>
      <c r="T20" s="110" t="str">
        <f>[16]Maio!$C$23</f>
        <v>*</v>
      </c>
      <c r="U20" s="110" t="str">
        <f>[16]Maio!$C$24</f>
        <v>*</v>
      </c>
      <c r="V20" s="110" t="str">
        <f>[16]Maio!$C$25</f>
        <v>*</v>
      </c>
      <c r="W20" s="110" t="str">
        <f>[16]Maio!$C$26</f>
        <v>*</v>
      </c>
      <c r="X20" s="110" t="str">
        <f>[16]Maio!$C$27</f>
        <v>*</v>
      </c>
      <c r="Y20" s="110" t="str">
        <f>[16]Maio!$C$28</f>
        <v>*</v>
      </c>
      <c r="Z20" s="110" t="str">
        <f>[16]Maio!$C$29</f>
        <v>*</v>
      </c>
      <c r="AA20" s="110" t="str">
        <f>[16]Maio!$C$30</f>
        <v>*</v>
      </c>
      <c r="AB20" s="110" t="str">
        <f>[16]Maio!$C$31</f>
        <v>*</v>
      </c>
      <c r="AC20" s="110" t="str">
        <f>[16]Maio!$C$32</f>
        <v>*</v>
      </c>
      <c r="AD20" s="110" t="str">
        <f>[16]Maio!$C$33</f>
        <v>*</v>
      </c>
      <c r="AE20" s="110" t="str">
        <f>[16]Maio!$C$34</f>
        <v>*</v>
      </c>
      <c r="AF20" s="110" t="str">
        <f>[16]Maio!$C$35</f>
        <v>*</v>
      </c>
      <c r="AG20" s="113" t="s">
        <v>197</v>
      </c>
      <c r="AH20" s="114" t="s">
        <v>197</v>
      </c>
      <c r="AI20" s="12"/>
    </row>
    <row r="21" spans="1:39" x14ac:dyDescent="0.2">
      <c r="A21" s="48" t="s">
        <v>33</v>
      </c>
      <c r="B21" s="110" t="str">
        <f>[17]Maio!$C$5</f>
        <v>*</v>
      </c>
      <c r="C21" s="110" t="str">
        <f>[17]Maio!$C$6</f>
        <v>*</v>
      </c>
      <c r="D21" s="110" t="str">
        <f>[17]Maio!$C$7</f>
        <v>*</v>
      </c>
      <c r="E21" s="110" t="str">
        <f>[17]Maio!$C$8</f>
        <v>*</v>
      </c>
      <c r="F21" s="110" t="str">
        <f>[17]Maio!$C$9</f>
        <v>*</v>
      </c>
      <c r="G21" s="110" t="str">
        <f>[17]Maio!$C$10</f>
        <v>*</v>
      </c>
      <c r="H21" s="110" t="str">
        <f>[17]Maio!$C$11</f>
        <v>*</v>
      </c>
      <c r="I21" s="110" t="str">
        <f>[17]Maio!$C$12</f>
        <v>*</v>
      </c>
      <c r="J21" s="110" t="str">
        <f>[17]Maio!$C$13</f>
        <v>*</v>
      </c>
      <c r="K21" s="110" t="str">
        <f>[17]Maio!$C$14</f>
        <v>*</v>
      </c>
      <c r="L21" s="110">
        <f>[17]Maio!$C$15</f>
        <v>27.9</v>
      </c>
      <c r="M21" s="110">
        <f>[17]Maio!$C$16</f>
        <v>28.7</v>
      </c>
      <c r="N21" s="110">
        <f>[17]Maio!$C$17</f>
        <v>30.5</v>
      </c>
      <c r="O21" s="110">
        <f>[17]Maio!$C$18</f>
        <v>28.5</v>
      </c>
      <c r="P21" s="110">
        <f>[17]Maio!$C$19</f>
        <v>28</v>
      </c>
      <c r="Q21" s="110">
        <f>[17]Maio!$C$20</f>
        <v>28.9</v>
      </c>
      <c r="R21" s="110">
        <f>[17]Maio!$C$21</f>
        <v>29.1</v>
      </c>
      <c r="S21" s="110">
        <f>[17]Maio!$C$22</f>
        <v>29.7</v>
      </c>
      <c r="T21" s="110">
        <f>[17]Maio!$C$23</f>
        <v>30.3</v>
      </c>
      <c r="U21" s="110">
        <f>[17]Maio!$C$24</f>
        <v>28.5</v>
      </c>
      <c r="V21" s="110">
        <f>[17]Maio!$C$25</f>
        <v>28.2</v>
      </c>
      <c r="W21" s="110">
        <f>[17]Maio!$C$26</f>
        <v>29.2</v>
      </c>
      <c r="X21" s="110">
        <f>[17]Maio!$C$27</f>
        <v>28.7</v>
      </c>
      <c r="Y21" s="110">
        <f>[17]Maio!$C$28</f>
        <v>30.5</v>
      </c>
      <c r="Z21" s="110">
        <f>[17]Maio!$C$29</f>
        <v>30.9</v>
      </c>
      <c r="AA21" s="110">
        <f>[17]Maio!$C$30</f>
        <v>30.4</v>
      </c>
      <c r="AB21" s="110">
        <f>[17]Maio!$C$31</f>
        <v>27.7</v>
      </c>
      <c r="AC21" s="110">
        <f>[17]Maio!$C$32</f>
        <v>21.5</v>
      </c>
      <c r="AD21" s="110">
        <f>[17]Maio!$C$33</f>
        <v>16.600000000000001</v>
      </c>
      <c r="AE21" s="110">
        <f>[17]Maio!$C$34</f>
        <v>24.9</v>
      </c>
      <c r="AF21" s="110">
        <f>[17]Maio!$C$35</f>
        <v>27.6</v>
      </c>
      <c r="AG21" s="113">
        <f t="shared" si="3"/>
        <v>30.9</v>
      </c>
      <c r="AH21" s="114">
        <f t="shared" si="4"/>
        <v>27.91904761904761</v>
      </c>
      <c r="AJ21" t="s">
        <v>200</v>
      </c>
      <c r="AL21" t="s">
        <v>35</v>
      </c>
    </row>
    <row r="22" spans="1:39" x14ac:dyDescent="0.2">
      <c r="A22" s="48" t="s">
        <v>6</v>
      </c>
      <c r="B22" s="110">
        <f>[18]Maio!$C$5</f>
        <v>31.1</v>
      </c>
      <c r="C22" s="110">
        <f>[18]Maio!$C$6</f>
        <v>31.9</v>
      </c>
      <c r="D22" s="110">
        <f>[18]Maio!$C$7</f>
        <v>31.2</v>
      </c>
      <c r="E22" s="110">
        <f>[18]Maio!$C$8</f>
        <v>33</v>
      </c>
      <c r="F22" s="110">
        <f>[18]Maio!$C$9</f>
        <v>32</v>
      </c>
      <c r="G22" s="110">
        <f>[18]Maio!$C$10</f>
        <v>31.5</v>
      </c>
      <c r="H22" s="110">
        <f>[18]Maio!$C$11</f>
        <v>33.1</v>
      </c>
      <c r="I22" s="110">
        <f>[18]Maio!$C$12</f>
        <v>34.299999999999997</v>
      </c>
      <c r="J22" s="110">
        <f>[18]Maio!$C$13</f>
        <v>33.9</v>
      </c>
      <c r="K22" s="110">
        <f>[18]Maio!$C$14</f>
        <v>27.3</v>
      </c>
      <c r="L22" s="110">
        <f>[18]Maio!$C$15</f>
        <v>27</v>
      </c>
      <c r="M22" s="110">
        <f>[18]Maio!$C$16</f>
        <v>30.5</v>
      </c>
      <c r="N22" s="110">
        <f>[18]Maio!$C$17</f>
        <v>32.5</v>
      </c>
      <c r="O22" s="110">
        <f>[18]Maio!$C$18</f>
        <v>31.7</v>
      </c>
      <c r="P22" s="110">
        <f>[18]Maio!$C$19</f>
        <v>30.7</v>
      </c>
      <c r="Q22" s="110">
        <f>[18]Maio!$C$20</f>
        <v>31.5</v>
      </c>
      <c r="R22" s="110">
        <f>[18]Maio!$C$21</f>
        <v>31.4</v>
      </c>
      <c r="S22" s="110">
        <f>[18]Maio!$C$22</f>
        <v>31.2</v>
      </c>
      <c r="T22" s="110">
        <f>[18]Maio!$C$23</f>
        <v>32</v>
      </c>
      <c r="U22" s="110">
        <f>[18]Maio!$C$24</f>
        <v>31.3</v>
      </c>
      <c r="V22" s="110">
        <f>[18]Maio!$C$25</f>
        <v>30.7</v>
      </c>
      <c r="W22" s="110">
        <f>[18]Maio!$C$26</f>
        <v>31.1</v>
      </c>
      <c r="X22" s="110">
        <f>[18]Maio!$C$27</f>
        <v>30.5</v>
      </c>
      <c r="Y22" s="110">
        <f>[18]Maio!$C$28</f>
        <v>31.9</v>
      </c>
      <c r="Z22" s="110">
        <f>[18]Maio!$C$29</f>
        <v>32.200000000000003</v>
      </c>
      <c r="AA22" s="110">
        <f>[18]Maio!$C$30</f>
        <v>31.9</v>
      </c>
      <c r="AB22" s="110">
        <f>[18]Maio!$C$31</f>
        <v>30.3</v>
      </c>
      <c r="AC22" s="110">
        <f>[18]Maio!$C$32</f>
        <v>23.2</v>
      </c>
      <c r="AD22" s="110">
        <f>[18]Maio!$C$33</f>
        <v>19.5</v>
      </c>
      <c r="AE22" s="110">
        <f>[18]Maio!$C$34</f>
        <v>22.9</v>
      </c>
      <c r="AF22" s="110">
        <f>[18]Maio!$C$35</f>
        <v>27.3</v>
      </c>
      <c r="AG22" s="113">
        <f t="shared" si="3"/>
        <v>34.299999999999997</v>
      </c>
      <c r="AH22" s="114">
        <f t="shared" si="4"/>
        <v>30.341935483870966</v>
      </c>
      <c r="AJ22" t="s">
        <v>35</v>
      </c>
    </row>
    <row r="23" spans="1:39" x14ac:dyDescent="0.2">
      <c r="A23" s="48" t="s">
        <v>7</v>
      </c>
      <c r="B23" s="110">
        <f>[19]Maio!$C$5</f>
        <v>25.9</v>
      </c>
      <c r="C23" s="110">
        <f>[19]Maio!$C$6</f>
        <v>27.7</v>
      </c>
      <c r="D23" s="110">
        <f>[19]Maio!$C$7</f>
        <v>27.8</v>
      </c>
      <c r="E23" s="110">
        <f>[19]Maio!$C$8</f>
        <v>28.7</v>
      </c>
      <c r="F23" s="110">
        <f>[19]Maio!$C$9</f>
        <v>27.4</v>
      </c>
      <c r="G23" s="110">
        <f>[19]Maio!$C$10</f>
        <v>28</v>
      </c>
      <c r="H23" s="110">
        <f>[19]Maio!$C$11</f>
        <v>27.7</v>
      </c>
      <c r="I23" s="110">
        <f>[19]Maio!$C$12</f>
        <v>31.1</v>
      </c>
      <c r="J23" s="110">
        <f>[19]Maio!$C$13</f>
        <v>30.9</v>
      </c>
      <c r="K23" s="110">
        <f>[19]Maio!$C$14</f>
        <v>22.7</v>
      </c>
      <c r="L23" s="110">
        <f>[19]Maio!$C$15</f>
        <v>24.3</v>
      </c>
      <c r="M23" s="110">
        <f>[19]Maio!$C$16</f>
        <v>25.6</v>
      </c>
      <c r="N23" s="110">
        <f>[19]Maio!$C$17</f>
        <v>27.1</v>
      </c>
      <c r="O23" s="110">
        <f>[19]Maio!$C$18</f>
        <v>27.3</v>
      </c>
      <c r="P23" s="110">
        <f>[19]Maio!$C$19</f>
        <v>26.8</v>
      </c>
      <c r="Q23" s="110">
        <f>[19]Maio!$C$20</f>
        <v>28</v>
      </c>
      <c r="R23" s="110">
        <f>[19]Maio!$C$21</f>
        <v>29.6</v>
      </c>
      <c r="S23" s="110">
        <f>[19]Maio!$C$22</f>
        <v>29.7</v>
      </c>
      <c r="T23" s="110">
        <f>[19]Maio!$C$23</f>
        <v>29</v>
      </c>
      <c r="U23" s="110">
        <f>[19]Maio!$C$24</f>
        <v>28</v>
      </c>
      <c r="V23" s="110">
        <f>[19]Maio!$C$25</f>
        <v>29.4</v>
      </c>
      <c r="W23" s="110">
        <f>[19]Maio!$C$26</f>
        <v>28.9</v>
      </c>
      <c r="X23" s="110">
        <f>[19]Maio!$C$27</f>
        <v>27.6</v>
      </c>
      <c r="Y23" s="110">
        <f>[19]Maio!$C$28</f>
        <v>28.3</v>
      </c>
      <c r="Z23" s="110">
        <f>[19]Maio!$C$29</f>
        <v>28.9</v>
      </c>
      <c r="AA23" s="110">
        <f>[19]Maio!$C$30</f>
        <v>29.9</v>
      </c>
      <c r="AB23" s="110">
        <f>[19]Maio!$C$31</f>
        <v>30.1</v>
      </c>
      <c r="AC23" s="110">
        <f>[19]Maio!$C$32</f>
        <v>24.7</v>
      </c>
      <c r="AD23" s="110">
        <f>[19]Maio!$C$33</f>
        <v>14</v>
      </c>
      <c r="AE23" s="110">
        <f>[19]Maio!$C$34</f>
        <v>18.100000000000001</v>
      </c>
      <c r="AF23" s="110">
        <f>[19]Maio!$C$35</f>
        <v>20.7</v>
      </c>
      <c r="AG23" s="113">
        <f t="shared" si="3"/>
        <v>31.1</v>
      </c>
      <c r="AH23" s="114">
        <f t="shared" si="4"/>
        <v>26.900000000000002</v>
      </c>
      <c r="AJ23" t="s">
        <v>35</v>
      </c>
      <c r="AL23" t="s">
        <v>35</v>
      </c>
    </row>
    <row r="24" spans="1:39" x14ac:dyDescent="0.2">
      <c r="A24" s="48" t="s">
        <v>148</v>
      </c>
      <c r="B24" s="110">
        <f>[20]Maio!$C$5</f>
        <v>27.6</v>
      </c>
      <c r="C24" s="110">
        <f>[20]Maio!$C$6</f>
        <v>29.2</v>
      </c>
      <c r="D24" s="110">
        <f>[20]Maio!$C$7</f>
        <v>29.4</v>
      </c>
      <c r="E24" s="110">
        <f>[20]Maio!$C$8</f>
        <v>30</v>
      </c>
      <c r="F24" s="110">
        <f>[20]Maio!$C$9</f>
        <v>29.1</v>
      </c>
      <c r="G24" s="110">
        <f>[20]Maio!$C$10</f>
        <v>29.2</v>
      </c>
      <c r="H24" s="110">
        <f>[20]Maio!$C$11</f>
        <v>28.9</v>
      </c>
      <c r="I24" s="110">
        <f>[20]Maio!$C$12</f>
        <v>32</v>
      </c>
      <c r="J24" s="110">
        <f>[20]Maio!$C$13</f>
        <v>32.4</v>
      </c>
      <c r="K24" s="110">
        <f>[20]Maio!$C$14</f>
        <v>24</v>
      </c>
      <c r="L24" s="110">
        <f>[20]Maio!$C$15</f>
        <v>26</v>
      </c>
      <c r="M24" s="110">
        <f>[20]Maio!$C$16</f>
        <v>27.6</v>
      </c>
      <c r="N24" s="110">
        <f>[20]Maio!$C$17</f>
        <v>29.3</v>
      </c>
      <c r="O24" s="110">
        <f>[20]Maio!$C$18</f>
        <v>28.9</v>
      </c>
      <c r="P24" s="110">
        <f>[20]Maio!$C$19</f>
        <v>28.8</v>
      </c>
      <c r="Q24" s="110">
        <f>[20]Maio!$C$20</f>
        <v>29.5</v>
      </c>
      <c r="R24" s="110">
        <f>[20]Maio!$C$21</f>
        <v>30.3</v>
      </c>
      <c r="S24" s="110">
        <f>[20]Maio!$C$22</f>
        <v>31.5</v>
      </c>
      <c r="T24" s="110">
        <f>[20]Maio!$C$23</f>
        <v>30.5</v>
      </c>
      <c r="U24" s="110">
        <f>[20]Maio!$C$24</f>
        <v>29.9</v>
      </c>
      <c r="V24" s="110">
        <f>[20]Maio!$C$25</f>
        <v>31</v>
      </c>
      <c r="W24" s="110">
        <f>[20]Maio!$C$26</f>
        <v>30.6</v>
      </c>
      <c r="X24" s="110">
        <f>[20]Maio!$C$27</f>
        <v>29.8</v>
      </c>
      <c r="Y24" s="110">
        <f>[20]Maio!$C$28</f>
        <v>29.5</v>
      </c>
      <c r="Z24" s="110">
        <f>[20]Maio!$C$29</f>
        <v>30.1</v>
      </c>
      <c r="AA24" s="110">
        <f>[20]Maio!$C$30</f>
        <v>31.4</v>
      </c>
      <c r="AB24" s="110">
        <f>[20]Maio!$C$31</f>
        <v>30.9</v>
      </c>
      <c r="AC24" s="110">
        <f>[20]Maio!$C$32</f>
        <v>26.2</v>
      </c>
      <c r="AD24" s="110">
        <f>[20]Maio!$C$33</f>
        <v>14.8</v>
      </c>
      <c r="AE24" s="110">
        <f>[20]Maio!$C$34</f>
        <v>19.600000000000001</v>
      </c>
      <c r="AF24" s="110">
        <f>[20]Maio!$C$35</f>
        <v>21.6</v>
      </c>
      <c r="AG24" s="113">
        <f t="shared" si="3"/>
        <v>32.4</v>
      </c>
      <c r="AH24" s="114">
        <f t="shared" si="4"/>
        <v>28.374193548387098</v>
      </c>
      <c r="AJ24" t="s">
        <v>35</v>
      </c>
      <c r="AK24" t="s">
        <v>35</v>
      </c>
      <c r="AL24" t="s">
        <v>35</v>
      </c>
      <c r="AM24" t="s">
        <v>35</v>
      </c>
    </row>
    <row r="25" spans="1:39" x14ac:dyDescent="0.2">
      <c r="A25" s="48" t="s">
        <v>149</v>
      </c>
      <c r="B25" s="110">
        <f>[21]Maio!$C$5</f>
        <v>27.5</v>
      </c>
      <c r="C25" s="110">
        <f>[21]Maio!$C$6</f>
        <v>29.1</v>
      </c>
      <c r="D25" s="110">
        <f>[21]Maio!$C$7</f>
        <v>29</v>
      </c>
      <c r="E25" s="110">
        <f>[21]Maio!$C$8</f>
        <v>29.6</v>
      </c>
      <c r="F25" s="110">
        <f>[21]Maio!$C$9</f>
        <v>29.9</v>
      </c>
      <c r="G25" s="110">
        <f>[21]Maio!$C$10</f>
        <v>29.3</v>
      </c>
      <c r="H25" s="110">
        <f>[21]Maio!$C$11</f>
        <v>27.3</v>
      </c>
      <c r="I25" s="110">
        <f>[21]Maio!$C$12</f>
        <v>32.799999999999997</v>
      </c>
      <c r="J25" s="110">
        <f>[21]Maio!$C$13</f>
        <v>33.4</v>
      </c>
      <c r="K25" s="110">
        <f>[21]Maio!$C$14</f>
        <v>25.3</v>
      </c>
      <c r="L25" s="110">
        <f>[21]Maio!$C$15</f>
        <v>26</v>
      </c>
      <c r="M25" s="110">
        <f>[21]Maio!$C$16</f>
        <v>25.9</v>
      </c>
      <c r="N25" s="110">
        <f>[21]Maio!$C$17</f>
        <v>28</v>
      </c>
      <c r="O25" s="110">
        <f>[21]Maio!$C$18</f>
        <v>28.2</v>
      </c>
      <c r="P25" s="110">
        <f>[21]Maio!$C$19</f>
        <v>27.3</v>
      </c>
      <c r="Q25" s="110">
        <f>[21]Maio!$C$20</f>
        <v>29.3</v>
      </c>
      <c r="R25" s="110">
        <f>[21]Maio!$C$21</f>
        <v>29.7</v>
      </c>
      <c r="S25" s="110">
        <f>[21]Maio!$C$22</f>
        <v>32.1</v>
      </c>
      <c r="T25" s="110">
        <f>[21]Maio!$C$23</f>
        <v>30.8</v>
      </c>
      <c r="U25" s="110">
        <f>[21]Maio!$C$24</f>
        <v>30.3</v>
      </c>
      <c r="V25" s="110">
        <f>[21]Maio!$C$25</f>
        <v>31.1</v>
      </c>
      <c r="W25" s="110">
        <f>[21]Maio!$C$26</f>
        <v>28.6</v>
      </c>
      <c r="X25" s="110">
        <f>[21]Maio!$C$27</f>
        <v>29.2</v>
      </c>
      <c r="Y25" s="110">
        <f>[21]Maio!$C$28</f>
        <v>28.5</v>
      </c>
      <c r="Z25" s="110">
        <f>[21]Maio!$C$29</f>
        <v>30.3</v>
      </c>
      <c r="AA25" s="110">
        <f>[21]Maio!$C$30</f>
        <v>30.5</v>
      </c>
      <c r="AB25" s="110">
        <f>[21]Maio!$C$31</f>
        <v>32.299999999999997</v>
      </c>
      <c r="AC25" s="110">
        <f>[21]Maio!$C$32</f>
        <v>25.3</v>
      </c>
      <c r="AD25" s="110">
        <f>[21]Maio!$C$33</f>
        <v>15.2</v>
      </c>
      <c r="AE25" s="110">
        <f>[21]Maio!$C$34</f>
        <v>18.399999999999999</v>
      </c>
      <c r="AF25" s="110">
        <f>[21]Maio!$C$35</f>
        <v>21.9</v>
      </c>
      <c r="AG25" s="113">
        <f t="shared" si="3"/>
        <v>33.4</v>
      </c>
      <c r="AH25" s="114">
        <f t="shared" si="4"/>
        <v>28.132258064516122</v>
      </c>
      <c r="AI25" s="12" t="s">
        <v>35</v>
      </c>
      <c r="AJ25" t="s">
        <v>35</v>
      </c>
      <c r="AK25" t="s">
        <v>35</v>
      </c>
      <c r="AM25" t="s">
        <v>35</v>
      </c>
    </row>
    <row r="26" spans="1:39" x14ac:dyDescent="0.2">
      <c r="A26" s="48" t="s">
        <v>150</v>
      </c>
      <c r="B26" s="110">
        <f>[22]Maio!$C$5</f>
        <v>27.1</v>
      </c>
      <c r="C26" s="110">
        <f>[22]Maio!$C$6</f>
        <v>28.9</v>
      </c>
      <c r="D26" s="110">
        <f>[22]Maio!$C$7</f>
        <v>28</v>
      </c>
      <c r="E26" s="110">
        <f>[22]Maio!$C$8</f>
        <v>29.9</v>
      </c>
      <c r="F26" s="110">
        <f>[22]Maio!$C$9</f>
        <v>29.1</v>
      </c>
      <c r="G26" s="110">
        <f>[22]Maio!$C$10</f>
        <v>29.2</v>
      </c>
      <c r="H26" s="110">
        <f>[22]Maio!$C$11</f>
        <v>28.6</v>
      </c>
      <c r="I26" s="110">
        <f>[22]Maio!$C$12</f>
        <v>32.200000000000003</v>
      </c>
      <c r="J26" s="110">
        <f>[22]Maio!$C$13</f>
        <v>32.5</v>
      </c>
      <c r="K26" s="110">
        <f>[22]Maio!$C$14</f>
        <v>22.9</v>
      </c>
      <c r="L26" s="110">
        <f>[22]Maio!$C$15</f>
        <v>25.8</v>
      </c>
      <c r="M26" s="110">
        <f>[22]Maio!$C$16</f>
        <v>27.1</v>
      </c>
      <c r="N26" s="110">
        <f>[22]Maio!$C$17</f>
        <v>28</v>
      </c>
      <c r="O26" s="110">
        <f>[22]Maio!$C$18</f>
        <v>28.6</v>
      </c>
      <c r="P26" s="110">
        <f>[22]Maio!$C$19</f>
        <v>27.9</v>
      </c>
      <c r="Q26" s="110">
        <f>[22]Maio!$C$20</f>
        <v>29.1</v>
      </c>
      <c r="R26" s="110">
        <f>[22]Maio!$C$21</f>
        <v>30</v>
      </c>
      <c r="S26" s="110">
        <f>[22]Maio!$C$22</f>
        <v>31.2</v>
      </c>
      <c r="T26" s="110">
        <f>[22]Maio!$C$23</f>
        <v>30.4</v>
      </c>
      <c r="U26" s="110">
        <f>[22]Maio!$C$24</f>
        <v>28.9</v>
      </c>
      <c r="V26" s="110">
        <f>[22]Maio!$C$25</f>
        <v>30.5</v>
      </c>
      <c r="W26" s="110">
        <f>[22]Maio!$C$26</f>
        <v>30.1</v>
      </c>
      <c r="X26" s="110">
        <f>[22]Maio!$C$27</f>
        <v>28.8</v>
      </c>
      <c r="Y26" s="110">
        <f>[22]Maio!$C$28</f>
        <v>29.4</v>
      </c>
      <c r="Z26" s="110">
        <f>[22]Maio!$C$29</f>
        <v>29.9</v>
      </c>
      <c r="AA26" s="110">
        <f>[22]Maio!$C$30</f>
        <v>31.6</v>
      </c>
      <c r="AB26" s="110">
        <f>[22]Maio!$C$31</f>
        <v>30.2</v>
      </c>
      <c r="AC26" s="110">
        <f>[22]Maio!$C$32</f>
        <v>25.9</v>
      </c>
      <c r="AD26" s="110">
        <f>[22]Maio!$C$33</f>
        <v>15.7</v>
      </c>
      <c r="AE26" s="110">
        <f>[22]Maio!$C$34</f>
        <v>19.2</v>
      </c>
      <c r="AF26" s="110">
        <f>[22]Maio!$C$35</f>
        <v>21.6</v>
      </c>
      <c r="AG26" s="113">
        <f t="shared" si="3"/>
        <v>32.5</v>
      </c>
      <c r="AH26" s="114">
        <f t="shared" si="4"/>
        <v>28.009677419354841</v>
      </c>
      <c r="AJ26" t="s">
        <v>35</v>
      </c>
      <c r="AL26" t="s">
        <v>35</v>
      </c>
    </row>
    <row r="27" spans="1:39" x14ac:dyDescent="0.2">
      <c r="A27" s="48" t="s">
        <v>8</v>
      </c>
      <c r="B27" s="110">
        <f>[23]Maio!$C$5</f>
        <v>26.2</v>
      </c>
      <c r="C27" s="110">
        <f>[23]Maio!$C$6</f>
        <v>27.4</v>
      </c>
      <c r="D27" s="110">
        <f>[23]Maio!$C$7</f>
        <v>27.8</v>
      </c>
      <c r="E27" s="110">
        <f>[23]Maio!$C$8</f>
        <v>28.4</v>
      </c>
      <c r="F27" s="110">
        <f>[23]Maio!$C$9</f>
        <v>28.7</v>
      </c>
      <c r="G27" s="110">
        <f>[23]Maio!$C$10</f>
        <v>27.8</v>
      </c>
      <c r="H27" s="110">
        <f>[23]Maio!$C$11</f>
        <v>26.4</v>
      </c>
      <c r="I27" s="110">
        <f>[23]Maio!$C$12</f>
        <v>31.8</v>
      </c>
      <c r="J27" s="110">
        <f>[23]Maio!$C$13</f>
        <v>32.4</v>
      </c>
      <c r="K27" s="110">
        <f>[23]Maio!$C$14</f>
        <v>24.8</v>
      </c>
      <c r="L27" s="110">
        <f>[23]Maio!$C$15</f>
        <v>25.5</v>
      </c>
      <c r="M27" s="110">
        <f>[23]Maio!$C$16</f>
        <v>25.3</v>
      </c>
      <c r="N27" s="110">
        <f>[23]Maio!$C$17</f>
        <v>27.2</v>
      </c>
      <c r="O27" s="110">
        <f>[23]Maio!$C$18</f>
        <v>26.9</v>
      </c>
      <c r="P27" s="110">
        <f>[23]Maio!$C$19</f>
        <v>26.2</v>
      </c>
      <c r="Q27" s="110">
        <f>[23]Maio!$C$20</f>
        <v>27.8</v>
      </c>
      <c r="R27" s="110">
        <f>[23]Maio!$C$21</f>
        <v>28.2</v>
      </c>
      <c r="S27" s="110">
        <f>[23]Maio!$C$22</f>
        <v>31</v>
      </c>
      <c r="T27" s="110">
        <f>[23]Maio!$C$23</f>
        <v>29.5</v>
      </c>
      <c r="U27" s="110">
        <f>[23]Maio!$C$24</f>
        <v>29.3</v>
      </c>
      <c r="V27" s="110">
        <f>[23]Maio!$C$25</f>
        <v>30.1</v>
      </c>
      <c r="W27" s="110">
        <f>[23]Maio!$C$26</f>
        <v>29.7</v>
      </c>
      <c r="X27" s="110">
        <f>[23]Maio!$C$27</f>
        <v>27.9</v>
      </c>
      <c r="Y27" s="110">
        <f>[23]Maio!$C$28</f>
        <v>27.3</v>
      </c>
      <c r="Z27" s="110">
        <f>[23]Maio!$C$29</f>
        <v>29.3</v>
      </c>
      <c r="AA27" s="110">
        <f>[23]Maio!$C$30</f>
        <v>28.4</v>
      </c>
      <c r="AB27" s="110">
        <f>[23]Maio!$C$31</f>
        <v>31.1</v>
      </c>
      <c r="AC27" s="110">
        <f>[23]Maio!$C$32</f>
        <v>23.7</v>
      </c>
      <c r="AD27" s="110">
        <f>[23]Maio!$C$33</f>
        <v>14.2</v>
      </c>
      <c r="AE27" s="110">
        <f>[23]Maio!$C$34</f>
        <v>17.8</v>
      </c>
      <c r="AF27" s="110">
        <f>[23]Maio!$C$35</f>
        <v>21.2</v>
      </c>
      <c r="AG27" s="113">
        <f t="shared" si="3"/>
        <v>32.4</v>
      </c>
      <c r="AH27" s="114">
        <f t="shared" si="4"/>
        <v>27.074193548387097</v>
      </c>
      <c r="AJ27" t="s">
        <v>35</v>
      </c>
    </row>
    <row r="28" spans="1:39" x14ac:dyDescent="0.2">
      <c r="A28" s="48" t="s">
        <v>9</v>
      </c>
      <c r="B28" s="110">
        <f>[24]Maio!$C$5</f>
        <v>27.3</v>
      </c>
      <c r="C28" s="110">
        <f>[24]Maio!$C$6</f>
        <v>29.5</v>
      </c>
      <c r="D28" s="110">
        <f>[24]Maio!$C$7</f>
        <v>29.5</v>
      </c>
      <c r="E28" s="110">
        <f>[24]Maio!$C$8</f>
        <v>29.8</v>
      </c>
      <c r="F28" s="110">
        <f>[24]Maio!$C$9</f>
        <v>29.2</v>
      </c>
      <c r="G28" s="110">
        <f>[24]Maio!$C$10</f>
        <v>29.5</v>
      </c>
      <c r="H28" s="110">
        <f>[24]Maio!$C$11</f>
        <v>30.1</v>
      </c>
      <c r="I28" s="110">
        <f>[24]Maio!$C$12</f>
        <v>32.4</v>
      </c>
      <c r="J28" s="110">
        <f>[24]Maio!$C$13</f>
        <v>33.200000000000003</v>
      </c>
      <c r="K28" s="110">
        <f>[24]Maio!$C$14</f>
        <v>26</v>
      </c>
      <c r="L28" s="110">
        <f>[24]Maio!$C$15</f>
        <v>24.7</v>
      </c>
      <c r="M28" s="110">
        <f>[24]Maio!$C$16</f>
        <v>27.6</v>
      </c>
      <c r="N28" s="110">
        <f>[24]Maio!$C$17</f>
        <v>29.2</v>
      </c>
      <c r="O28" s="110">
        <f>[24]Maio!$C$18</f>
        <v>29.1</v>
      </c>
      <c r="P28" s="110">
        <f>[24]Maio!$C$19</f>
        <v>28.4</v>
      </c>
      <c r="Q28" s="110">
        <f>[24]Maio!$C$20</f>
        <v>29.7</v>
      </c>
      <c r="R28" s="110">
        <f>[24]Maio!$C$21</f>
        <v>30.2</v>
      </c>
      <c r="S28" s="110">
        <f>[24]Maio!$C$22</f>
        <v>31.3</v>
      </c>
      <c r="T28" s="110">
        <f>[24]Maio!$C$23</f>
        <v>30</v>
      </c>
      <c r="U28" s="110">
        <f>[24]Maio!$C$24</f>
        <v>30.1</v>
      </c>
      <c r="V28" s="110">
        <f>[24]Maio!$C$25</f>
        <v>30.8</v>
      </c>
      <c r="W28" s="110">
        <f>[24]Maio!$C$26</f>
        <v>30.3</v>
      </c>
      <c r="X28" s="110">
        <f>[24]Maio!$C$27</f>
        <v>29.5</v>
      </c>
      <c r="Y28" s="110">
        <f>[24]Maio!$C$28</f>
        <v>29.4</v>
      </c>
      <c r="Z28" s="110">
        <f>[24]Maio!$C$29</f>
        <v>30.4</v>
      </c>
      <c r="AA28" s="110">
        <f>[24]Maio!$C$30</f>
        <v>31.6</v>
      </c>
      <c r="AB28" s="110">
        <f>[24]Maio!$C$31</f>
        <v>30.3</v>
      </c>
      <c r="AC28" s="110">
        <f>[24]Maio!$C$32</f>
        <v>25.5</v>
      </c>
      <c r="AD28" s="110">
        <f>[24]Maio!$C$33</f>
        <v>14.3</v>
      </c>
      <c r="AE28" s="110">
        <f>[24]Maio!$C$34</f>
        <v>18.7</v>
      </c>
      <c r="AF28" s="110">
        <f>[24]Maio!$C$35</f>
        <v>21.7</v>
      </c>
      <c r="AG28" s="113">
        <f t="shared" si="3"/>
        <v>33.200000000000003</v>
      </c>
      <c r="AH28" s="114">
        <f t="shared" si="4"/>
        <v>28.364516129032253</v>
      </c>
      <c r="AL28" t="s">
        <v>35</v>
      </c>
    </row>
    <row r="29" spans="1:39" hidden="1" x14ac:dyDescent="0.2">
      <c r="A29" s="48" t="s">
        <v>32</v>
      </c>
      <c r="B29" s="110" t="str">
        <f>[25]Maio!$C$5</f>
        <v>*</v>
      </c>
      <c r="C29" s="110" t="str">
        <f>[25]Maio!$C$6</f>
        <v>*</v>
      </c>
      <c r="D29" s="110" t="str">
        <f>[25]Maio!$C$7</f>
        <v>*</v>
      </c>
      <c r="E29" s="110" t="str">
        <f>[25]Maio!$C$8</f>
        <v>*</v>
      </c>
      <c r="F29" s="110" t="str">
        <f>[25]Maio!$C$9</f>
        <v>*</v>
      </c>
      <c r="G29" s="110" t="str">
        <f>[25]Maio!$C$10</f>
        <v>*</v>
      </c>
      <c r="H29" s="110" t="str">
        <f>[25]Maio!$C$11</f>
        <v>*</v>
      </c>
      <c r="I29" s="110" t="str">
        <f>[25]Maio!$C$12</f>
        <v>*</v>
      </c>
      <c r="J29" s="110" t="str">
        <f>[25]Maio!$C$13</f>
        <v>*</v>
      </c>
      <c r="K29" s="110" t="str">
        <f>[25]Maio!$C$14</f>
        <v>*</v>
      </c>
      <c r="L29" s="110" t="str">
        <f>[25]Maio!$C$15</f>
        <v>*</v>
      </c>
      <c r="M29" s="110" t="str">
        <f>[25]Maio!$C$16</f>
        <v>*</v>
      </c>
      <c r="N29" s="110" t="str">
        <f>[25]Maio!$C$17</f>
        <v>*</v>
      </c>
      <c r="O29" s="110" t="str">
        <f>[25]Maio!$C$18</f>
        <v>*</v>
      </c>
      <c r="P29" s="110" t="str">
        <f>[25]Maio!$C$19</f>
        <v>*</v>
      </c>
      <c r="Q29" s="110" t="str">
        <f>[25]Maio!$C$20</f>
        <v>*</v>
      </c>
      <c r="R29" s="110" t="str">
        <f>[25]Maio!$C$21</f>
        <v>*</v>
      </c>
      <c r="S29" s="110" t="str">
        <f>[25]Maio!$C$22</f>
        <v>*</v>
      </c>
      <c r="T29" s="110" t="str">
        <f>[25]Maio!$C$23</f>
        <v>*</v>
      </c>
      <c r="U29" s="110" t="str">
        <f>[25]Maio!$C$24</f>
        <v>*</v>
      </c>
      <c r="V29" s="110" t="str">
        <f>[25]Maio!$C$25</f>
        <v>*</v>
      </c>
      <c r="W29" s="110" t="str">
        <f>[25]Maio!$C$26</f>
        <v>*</v>
      </c>
      <c r="X29" s="110" t="str">
        <f>[25]Maio!$C$27</f>
        <v>*</v>
      </c>
      <c r="Y29" s="110" t="str">
        <f>[25]Maio!$C$28</f>
        <v>*</v>
      </c>
      <c r="Z29" s="110" t="str">
        <f>[25]Maio!$C$29</f>
        <v>*</v>
      </c>
      <c r="AA29" s="110" t="str">
        <f>[25]Maio!$C$30</f>
        <v>*</v>
      </c>
      <c r="AB29" s="110" t="str">
        <f>[25]Maio!$C$31</f>
        <v>*</v>
      </c>
      <c r="AC29" s="110" t="str">
        <f>[25]Maio!$C$32</f>
        <v>*</v>
      </c>
      <c r="AD29" s="110" t="str">
        <f>[25]Maio!$C$33</f>
        <v>*</v>
      </c>
      <c r="AE29" s="110" t="str">
        <f>[25]Maio!$C$34</f>
        <v>*</v>
      </c>
      <c r="AF29" s="110" t="str">
        <f>[25]Maio!$C$35</f>
        <v>*</v>
      </c>
      <c r="AG29" s="113" t="s">
        <v>197</v>
      </c>
      <c r="AH29" s="114" t="s">
        <v>197</v>
      </c>
      <c r="AL29" t="s">
        <v>35</v>
      </c>
      <c r="AM29" t="s">
        <v>35</v>
      </c>
    </row>
    <row r="30" spans="1:39" hidden="1" x14ac:dyDescent="0.2">
      <c r="A30" s="48" t="s">
        <v>10</v>
      </c>
      <c r="B30" s="110" t="str">
        <f>[26]Maio!$C$5</f>
        <v>*</v>
      </c>
      <c r="C30" s="110" t="str">
        <f>[26]Maio!$C$6</f>
        <v>*</v>
      </c>
      <c r="D30" s="110" t="str">
        <f>[26]Maio!$C$7</f>
        <v>*</v>
      </c>
      <c r="E30" s="110" t="str">
        <f>[26]Maio!$C$8</f>
        <v>*</v>
      </c>
      <c r="F30" s="110" t="str">
        <f>[26]Maio!$C$9</f>
        <v>*</v>
      </c>
      <c r="G30" s="110" t="str">
        <f>[26]Maio!$C$10</f>
        <v>*</v>
      </c>
      <c r="H30" s="110" t="str">
        <f>[26]Maio!$C$11</f>
        <v>*</v>
      </c>
      <c r="I30" s="110" t="str">
        <f>[26]Maio!$C$12</f>
        <v>*</v>
      </c>
      <c r="J30" s="110" t="str">
        <f>[26]Maio!$C$13</f>
        <v>*</v>
      </c>
      <c r="K30" s="110" t="str">
        <f>[26]Maio!$C$14</f>
        <v>*</v>
      </c>
      <c r="L30" s="110" t="str">
        <f>[26]Maio!$C$15</f>
        <v>*</v>
      </c>
      <c r="M30" s="110" t="str">
        <f>[26]Maio!$C$16</f>
        <v>*</v>
      </c>
      <c r="N30" s="110" t="str">
        <f>[26]Maio!$C$17</f>
        <v>*</v>
      </c>
      <c r="O30" s="110" t="str">
        <f>[26]Maio!$C$18</f>
        <v>*</v>
      </c>
      <c r="P30" s="110" t="str">
        <f>[26]Maio!$C$19</f>
        <v>*</v>
      </c>
      <c r="Q30" s="110" t="str">
        <f>[26]Maio!$C$20</f>
        <v>*</v>
      </c>
      <c r="R30" s="110" t="str">
        <f>[26]Maio!$C$21</f>
        <v>*</v>
      </c>
      <c r="S30" s="110" t="str">
        <f>[26]Maio!$C$22</f>
        <v>*</v>
      </c>
      <c r="T30" s="110" t="str">
        <f>[26]Maio!$C$23</f>
        <v>*</v>
      </c>
      <c r="U30" s="110" t="str">
        <f>[26]Maio!$C$24</f>
        <v>*</v>
      </c>
      <c r="V30" s="110" t="str">
        <f>[26]Maio!$C$25</f>
        <v>*</v>
      </c>
      <c r="W30" s="110" t="str">
        <f>[26]Maio!$C$26</f>
        <v>*</v>
      </c>
      <c r="X30" s="110" t="str">
        <f>[26]Maio!$C$27</f>
        <v>*</v>
      </c>
      <c r="Y30" s="110" t="str">
        <f>[26]Maio!$C$28</f>
        <v>*</v>
      </c>
      <c r="Z30" s="110" t="str">
        <f>[26]Maio!$C$29</f>
        <v>*</v>
      </c>
      <c r="AA30" s="110" t="str">
        <f>[26]Maio!$C$30</f>
        <v>*</v>
      </c>
      <c r="AB30" s="110" t="str">
        <f>[26]Maio!$C$31</f>
        <v>*</v>
      </c>
      <c r="AC30" s="110" t="str">
        <f>[26]Maio!$C$32</f>
        <v>*</v>
      </c>
      <c r="AD30" s="110" t="str">
        <f>[26]Maio!$C$33</f>
        <v>*</v>
      </c>
      <c r="AE30" s="110" t="str">
        <f>[26]Maio!$C$34</f>
        <v>*</v>
      </c>
      <c r="AF30" s="110" t="str">
        <f>[26]Maio!$C$35</f>
        <v>*</v>
      </c>
      <c r="AG30" s="113" t="s">
        <v>197</v>
      </c>
      <c r="AH30" s="114" t="s">
        <v>197</v>
      </c>
      <c r="AL30" t="s">
        <v>35</v>
      </c>
      <c r="AM30" t="s">
        <v>35</v>
      </c>
    </row>
    <row r="31" spans="1:39" x14ac:dyDescent="0.2">
      <c r="A31" s="48" t="s">
        <v>151</v>
      </c>
      <c r="B31" s="110">
        <f>[27]Maio!$C$5</f>
        <v>25.6</v>
      </c>
      <c r="C31" s="110">
        <f>[27]Maio!$C$6</f>
        <v>27.8</v>
      </c>
      <c r="D31" s="110">
        <f>[27]Maio!$C$7</f>
        <v>27.5</v>
      </c>
      <c r="E31" s="110">
        <f>[27]Maio!$C$8</f>
        <v>27.7</v>
      </c>
      <c r="F31" s="110">
        <f>[27]Maio!$C$9</f>
        <v>27.4</v>
      </c>
      <c r="G31" s="110">
        <f>[27]Maio!$C$10</f>
        <v>27.2</v>
      </c>
      <c r="H31" s="110">
        <f>[27]Maio!$C$11</f>
        <v>26.5</v>
      </c>
      <c r="I31" s="110">
        <f>[27]Maio!$C$12</f>
        <v>29.8</v>
      </c>
      <c r="J31" s="110">
        <f>[27]Maio!$C$13</f>
        <v>31.1</v>
      </c>
      <c r="K31" s="110">
        <f>[27]Maio!$C$14</f>
        <v>23.4</v>
      </c>
      <c r="L31" s="110">
        <f>[27]Maio!$C$15</f>
        <v>24.3</v>
      </c>
      <c r="M31" s="110">
        <f>[27]Maio!$C$16</f>
        <v>25</v>
      </c>
      <c r="N31" s="110">
        <f>[27]Maio!$C$17</f>
        <v>26.8</v>
      </c>
      <c r="O31" s="110">
        <f>[27]Maio!$C$18</f>
        <v>26.5</v>
      </c>
      <c r="P31" s="110">
        <f>[27]Maio!$C$19</f>
        <v>26</v>
      </c>
      <c r="Q31" s="110">
        <f>[27]Maio!$C$20</f>
        <v>27.1</v>
      </c>
      <c r="R31" s="110">
        <f>[27]Maio!$C$21</f>
        <v>27.9</v>
      </c>
      <c r="S31" s="110">
        <f>[27]Maio!$C$22</f>
        <v>28.9</v>
      </c>
      <c r="T31" s="110">
        <f>[27]Maio!$C$23</f>
        <v>28.2</v>
      </c>
      <c r="U31" s="110">
        <f>[27]Maio!$C$24</f>
        <v>28.1</v>
      </c>
      <c r="V31" s="110">
        <f>[27]Maio!$C$25</f>
        <v>29.3</v>
      </c>
      <c r="W31" s="110">
        <f>[27]Maio!$C$26</f>
        <v>29.5</v>
      </c>
      <c r="X31" s="110">
        <f>[27]Maio!$C$27</f>
        <v>27.3</v>
      </c>
      <c r="Y31" s="110">
        <f>[27]Maio!$C$28</f>
        <v>27.4</v>
      </c>
      <c r="Z31" s="110">
        <f>[27]Maio!$C$29</f>
        <v>28.3</v>
      </c>
      <c r="AA31" s="110">
        <f>[27]Maio!$C$30</f>
        <v>28.7</v>
      </c>
      <c r="AB31" s="110">
        <f>[27]Maio!$C$31</f>
        <v>29.1</v>
      </c>
      <c r="AC31" s="110">
        <f>[27]Maio!$C$32</f>
        <v>24.7</v>
      </c>
      <c r="AD31" s="110">
        <f>[27]Maio!$C$33</f>
        <v>14.6</v>
      </c>
      <c r="AE31" s="110">
        <f>[27]Maio!$C$34</f>
        <v>17.899999999999999</v>
      </c>
      <c r="AF31" s="110">
        <f>[27]Maio!$C$35</f>
        <v>22.3</v>
      </c>
      <c r="AG31" s="113">
        <f t="shared" si="3"/>
        <v>31.1</v>
      </c>
      <c r="AH31" s="114">
        <f t="shared" si="4"/>
        <v>26.512903225806451</v>
      </c>
      <c r="AI31" s="12" t="s">
        <v>35</v>
      </c>
      <c r="AL31" t="s">
        <v>35</v>
      </c>
    </row>
    <row r="32" spans="1:39" x14ac:dyDescent="0.2">
      <c r="A32" s="48" t="s">
        <v>11</v>
      </c>
      <c r="B32" s="110">
        <f>[28]Maio!$C$5</f>
        <v>28.1</v>
      </c>
      <c r="C32" s="110">
        <f>[28]Maio!$C$6</f>
        <v>30</v>
      </c>
      <c r="D32" s="110">
        <f>[28]Maio!$C$7</f>
        <v>30.4</v>
      </c>
      <c r="E32" s="110">
        <f>[28]Maio!$C$8</f>
        <v>31.4</v>
      </c>
      <c r="F32" s="110">
        <f>[28]Maio!$C$9</f>
        <v>29.7</v>
      </c>
      <c r="G32" s="110">
        <f>[28]Maio!$C$10</f>
        <v>30.7</v>
      </c>
      <c r="H32" s="110">
        <f>[28]Maio!$C$11</f>
        <v>30.6</v>
      </c>
      <c r="I32" s="110">
        <f>[28]Maio!$C$12</f>
        <v>32.6</v>
      </c>
      <c r="J32" s="110">
        <f>[28]Maio!$C$13</f>
        <v>32.299999999999997</v>
      </c>
      <c r="K32" s="110">
        <f>[28]Maio!$C$14</f>
        <v>22.6</v>
      </c>
      <c r="L32" s="110">
        <f>[28]Maio!$C$15</f>
        <v>24.6</v>
      </c>
      <c r="M32" s="110">
        <f>[28]Maio!$C$16</f>
        <v>26.7</v>
      </c>
      <c r="N32" s="110">
        <f>[28]Maio!$C$17</f>
        <v>28.8</v>
      </c>
      <c r="O32" s="110">
        <f>[28]Maio!$C$18</f>
        <v>29.2</v>
      </c>
      <c r="P32" s="110">
        <f>[28]Maio!$C$19</f>
        <v>28.9</v>
      </c>
      <c r="Q32" s="110">
        <f>[28]Maio!$C$20</f>
        <v>31</v>
      </c>
      <c r="R32" s="110">
        <f>[28]Maio!$C$21</f>
        <v>31</v>
      </c>
      <c r="S32" s="110">
        <f>[28]Maio!$C$22</f>
        <v>31.6</v>
      </c>
      <c r="T32" s="110">
        <f>[28]Maio!$C$23</f>
        <v>31.4</v>
      </c>
      <c r="U32" s="110">
        <f>[28]Maio!$C$24</f>
        <v>30</v>
      </c>
      <c r="V32" s="110">
        <f>[28]Maio!$C$25</f>
        <v>30.5</v>
      </c>
      <c r="W32" s="110">
        <f>[28]Maio!$C$26</f>
        <v>30.5</v>
      </c>
      <c r="X32" s="110">
        <f>[28]Maio!$C$27</f>
        <v>29.2</v>
      </c>
      <c r="Y32" s="110">
        <f>[28]Maio!$C$28</f>
        <v>30.9</v>
      </c>
      <c r="Z32" s="110">
        <f>[28]Maio!$C$29</f>
        <v>31.4</v>
      </c>
      <c r="AA32" s="110">
        <f>[28]Maio!$C$30</f>
        <v>32.799999999999997</v>
      </c>
      <c r="AB32" s="110">
        <f>[28]Maio!$C$31</f>
        <v>30.6</v>
      </c>
      <c r="AC32" s="110">
        <f>[28]Maio!$C$32</f>
        <v>24.5</v>
      </c>
      <c r="AD32" s="110">
        <f>[28]Maio!$C$33</f>
        <v>15.3</v>
      </c>
      <c r="AE32" s="110">
        <f>[28]Maio!$C$34</f>
        <v>18.7</v>
      </c>
      <c r="AF32" s="110">
        <f>[28]Maio!$C$35</f>
        <v>21.3</v>
      </c>
      <c r="AG32" s="113">
        <f t="shared" si="3"/>
        <v>32.799999999999997</v>
      </c>
      <c r="AH32" s="114">
        <f t="shared" si="4"/>
        <v>28.622580645161285</v>
      </c>
      <c r="AM32" t="s">
        <v>35</v>
      </c>
    </row>
    <row r="33" spans="1:39" s="5" customFormat="1" x14ac:dyDescent="0.2">
      <c r="A33" s="48" t="s">
        <v>12</v>
      </c>
      <c r="B33" s="110">
        <f>[29]Maio!$C$5</f>
        <v>29.9</v>
      </c>
      <c r="C33" s="110">
        <f>[29]Maio!$C$6</f>
        <v>31.9</v>
      </c>
      <c r="D33" s="110">
        <f>[29]Maio!$C$7</f>
        <v>31.8</v>
      </c>
      <c r="E33" s="110">
        <f>[29]Maio!$C$8</f>
        <v>32.200000000000003</v>
      </c>
      <c r="F33" s="110">
        <f>[29]Maio!$C$9</f>
        <v>31.8</v>
      </c>
      <c r="G33" s="110">
        <f>[29]Maio!$C$10</f>
        <v>31.4</v>
      </c>
      <c r="H33" s="110">
        <f>[29]Maio!$C$11</f>
        <v>32.200000000000003</v>
      </c>
      <c r="I33" s="110">
        <f>[29]Maio!$C$12</f>
        <v>33.1</v>
      </c>
      <c r="J33" s="110">
        <f>[29]Maio!$C$13</f>
        <v>32.9</v>
      </c>
      <c r="K33" s="110">
        <f>[29]Maio!$C$14</f>
        <v>26.7</v>
      </c>
      <c r="L33" s="110">
        <f>[29]Maio!$C$15</f>
        <v>27.5</v>
      </c>
      <c r="M33" s="110">
        <f>[29]Maio!$C$16</f>
        <v>29.3</v>
      </c>
      <c r="N33" s="110">
        <f>[29]Maio!$C$17</f>
        <v>31.6</v>
      </c>
      <c r="O33" s="110">
        <f>[29]Maio!$C$18</f>
        <v>31.8</v>
      </c>
      <c r="P33" s="110">
        <f>[29]Maio!$C$19</f>
        <v>30.8</v>
      </c>
      <c r="Q33" s="110">
        <f>[29]Maio!$C$20</f>
        <v>31.2</v>
      </c>
      <c r="R33" s="110">
        <f>[29]Maio!$C$21</f>
        <v>31.5</v>
      </c>
      <c r="S33" s="110">
        <f>[29]Maio!$C$22</f>
        <v>31.5</v>
      </c>
      <c r="T33" s="110">
        <f>[29]Maio!$C$23</f>
        <v>31.2</v>
      </c>
      <c r="U33" s="110">
        <f>[29]Maio!$C$24</f>
        <v>32.700000000000003</v>
      </c>
      <c r="V33" s="110">
        <f>[29]Maio!$C$25</f>
        <v>32</v>
      </c>
      <c r="W33" s="110">
        <f>[29]Maio!$C$26</f>
        <v>31.7</v>
      </c>
      <c r="X33" s="110">
        <f>[29]Maio!$C$27</f>
        <v>31.1</v>
      </c>
      <c r="Y33" s="110">
        <f>[29]Maio!$C$28</f>
        <v>31.3</v>
      </c>
      <c r="Z33" s="110">
        <f>[29]Maio!$C$29</f>
        <v>31.9</v>
      </c>
      <c r="AA33" s="110">
        <f>[29]Maio!$C$30</f>
        <v>32.200000000000003</v>
      </c>
      <c r="AB33" s="110">
        <f>[29]Maio!$C$31</f>
        <v>31.4</v>
      </c>
      <c r="AC33" s="110">
        <f>[29]Maio!$C$32</f>
        <v>27.5</v>
      </c>
      <c r="AD33" s="110">
        <f>[29]Maio!$C$33</f>
        <v>18.399999999999999</v>
      </c>
      <c r="AE33" s="110">
        <f>[29]Maio!$C$34</f>
        <v>20.3</v>
      </c>
      <c r="AF33" s="110">
        <f>[29]Maio!$C$35</f>
        <v>22.8</v>
      </c>
      <c r="AG33" s="113">
        <f t="shared" si="3"/>
        <v>33.1</v>
      </c>
      <c r="AH33" s="114">
        <f t="shared" si="4"/>
        <v>30.116129032258065</v>
      </c>
      <c r="AL33" s="5" t="s">
        <v>35</v>
      </c>
      <c r="AM33" s="5" t="s">
        <v>35</v>
      </c>
    </row>
    <row r="34" spans="1:39" x14ac:dyDescent="0.2">
      <c r="A34" s="48" t="s">
        <v>13</v>
      </c>
      <c r="B34" s="110">
        <f>[30]Maio!$C$5</f>
        <v>31.4</v>
      </c>
      <c r="C34" s="110">
        <f>[30]Maio!$C$6</f>
        <v>33.200000000000003</v>
      </c>
      <c r="D34" s="110">
        <f>[30]Maio!$C$7</f>
        <v>31.8</v>
      </c>
      <c r="E34" s="110">
        <f>[30]Maio!$C$8</f>
        <v>33.799999999999997</v>
      </c>
      <c r="F34" s="110">
        <f>[30]Maio!$C$9</f>
        <v>33</v>
      </c>
      <c r="G34" s="110">
        <f>[30]Maio!$C$10</f>
        <v>32.6</v>
      </c>
      <c r="H34" s="110">
        <f>[30]Maio!$C$11</f>
        <v>33.200000000000003</v>
      </c>
      <c r="I34" s="110">
        <f>[30]Maio!$C$12</f>
        <v>34</v>
      </c>
      <c r="J34" s="110">
        <f>[30]Maio!$C$13</f>
        <v>34</v>
      </c>
      <c r="K34" s="110">
        <f>[30]Maio!$C$14</f>
        <v>26.6</v>
      </c>
      <c r="L34" s="110">
        <f>[30]Maio!$C$15</f>
        <v>28.9</v>
      </c>
      <c r="M34" s="110">
        <f>[30]Maio!$C$16</f>
        <v>31.3</v>
      </c>
      <c r="N34" s="110">
        <f>[30]Maio!$C$17</f>
        <v>33.700000000000003</v>
      </c>
      <c r="O34" s="110">
        <f>[30]Maio!$C$18</f>
        <v>32.700000000000003</v>
      </c>
      <c r="P34" s="110">
        <f>[30]Maio!$C$19</f>
        <v>31.9</v>
      </c>
      <c r="Q34" s="110">
        <f>[30]Maio!$C$20</f>
        <v>32.5</v>
      </c>
      <c r="R34" s="110">
        <f>[30]Maio!$C$21</f>
        <v>32.700000000000003</v>
      </c>
      <c r="S34" s="110">
        <f>[30]Maio!$C$22</f>
        <v>32.700000000000003</v>
      </c>
      <c r="T34" s="110">
        <f>[30]Maio!$C$23</f>
        <v>33.6</v>
      </c>
      <c r="U34" s="110">
        <f>[30]Maio!$C$24</f>
        <v>33.799999999999997</v>
      </c>
      <c r="V34" s="110">
        <f>[30]Maio!$C$25</f>
        <v>33</v>
      </c>
      <c r="W34" s="110">
        <f>[30]Maio!$C$26</f>
        <v>32.4</v>
      </c>
      <c r="X34" s="110">
        <f>[30]Maio!$C$27</f>
        <v>32.6</v>
      </c>
      <c r="Y34" s="110">
        <f>[30]Maio!$C$28</f>
        <v>33.1</v>
      </c>
      <c r="Z34" s="110">
        <f>[30]Maio!$C$29</f>
        <v>34</v>
      </c>
      <c r="AA34" s="110">
        <f>[30]Maio!$C$30</f>
        <v>33.5</v>
      </c>
      <c r="AB34" s="110">
        <f>[30]Maio!$C$31</f>
        <v>32.1</v>
      </c>
      <c r="AC34" s="110">
        <f>[30]Maio!$C$32</f>
        <v>26.6</v>
      </c>
      <c r="AD34" s="110">
        <f>[30]Maio!$C$33</f>
        <v>19.5</v>
      </c>
      <c r="AE34" s="110">
        <f>[30]Maio!$C$34</f>
        <v>23</v>
      </c>
      <c r="AF34" s="110">
        <f>[30]Maio!$C$35</f>
        <v>24.7</v>
      </c>
      <c r="AG34" s="113">
        <f t="shared" si="3"/>
        <v>34</v>
      </c>
      <c r="AH34" s="114">
        <f t="shared" si="4"/>
        <v>31.35161290322581</v>
      </c>
    </row>
    <row r="35" spans="1:39" x14ac:dyDescent="0.2">
      <c r="A35" s="48" t="s">
        <v>152</v>
      </c>
      <c r="B35" s="110">
        <f>[31]Maio!$C$5</f>
        <v>29</v>
      </c>
      <c r="C35" s="110">
        <f>[31]Maio!$C$6</f>
        <v>30.7</v>
      </c>
      <c r="D35" s="110">
        <f>[31]Maio!$C$7</f>
        <v>31.5</v>
      </c>
      <c r="E35" s="110">
        <f>[31]Maio!$C$8</f>
        <v>31.4</v>
      </c>
      <c r="F35" s="110">
        <f>[31]Maio!$C$9</f>
        <v>29.9</v>
      </c>
      <c r="G35" s="110">
        <f>[31]Maio!$C$10</f>
        <v>30.6</v>
      </c>
      <c r="H35" s="110">
        <f>[31]Maio!$C$11</f>
        <v>30.5</v>
      </c>
      <c r="I35" s="110">
        <f>[31]Maio!$C$12</f>
        <v>33.5</v>
      </c>
      <c r="J35" s="110">
        <f>[31]Maio!$C$13</f>
        <v>33.200000000000003</v>
      </c>
      <c r="K35" s="110">
        <f>[31]Maio!$C$14</f>
        <v>25.8</v>
      </c>
      <c r="L35" s="110">
        <f>[31]Maio!$C$15</f>
        <v>21.9</v>
      </c>
      <c r="M35" s="110">
        <f>[31]Maio!$C$16</f>
        <v>28.7</v>
      </c>
      <c r="N35" s="110">
        <f>[31]Maio!$C$17</f>
        <v>31</v>
      </c>
      <c r="O35" s="110">
        <f>[31]Maio!$C$18</f>
        <v>29.6</v>
      </c>
      <c r="P35" s="110">
        <f>[31]Maio!$C$19</f>
        <v>29.3</v>
      </c>
      <c r="Q35" s="110">
        <f>[31]Maio!$C$20</f>
        <v>30.2</v>
      </c>
      <c r="R35" s="110">
        <f>[31]Maio!$C$21</f>
        <v>30.8</v>
      </c>
      <c r="S35" s="110">
        <f>[31]Maio!$C$22</f>
        <v>31.7</v>
      </c>
      <c r="T35" s="110">
        <f>[31]Maio!$C$23</f>
        <v>31.8</v>
      </c>
      <c r="U35" s="110">
        <f>[31]Maio!$C$24</f>
        <v>31.1</v>
      </c>
      <c r="V35" s="110">
        <f>[31]Maio!$C$25</f>
        <v>31.1</v>
      </c>
      <c r="W35" s="110">
        <f>[31]Maio!$C$26</f>
        <v>31</v>
      </c>
      <c r="X35" s="110">
        <f>[31]Maio!$C$27</f>
        <v>30.1</v>
      </c>
      <c r="Y35" s="110">
        <f>[31]Maio!$C$28</f>
        <v>30.7</v>
      </c>
      <c r="Z35" s="110">
        <f>[31]Maio!$C$29</f>
        <v>31.5</v>
      </c>
      <c r="AA35" s="110">
        <f>[31]Maio!$C$30</f>
        <v>31.9</v>
      </c>
      <c r="AB35" s="110">
        <f>[31]Maio!$C$31</f>
        <v>32.4</v>
      </c>
      <c r="AC35" s="110">
        <f>[31]Maio!$C$32</f>
        <v>24.6</v>
      </c>
      <c r="AD35" s="110">
        <f>[31]Maio!$C$33</f>
        <v>15.8</v>
      </c>
      <c r="AE35" s="110">
        <f>[31]Maio!$C$34</f>
        <v>19.399999999999999</v>
      </c>
      <c r="AF35" s="110">
        <f>[31]Maio!$C$35</f>
        <v>23.5</v>
      </c>
      <c r="AG35" s="113">
        <f t="shared" si="3"/>
        <v>33.5</v>
      </c>
      <c r="AH35" s="114">
        <f t="shared" si="4"/>
        <v>29.167741935483871</v>
      </c>
    </row>
    <row r="36" spans="1:39" x14ac:dyDescent="0.2">
      <c r="A36" s="48" t="s">
        <v>123</v>
      </c>
      <c r="B36" s="110">
        <f>[32]Maio!$C$5</f>
        <v>27.8</v>
      </c>
      <c r="C36" s="110">
        <f>[32]Maio!$C$6</f>
        <v>30.4</v>
      </c>
      <c r="D36" s="110">
        <f>[32]Maio!$C$7</f>
        <v>29.1</v>
      </c>
      <c r="E36" s="110">
        <f>[32]Maio!$C$8</f>
        <v>30</v>
      </c>
      <c r="F36" s="110">
        <f>[32]Maio!$C$9</f>
        <v>29.9</v>
      </c>
      <c r="G36" s="110">
        <f>[32]Maio!$C$10</f>
        <v>30.3</v>
      </c>
      <c r="H36" s="110">
        <f>[32]Maio!$C$11</f>
        <v>30.8</v>
      </c>
      <c r="I36" s="110">
        <f>[32]Maio!$C$12</f>
        <v>33.1</v>
      </c>
      <c r="J36" s="110">
        <f>[32]Maio!$C$13</f>
        <v>34</v>
      </c>
      <c r="K36" s="110">
        <f>[32]Maio!$C$14</f>
        <v>27.6</v>
      </c>
      <c r="L36" s="110">
        <f>[32]Maio!$C$15</f>
        <v>25</v>
      </c>
      <c r="M36" s="110">
        <f>[32]Maio!$C$16</f>
        <v>27.7</v>
      </c>
      <c r="N36" s="110">
        <f>[32]Maio!$C$17</f>
        <v>29.5</v>
      </c>
      <c r="O36" s="110">
        <f>[32]Maio!$C$18</f>
        <v>29.1</v>
      </c>
      <c r="P36" s="110">
        <f>[32]Maio!$C$19</f>
        <v>28.5</v>
      </c>
      <c r="Q36" s="110">
        <f>[32]Maio!$C$20</f>
        <v>30.3</v>
      </c>
      <c r="R36" s="110">
        <f>[32]Maio!$C$21</f>
        <v>31.4</v>
      </c>
      <c r="S36" s="110">
        <f>[32]Maio!$C$22</f>
        <v>32.9</v>
      </c>
      <c r="T36" s="110">
        <f>[32]Maio!$C$23</f>
        <v>31.2</v>
      </c>
      <c r="U36" s="110">
        <f>[32]Maio!$C$24</f>
        <v>31.7</v>
      </c>
      <c r="V36" s="110">
        <f>[32]Maio!$C$25</f>
        <v>31.2</v>
      </c>
      <c r="W36" s="110">
        <f>[32]Maio!$C$26</f>
        <v>31.6</v>
      </c>
      <c r="X36" s="110">
        <f>[32]Maio!$C$27</f>
        <v>30.6</v>
      </c>
      <c r="Y36" s="110">
        <f>[32]Maio!$C$28</f>
        <v>30.5</v>
      </c>
      <c r="Z36" s="110">
        <f>[32]Maio!$C$29</f>
        <v>32</v>
      </c>
      <c r="AA36" s="110">
        <f>[32]Maio!$C$30</f>
        <v>32.1</v>
      </c>
      <c r="AB36" s="110">
        <f>[32]Maio!$C$31</f>
        <v>32.799999999999997</v>
      </c>
      <c r="AC36" s="110">
        <f>[32]Maio!$C$32</f>
        <v>25.9</v>
      </c>
      <c r="AD36" s="110">
        <f>[32]Maio!$C$33</f>
        <v>14.9</v>
      </c>
      <c r="AE36" s="110">
        <f>[32]Maio!$C$34</f>
        <v>20</v>
      </c>
      <c r="AF36" s="110">
        <f>[32]Maio!$C$35</f>
        <v>23.4</v>
      </c>
      <c r="AG36" s="113">
        <f t="shared" si="3"/>
        <v>34</v>
      </c>
      <c r="AH36" s="114">
        <f t="shared" si="4"/>
        <v>29.20322580645162</v>
      </c>
      <c r="AL36" t="s">
        <v>35</v>
      </c>
    </row>
    <row r="37" spans="1:39" x14ac:dyDescent="0.2">
      <c r="A37" s="48" t="s">
        <v>14</v>
      </c>
      <c r="B37" s="110">
        <f>[33]Maio!$C$5</f>
        <v>30.5</v>
      </c>
      <c r="C37" s="110">
        <f>[33]Maio!$C$6</f>
        <v>33.1</v>
      </c>
      <c r="D37" s="110">
        <f>[33]Maio!$C$7</f>
        <v>33.799999999999997</v>
      </c>
      <c r="E37" s="110">
        <f>[33]Maio!$C$8</f>
        <v>32.5</v>
      </c>
      <c r="F37" s="110">
        <f>[33]Maio!$C$9</f>
        <v>31.5</v>
      </c>
      <c r="G37" s="110">
        <f>[33]Maio!$C$10</f>
        <v>31.5</v>
      </c>
      <c r="H37" s="110">
        <f>[33]Maio!$C$11</f>
        <v>32.9</v>
      </c>
      <c r="I37" s="110">
        <f>[33]Maio!$C$12</f>
        <v>34.299999999999997</v>
      </c>
      <c r="J37" s="110">
        <f>[33]Maio!$C$13</f>
        <v>34.299999999999997</v>
      </c>
      <c r="K37" s="110">
        <f>[33]Maio!$C$14</f>
        <v>34.700000000000003</v>
      </c>
      <c r="L37" s="110">
        <f>[33]Maio!$C$15</f>
        <v>30.3</v>
      </c>
      <c r="M37" s="110">
        <f>[33]Maio!$C$16</f>
        <v>29.3</v>
      </c>
      <c r="N37" s="110">
        <f>[33]Maio!$C$17</f>
        <v>31.5</v>
      </c>
      <c r="O37" s="110">
        <f>[33]Maio!$C$18</f>
        <v>31</v>
      </c>
      <c r="P37" s="110">
        <f>[33]Maio!$C$19</f>
        <v>30.5</v>
      </c>
      <c r="Q37" s="110">
        <f>[33]Maio!$C$20</f>
        <v>31.1</v>
      </c>
      <c r="R37" s="110">
        <f>[33]Maio!$C$21</f>
        <v>32</v>
      </c>
      <c r="S37" s="110">
        <f>[33]Maio!$C$22</f>
        <v>32</v>
      </c>
      <c r="T37" s="110">
        <f>[33]Maio!$C$23</f>
        <v>32.4</v>
      </c>
      <c r="U37" s="110">
        <f>[33]Maio!$C$24</f>
        <v>31.5</v>
      </c>
      <c r="V37" s="110">
        <f>[33]Maio!$C$25</f>
        <v>31.4</v>
      </c>
      <c r="W37" s="110">
        <f>[33]Maio!$C$26</f>
        <v>32.1</v>
      </c>
      <c r="X37" s="110">
        <f>[33]Maio!$C$27</f>
        <v>31.1</v>
      </c>
      <c r="Y37" s="110">
        <f>[33]Maio!$C$28</f>
        <v>33.200000000000003</v>
      </c>
      <c r="Z37" s="110">
        <f>[33]Maio!$C$29</f>
        <v>33.6</v>
      </c>
      <c r="AA37" s="110">
        <f>[33]Maio!$C$30</f>
        <v>31.7</v>
      </c>
      <c r="AB37" s="110">
        <f>[33]Maio!$C$31</f>
        <v>32.4</v>
      </c>
      <c r="AC37" s="110">
        <f>[33]Maio!$C$32</f>
        <v>23.2</v>
      </c>
      <c r="AD37" s="110">
        <f>[33]Maio!$C$33</f>
        <v>18.7</v>
      </c>
      <c r="AE37" s="110">
        <f>[33]Maio!$C$34</f>
        <v>22.9</v>
      </c>
      <c r="AF37" s="110">
        <f>[33]Maio!$C$35</f>
        <v>27.8</v>
      </c>
      <c r="AG37" s="113">
        <f t="shared" si="3"/>
        <v>34.700000000000003</v>
      </c>
      <c r="AH37" s="114">
        <f t="shared" si="4"/>
        <v>30.92903225806452</v>
      </c>
      <c r="AJ37" t="s">
        <v>35</v>
      </c>
      <c r="AL37" t="s">
        <v>35</v>
      </c>
    </row>
    <row r="38" spans="1:39" x14ac:dyDescent="0.2">
      <c r="A38" s="48" t="s">
        <v>153</v>
      </c>
      <c r="B38" s="110">
        <f>[34]Maio!$C$5</f>
        <v>31.8</v>
      </c>
      <c r="C38" s="110">
        <f>[34]Maio!$C$6</f>
        <v>33.799999999999997</v>
      </c>
      <c r="D38" s="110">
        <f>[34]Maio!$C$7</f>
        <v>33.5</v>
      </c>
      <c r="E38" s="110">
        <f>[34]Maio!$C$8</f>
        <v>34.1</v>
      </c>
      <c r="F38" s="110">
        <f>[34]Maio!$C$9</f>
        <v>33.299999999999997</v>
      </c>
      <c r="G38" s="110">
        <f>[34]Maio!$C$10</f>
        <v>33.6</v>
      </c>
      <c r="H38" s="110">
        <f>[34]Maio!$C$11</f>
        <v>34.200000000000003</v>
      </c>
      <c r="I38" s="110">
        <f>[34]Maio!$C$12</f>
        <v>35</v>
      </c>
      <c r="J38" s="110">
        <f>[34]Maio!$C$13</f>
        <v>34.9</v>
      </c>
      <c r="K38" s="110">
        <f>[34]Maio!$C$14</f>
        <v>28.5</v>
      </c>
      <c r="L38" s="110">
        <f>[34]Maio!$C$15</f>
        <v>27.2</v>
      </c>
      <c r="M38" s="110">
        <f>[34]Maio!$C$16</f>
        <v>32</v>
      </c>
      <c r="N38" s="110">
        <f>[34]Maio!$C$17</f>
        <v>33.700000000000003</v>
      </c>
      <c r="O38" s="110">
        <f>[34]Maio!$C$18</f>
        <v>31.9</v>
      </c>
      <c r="P38" s="110">
        <f>[34]Maio!$C$19</f>
        <v>32.299999999999997</v>
      </c>
      <c r="Q38" s="110">
        <f>[34]Maio!$C$20</f>
        <v>33.4</v>
      </c>
      <c r="R38" s="110">
        <f>[34]Maio!$C$21</f>
        <v>33.1</v>
      </c>
      <c r="S38" s="110">
        <f>[34]Maio!$C$22</f>
        <v>33.6</v>
      </c>
      <c r="T38" s="110">
        <f>[34]Maio!$C$23</f>
        <v>34.6</v>
      </c>
      <c r="U38" s="110">
        <f>[34]Maio!$C$24</f>
        <v>33</v>
      </c>
      <c r="V38" s="110">
        <f>[34]Maio!$C$25</f>
        <v>31.5</v>
      </c>
      <c r="W38" s="110">
        <f>[34]Maio!$C$26</f>
        <v>32.9</v>
      </c>
      <c r="X38" s="110">
        <f>[34]Maio!$C$27</f>
        <v>33.200000000000003</v>
      </c>
      <c r="Y38" s="110">
        <f>[34]Maio!$C$28</f>
        <v>34.299999999999997</v>
      </c>
      <c r="Z38" s="110">
        <f>[34]Maio!$C$29</f>
        <v>34.1</v>
      </c>
      <c r="AA38" s="110">
        <f>[34]Maio!$C$30</f>
        <v>34.6</v>
      </c>
      <c r="AB38" s="110">
        <f>[34]Maio!$C$31</f>
        <v>32.299999999999997</v>
      </c>
      <c r="AC38" s="110">
        <f>[34]Maio!$C$32</f>
        <v>23.7</v>
      </c>
      <c r="AD38" s="110">
        <f>[34]Maio!$C$33</f>
        <v>20.399999999999999</v>
      </c>
      <c r="AE38" s="110">
        <f>[34]Maio!$C$34</f>
        <v>25.8</v>
      </c>
      <c r="AF38" s="110">
        <f>[34]Maio!$C$35</f>
        <v>28.9</v>
      </c>
      <c r="AG38" s="113">
        <f t="shared" si="3"/>
        <v>35</v>
      </c>
      <c r="AH38" s="114">
        <f t="shared" si="4"/>
        <v>31.909677419354836</v>
      </c>
    </row>
    <row r="39" spans="1:39" x14ac:dyDescent="0.2">
      <c r="A39" s="48" t="s">
        <v>15</v>
      </c>
      <c r="B39" s="110">
        <f>[35]Maio!$C$5</f>
        <v>25.4</v>
      </c>
      <c r="C39" s="110">
        <f>[35]Maio!$C$6</f>
        <v>27</v>
      </c>
      <c r="D39" s="110">
        <f>[35]Maio!$C$7</f>
        <v>25.3</v>
      </c>
      <c r="E39" s="110">
        <f>[35]Maio!$C$8</f>
        <v>26.6</v>
      </c>
      <c r="F39" s="110">
        <f>[35]Maio!$C$9</f>
        <v>25.7</v>
      </c>
      <c r="G39" s="110">
        <f>[35]Maio!$C$10</f>
        <v>27.2</v>
      </c>
      <c r="H39" s="110">
        <f>[35]Maio!$C$11</f>
        <v>27.6</v>
      </c>
      <c r="I39" s="110">
        <f>[35]Maio!$C$12</f>
        <v>30.1</v>
      </c>
      <c r="J39" s="110">
        <f>[35]Maio!$C$13</f>
        <v>29.3</v>
      </c>
      <c r="K39" s="110">
        <f>[35]Maio!$C$14</f>
        <v>21.7</v>
      </c>
      <c r="L39" s="110">
        <f>[35]Maio!$C$15</f>
        <v>23.8</v>
      </c>
      <c r="M39" s="110">
        <f>[35]Maio!$C$16</f>
        <v>24.3</v>
      </c>
      <c r="N39" s="110">
        <f>[35]Maio!$C$17</f>
        <v>26.7</v>
      </c>
      <c r="O39" s="110">
        <f>[35]Maio!$C$18</f>
        <v>26.5</v>
      </c>
      <c r="P39" s="110">
        <f>[35]Maio!$C$19</f>
        <v>25.5</v>
      </c>
      <c r="Q39" s="110">
        <f>[35]Maio!$C$20</f>
        <v>26.6</v>
      </c>
      <c r="R39" s="110">
        <f>[35]Maio!$C$21</f>
        <v>27.4</v>
      </c>
      <c r="S39" s="110">
        <f>[35]Maio!$C$22</f>
        <v>28.1</v>
      </c>
      <c r="T39" s="110">
        <f>[35]Maio!$C$23</f>
        <v>27.8</v>
      </c>
      <c r="U39" s="110">
        <f>[35]Maio!$C$24</f>
        <v>26.7</v>
      </c>
      <c r="V39" s="110">
        <f>[35]Maio!$C$25</f>
        <v>28.2</v>
      </c>
      <c r="W39" s="110">
        <f>[35]Maio!$C$26</f>
        <v>28.8</v>
      </c>
      <c r="X39" s="110">
        <f>[35]Maio!$C$27</f>
        <v>26.7</v>
      </c>
      <c r="Y39" s="110">
        <f>[35]Maio!$C$28</f>
        <v>26.6</v>
      </c>
      <c r="Z39" s="110">
        <f>[35]Maio!$C$29</f>
        <v>27.6</v>
      </c>
      <c r="AA39" s="110">
        <f>[35]Maio!$C$30</f>
        <v>27.7</v>
      </c>
      <c r="AB39" s="110">
        <f>[35]Maio!$C$31</f>
        <v>28</v>
      </c>
      <c r="AC39" s="110">
        <f>[35]Maio!$C$32</f>
        <v>24</v>
      </c>
      <c r="AD39" s="110">
        <f>[35]Maio!$C$33</f>
        <v>13.7</v>
      </c>
      <c r="AE39" s="110">
        <f>[35]Maio!$C$34</f>
        <v>17.899999999999999</v>
      </c>
      <c r="AF39" s="110">
        <f>[35]Maio!$C$35</f>
        <v>21.8</v>
      </c>
      <c r="AG39" s="113">
        <f t="shared" si="3"/>
        <v>30.1</v>
      </c>
      <c r="AH39" s="114">
        <f t="shared" si="4"/>
        <v>25.816129032258072</v>
      </c>
      <c r="AI39" s="12" t="s">
        <v>35</v>
      </c>
      <c r="AL39" t="s">
        <v>35</v>
      </c>
    </row>
    <row r="40" spans="1:39" x14ac:dyDescent="0.2">
      <c r="A40" s="48" t="s">
        <v>16</v>
      </c>
      <c r="B40" s="110">
        <f>[36]Maio!$C$5</f>
        <v>30.1</v>
      </c>
      <c r="C40" s="110">
        <f>[36]Maio!$C$6</f>
        <v>31.3</v>
      </c>
      <c r="D40" s="110">
        <f>[36]Maio!$C$7</f>
        <v>27.9</v>
      </c>
      <c r="E40" s="110">
        <f>[36]Maio!$C$8</f>
        <v>31.4</v>
      </c>
      <c r="F40" s="110">
        <f>[36]Maio!$C$9</f>
        <v>28.1</v>
      </c>
      <c r="G40" s="110">
        <f>[36]Maio!$C$10</f>
        <v>33</v>
      </c>
      <c r="H40" s="110">
        <f>[36]Maio!$C$11</f>
        <v>32.799999999999997</v>
      </c>
      <c r="I40" s="110">
        <f>[36]Maio!$C$12</f>
        <v>32.700000000000003</v>
      </c>
      <c r="J40" s="110">
        <f>[36]Maio!$C$13</f>
        <v>33.200000000000003</v>
      </c>
      <c r="K40" s="110">
        <f>[36]Maio!$C$14</f>
        <v>24.1</v>
      </c>
      <c r="L40" s="110">
        <f>[36]Maio!$C$15</f>
        <v>26.9</v>
      </c>
      <c r="M40" s="110">
        <f>[36]Maio!$C$16</f>
        <v>28.7</v>
      </c>
      <c r="N40" s="110">
        <f>[36]Maio!$C$17</f>
        <v>31.1</v>
      </c>
      <c r="O40" s="110">
        <f>[36]Maio!$C$18</f>
        <v>32.5</v>
      </c>
      <c r="P40" s="110">
        <f>[36]Maio!$C$19</f>
        <v>32.4</v>
      </c>
      <c r="Q40" s="110">
        <f>[36]Maio!$C$20</f>
        <v>32.4</v>
      </c>
      <c r="R40" s="110">
        <f>[36]Maio!$C$21</f>
        <v>32.299999999999997</v>
      </c>
      <c r="S40" s="110">
        <f>[36]Maio!$C$22</f>
        <v>32.5</v>
      </c>
      <c r="T40" s="110">
        <f>[36]Maio!$C$23</f>
        <v>31.4</v>
      </c>
      <c r="U40" s="110">
        <f>[36]Maio!$C$24</f>
        <v>25.8</v>
      </c>
      <c r="V40" s="110">
        <f>[36]Maio!$C$25</f>
        <v>32.6</v>
      </c>
      <c r="W40" s="110">
        <f>[36]Maio!$C$26</f>
        <v>32.6</v>
      </c>
      <c r="X40" s="110">
        <f>[36]Maio!$C$27</f>
        <v>31.2</v>
      </c>
      <c r="Y40" s="110">
        <f>[36]Maio!$C$28</f>
        <v>31.9</v>
      </c>
      <c r="Z40" s="110">
        <f>[36]Maio!$C$29</f>
        <v>32.4</v>
      </c>
      <c r="AA40" s="110">
        <f>[36]Maio!$C$30</f>
        <v>31.4</v>
      </c>
      <c r="AB40" s="110">
        <f>[36]Maio!$C$31</f>
        <v>31.4</v>
      </c>
      <c r="AC40" s="110">
        <f>[36]Maio!$C$32</f>
        <v>28.9</v>
      </c>
      <c r="AD40" s="110">
        <f>[36]Maio!$C$33</f>
        <v>16.399999999999999</v>
      </c>
      <c r="AE40" s="110">
        <f>[36]Maio!$C$34</f>
        <v>20.5</v>
      </c>
      <c r="AF40" s="110">
        <f>[36]Maio!$C$35</f>
        <v>22.7</v>
      </c>
      <c r="AG40" s="113">
        <f t="shared" si="3"/>
        <v>33.200000000000003</v>
      </c>
      <c r="AH40" s="114">
        <f t="shared" si="4"/>
        <v>29.761290322580642</v>
      </c>
      <c r="AK40" t="s">
        <v>35</v>
      </c>
      <c r="AL40" t="s">
        <v>35</v>
      </c>
      <c r="AM40" t="s">
        <v>35</v>
      </c>
    </row>
    <row r="41" spans="1:39" x14ac:dyDescent="0.2">
      <c r="A41" s="48" t="s">
        <v>257</v>
      </c>
      <c r="B41" s="110" t="str">
        <f>[37]Maio!$C$5</f>
        <v>*</v>
      </c>
      <c r="C41" s="110" t="str">
        <f>[37]Maio!$C$6</f>
        <v>*</v>
      </c>
      <c r="D41" s="110" t="str">
        <f>[37]Maio!$C$7</f>
        <v>*</v>
      </c>
      <c r="E41" s="110" t="str">
        <f>[37]Maio!$C$8</f>
        <v>*</v>
      </c>
      <c r="F41" s="110" t="str">
        <f>[37]Maio!$C$9</f>
        <v>*</v>
      </c>
      <c r="G41" s="110" t="str">
        <f>[37]Maio!$C$10</f>
        <v>*</v>
      </c>
      <c r="H41" s="110" t="str">
        <f>[37]Maio!$C$11</f>
        <v>*</v>
      </c>
      <c r="I41" s="110" t="str">
        <f>[37]Maio!$C$12</f>
        <v>*</v>
      </c>
      <c r="J41" s="110" t="str">
        <f>[37]Maio!$C$13</f>
        <v>*</v>
      </c>
      <c r="K41" s="110" t="str">
        <f>[37]Maio!$C$14</f>
        <v>*</v>
      </c>
      <c r="L41" s="110" t="str">
        <f>[37]Maio!$C$15</f>
        <v>*</v>
      </c>
      <c r="M41" s="110" t="str">
        <f>[37]Maio!$C$16</f>
        <v>*</v>
      </c>
      <c r="N41" s="110" t="str">
        <f>[37]Maio!$C$17</f>
        <v>*</v>
      </c>
      <c r="O41" s="110" t="str">
        <f>[37]Maio!$C$18</f>
        <v>*</v>
      </c>
      <c r="P41" s="110" t="str">
        <f>[37]Maio!$C$19</f>
        <v>*</v>
      </c>
      <c r="Q41" s="110" t="str">
        <f>[37]Maio!$C$20</f>
        <v>*</v>
      </c>
      <c r="R41" s="110" t="str">
        <f>[37]Maio!$C$21</f>
        <v>*</v>
      </c>
      <c r="S41" s="110" t="str">
        <f>[37]Maio!$C$22</f>
        <v>*</v>
      </c>
      <c r="T41" s="110" t="str">
        <f>[37]Maio!$C$23</f>
        <v>*</v>
      </c>
      <c r="U41" s="110" t="str">
        <f>[37]Maio!$C$24</f>
        <v>*</v>
      </c>
      <c r="V41" s="110" t="str">
        <f>[37]Maio!$C$25</f>
        <v>*</v>
      </c>
      <c r="W41" s="110" t="str">
        <f>[37]Maio!$C$26</f>
        <v>*</v>
      </c>
      <c r="X41" s="110" t="str">
        <f>[37]Maio!$C$27</f>
        <v>*</v>
      </c>
      <c r="Y41" s="110" t="str">
        <f>[37]Maio!$C$28</f>
        <v>*</v>
      </c>
      <c r="Z41" s="110" t="str">
        <f>[37]Maio!$C$29</f>
        <v>*</v>
      </c>
      <c r="AA41" s="110" t="str">
        <f>[37]Maio!$C$30</f>
        <v>*</v>
      </c>
      <c r="AB41" s="110" t="str">
        <f>[37]Maio!$C$31</f>
        <v>*</v>
      </c>
      <c r="AC41" s="110">
        <f>[37]Maio!$C$32</f>
        <v>17.3</v>
      </c>
      <c r="AD41" s="110">
        <f>[37]Maio!$C$33</f>
        <v>18</v>
      </c>
      <c r="AE41" s="110">
        <f>[37]Maio!$C$34</f>
        <v>21.7</v>
      </c>
      <c r="AF41" s="110">
        <f>[37]Maio!$C$35</f>
        <v>23.7</v>
      </c>
      <c r="AG41" s="113">
        <f t="shared" si="3"/>
        <v>23.7</v>
      </c>
      <c r="AH41" s="114">
        <f t="shared" si="4"/>
        <v>20.175000000000001</v>
      </c>
    </row>
    <row r="42" spans="1:39" x14ac:dyDescent="0.2">
      <c r="A42" s="48" t="s">
        <v>154</v>
      </c>
      <c r="B42" s="110">
        <f>[38]Maio!$C$5</f>
        <v>29.1</v>
      </c>
      <c r="C42" s="110">
        <f>[38]Maio!$C$6</f>
        <v>30.8</v>
      </c>
      <c r="D42" s="110">
        <f>[38]Maio!$C$7</f>
        <v>32.6</v>
      </c>
      <c r="E42" s="110">
        <f>[38]Maio!$C$8</f>
        <v>32.299999999999997</v>
      </c>
      <c r="F42" s="110">
        <f>[38]Maio!$C$9</f>
        <v>29.9</v>
      </c>
      <c r="G42" s="110">
        <f>[38]Maio!$C$10</f>
        <v>30.6</v>
      </c>
      <c r="H42" s="110">
        <f>[38]Maio!$C$11</f>
        <v>31.6</v>
      </c>
      <c r="I42" s="110">
        <f>[38]Maio!$C$12</f>
        <v>33.5</v>
      </c>
      <c r="J42" s="110">
        <f>[38]Maio!$C$13</f>
        <v>33.299999999999997</v>
      </c>
      <c r="K42" s="110">
        <f>[38]Maio!$C$14</f>
        <v>27.2</v>
      </c>
      <c r="L42" s="110">
        <f>[38]Maio!$C$15</f>
        <v>22.8</v>
      </c>
      <c r="M42" s="110">
        <f>[38]Maio!$C$16</f>
        <v>28.5</v>
      </c>
      <c r="N42" s="110">
        <f>[38]Maio!$C$17</f>
        <v>30.4</v>
      </c>
      <c r="O42" s="110">
        <f>[38]Maio!$C$18</f>
        <v>30.1</v>
      </c>
      <c r="P42" s="110">
        <f>[38]Maio!$C$19</f>
        <v>29.3</v>
      </c>
      <c r="Q42" s="110">
        <f>[38]Maio!$C$20</f>
        <v>30.5</v>
      </c>
      <c r="R42" s="110">
        <f>[38]Maio!$C$21</f>
        <v>31</v>
      </c>
      <c r="S42" s="110">
        <f>[38]Maio!$C$22</f>
        <v>31.3</v>
      </c>
      <c r="T42" s="110">
        <f>[38]Maio!$C$23</f>
        <v>31.3</v>
      </c>
      <c r="U42" s="110">
        <f>[38]Maio!$C$24</f>
        <v>30.7</v>
      </c>
      <c r="V42" s="110">
        <f>[38]Maio!$C$25</f>
        <v>30.5</v>
      </c>
      <c r="W42" s="110">
        <f>[38]Maio!$C$26</f>
        <v>30.4</v>
      </c>
      <c r="X42" s="110">
        <f>[38]Maio!$C$27</f>
        <v>30.7</v>
      </c>
      <c r="Y42" s="110">
        <f>[38]Maio!$C$28</f>
        <v>31</v>
      </c>
      <c r="Z42" s="110">
        <f>[38]Maio!$C$29</f>
        <v>31.7</v>
      </c>
      <c r="AA42" s="110">
        <f>[38]Maio!$C$30</f>
        <v>31.4</v>
      </c>
      <c r="AB42" s="110">
        <f>[38]Maio!$C$31</f>
        <v>31.2</v>
      </c>
      <c r="AC42" s="110">
        <f>[38]Maio!$C$32</f>
        <v>24.9</v>
      </c>
      <c r="AD42" s="110">
        <f>[38]Maio!$C$33</f>
        <v>17.7</v>
      </c>
      <c r="AE42" s="110">
        <f>[38]Maio!$C$34</f>
        <v>20.100000000000001</v>
      </c>
      <c r="AF42" s="110">
        <f>[38]Maio!$C$35</f>
        <v>24.9</v>
      </c>
      <c r="AG42" s="113">
        <f t="shared" si="3"/>
        <v>33.5</v>
      </c>
      <c r="AH42" s="114">
        <f t="shared" si="4"/>
        <v>29.396774193548389</v>
      </c>
      <c r="AJ42" t="s">
        <v>35</v>
      </c>
      <c r="AL42" t="s">
        <v>35</v>
      </c>
    </row>
    <row r="43" spans="1:39" x14ac:dyDescent="0.2">
      <c r="A43" s="48" t="s">
        <v>17</v>
      </c>
      <c r="B43" s="110">
        <f>[39]Maio!$C$5</f>
        <v>27.6</v>
      </c>
      <c r="C43" s="110">
        <f>[39]Maio!$C$6</f>
        <v>29.6</v>
      </c>
      <c r="D43" s="110">
        <f>[39]Maio!$C$7</f>
        <v>29.5</v>
      </c>
      <c r="E43" s="110">
        <f>[39]Maio!$C$8</f>
        <v>30.5</v>
      </c>
      <c r="F43" s="110">
        <f>[39]Maio!$C$9</f>
        <v>29.2</v>
      </c>
      <c r="G43" s="110">
        <f>[39]Maio!$C$10</f>
        <v>29.7</v>
      </c>
      <c r="H43" s="110">
        <f>[39]Maio!$C$11</f>
        <v>29.5</v>
      </c>
      <c r="I43" s="110">
        <f>[39]Maio!$C$12</f>
        <v>32.5</v>
      </c>
      <c r="J43" s="110">
        <f>[39]Maio!$C$13</f>
        <v>32.299999999999997</v>
      </c>
      <c r="K43" s="110">
        <f>[39]Maio!$C$14</f>
        <v>23.6</v>
      </c>
      <c r="L43" s="110">
        <f>[39]Maio!$C$15</f>
        <v>23.9</v>
      </c>
      <c r="M43" s="110">
        <f>[39]Maio!$C$16</f>
        <v>27.5</v>
      </c>
      <c r="N43" s="110">
        <f>[39]Maio!$C$17</f>
        <v>29.2</v>
      </c>
      <c r="O43" s="110">
        <f>[39]Maio!$C$18</f>
        <v>29</v>
      </c>
      <c r="P43" s="110">
        <f>[39]Maio!$C$19</f>
        <v>28.3</v>
      </c>
      <c r="Q43" s="110">
        <f>[39]Maio!$C$20</f>
        <v>29.5</v>
      </c>
      <c r="R43" s="110">
        <f>[39]Maio!$C$21</f>
        <v>30.9</v>
      </c>
      <c r="S43" s="110">
        <f>[39]Maio!$C$22</f>
        <v>31.2</v>
      </c>
      <c r="T43" s="110">
        <f>[39]Maio!$C$23</f>
        <v>31.1</v>
      </c>
      <c r="U43" s="110">
        <f>[39]Maio!$C$24</f>
        <v>30</v>
      </c>
      <c r="V43" s="110">
        <f>[39]Maio!$C$25</f>
        <v>30.3</v>
      </c>
      <c r="W43" s="110">
        <f>[39]Maio!$C$26</f>
        <v>30.6</v>
      </c>
      <c r="X43" s="110">
        <f>[39]Maio!$C$27</f>
        <v>29.6</v>
      </c>
      <c r="Y43" s="110">
        <f>[39]Maio!$C$28</f>
        <v>30.3</v>
      </c>
      <c r="Z43" s="110">
        <f>[39]Maio!$C$29</f>
        <v>30.9</v>
      </c>
      <c r="AA43" s="110">
        <f>[39]Maio!$C$30</f>
        <v>31.7</v>
      </c>
      <c r="AB43" s="110">
        <f>[39]Maio!$C$31</f>
        <v>30.6</v>
      </c>
      <c r="AC43" s="110">
        <f>[39]Maio!$C$32</f>
        <v>25.8</v>
      </c>
      <c r="AD43" s="110">
        <f>[39]Maio!$C$33</f>
        <v>15</v>
      </c>
      <c r="AE43" s="110">
        <f>[39]Maio!$C$34</f>
        <v>18.899999999999999</v>
      </c>
      <c r="AF43" s="110">
        <f>[39]Maio!$C$35</f>
        <v>22.5</v>
      </c>
      <c r="AG43" s="113">
        <f t="shared" si="3"/>
        <v>32.5</v>
      </c>
      <c r="AH43" s="114">
        <f t="shared" si="4"/>
        <v>28.412903225806449</v>
      </c>
      <c r="AM43" t="s">
        <v>35</v>
      </c>
    </row>
    <row r="44" spans="1:39" x14ac:dyDescent="0.2">
      <c r="A44" s="48" t="s">
        <v>136</v>
      </c>
      <c r="B44" s="110">
        <f>[40]Maio!$C$5</f>
        <v>27.5</v>
      </c>
      <c r="C44" s="110">
        <f>[40]Maio!$C$6</f>
        <v>30.1</v>
      </c>
      <c r="D44" s="110">
        <f>[40]Maio!$C$7</f>
        <v>30.3</v>
      </c>
      <c r="E44" s="110">
        <f>[40]Maio!$C$8</f>
        <v>29.5</v>
      </c>
      <c r="F44" s="110">
        <f>[40]Maio!$C$9</f>
        <v>29.2</v>
      </c>
      <c r="G44" s="110">
        <f>[40]Maio!$C$10</f>
        <v>30</v>
      </c>
      <c r="H44" s="110">
        <f>[40]Maio!$C$11</f>
        <v>30.4</v>
      </c>
      <c r="I44" s="110">
        <f>[40]Maio!$C$12</f>
        <v>32.6</v>
      </c>
      <c r="J44" s="110">
        <f>[40]Maio!$C$13</f>
        <v>33.200000000000003</v>
      </c>
      <c r="K44" s="110">
        <f>[40]Maio!$C$14</f>
        <v>26.8</v>
      </c>
      <c r="L44" s="110">
        <f>[40]Maio!$C$15</f>
        <v>25.3</v>
      </c>
      <c r="M44" s="110">
        <f>[40]Maio!$C$16</f>
        <v>27.3</v>
      </c>
      <c r="N44" s="110">
        <f>[40]Maio!$C$17</f>
        <v>29.5</v>
      </c>
      <c r="O44" s="110">
        <f>[40]Maio!$C$18</f>
        <v>28.8</v>
      </c>
      <c r="P44" s="110">
        <f>[40]Maio!$C$19</f>
        <v>27.9</v>
      </c>
      <c r="Q44" s="110">
        <f>[40]Maio!$C$20</f>
        <v>30.1</v>
      </c>
      <c r="R44" s="110">
        <f>[40]Maio!$C$21</f>
        <v>31.1</v>
      </c>
      <c r="S44" s="110">
        <f>[40]Maio!$C$22</f>
        <v>31.4</v>
      </c>
      <c r="T44" s="110">
        <f>[40]Maio!$C$23</f>
        <v>29.3</v>
      </c>
      <c r="U44" s="110">
        <f>[40]Maio!$C$24</f>
        <v>30.9</v>
      </c>
      <c r="V44" s="110">
        <f>[40]Maio!$C$25</f>
        <v>29.8</v>
      </c>
      <c r="W44" s="110">
        <f>[40]Maio!$C$26</f>
        <v>30.3</v>
      </c>
      <c r="X44" s="110">
        <f>[40]Maio!$C$27</f>
        <v>29.8</v>
      </c>
      <c r="Y44" s="110">
        <f>[40]Maio!$C$28</f>
        <v>29.7</v>
      </c>
      <c r="Z44" s="110">
        <f>[40]Maio!$C$29</f>
        <v>31.1</v>
      </c>
      <c r="AA44" s="110">
        <f>[40]Maio!$C$30</f>
        <v>31</v>
      </c>
      <c r="AB44" s="110">
        <f>[40]Maio!$C$31</f>
        <v>30.6</v>
      </c>
      <c r="AC44" s="110">
        <f>[40]Maio!$C$32</f>
        <v>25.3</v>
      </c>
      <c r="AD44" s="110">
        <f>[40]Maio!$C$33</f>
        <v>16.8</v>
      </c>
      <c r="AE44" s="110">
        <f>[40]Maio!$C$34</f>
        <v>20.100000000000001</v>
      </c>
      <c r="AF44" s="110">
        <f>[40]Maio!$C$35</f>
        <v>24.1</v>
      </c>
      <c r="AG44" s="113">
        <f t="shared" si="3"/>
        <v>33.200000000000003</v>
      </c>
      <c r="AH44" s="114">
        <f t="shared" si="4"/>
        <v>28.703225806451613</v>
      </c>
      <c r="AJ44" s="12" t="s">
        <v>35</v>
      </c>
      <c r="AL44" t="s">
        <v>35</v>
      </c>
    </row>
    <row r="45" spans="1:39" x14ac:dyDescent="0.2">
      <c r="A45" s="48" t="s">
        <v>18</v>
      </c>
      <c r="B45" s="110">
        <f>[41]Maio!$C$5</f>
        <v>27.6</v>
      </c>
      <c r="C45" s="110">
        <f>[41]Maio!$C$6</f>
        <v>29.6</v>
      </c>
      <c r="D45" s="110">
        <f>[41]Maio!$C$7</f>
        <v>29.4</v>
      </c>
      <c r="E45" s="110">
        <f>[41]Maio!$C$8</f>
        <v>30</v>
      </c>
      <c r="F45" s="110">
        <f>[41]Maio!$C$9</f>
        <v>29.1</v>
      </c>
      <c r="G45" s="110">
        <f>[41]Maio!$C$10</f>
        <v>28.6</v>
      </c>
      <c r="H45" s="110">
        <f>[41]Maio!$C$11</f>
        <v>29</v>
      </c>
      <c r="I45" s="110">
        <f>[41]Maio!$C$12</f>
        <v>30.1</v>
      </c>
      <c r="J45" s="110">
        <f>[41]Maio!$C$13</f>
        <v>30.5</v>
      </c>
      <c r="K45" s="110">
        <f>[41]Maio!$C$14</f>
        <v>24.3</v>
      </c>
      <c r="L45" s="110">
        <f>[41]Maio!$C$15</f>
        <v>24.6</v>
      </c>
      <c r="M45" s="110">
        <f>[41]Maio!$C$16</f>
        <v>26.8</v>
      </c>
      <c r="N45" s="110">
        <f>[41]Maio!$C$17</f>
        <v>29.2</v>
      </c>
      <c r="O45" s="110">
        <f>[41]Maio!$C$18</f>
        <v>28.7</v>
      </c>
      <c r="P45" s="110">
        <f>[41]Maio!$C$19</f>
        <v>29.2</v>
      </c>
      <c r="Q45" s="110">
        <f>[41]Maio!$C$20</f>
        <v>28.1</v>
      </c>
      <c r="R45" s="110">
        <f>[41]Maio!$C$21</f>
        <v>28.1</v>
      </c>
      <c r="S45" s="110">
        <f>[41]Maio!$C$22</f>
        <v>27.9</v>
      </c>
      <c r="T45" s="110">
        <f>[41]Maio!$C$23</f>
        <v>28</v>
      </c>
      <c r="U45" s="110">
        <f>[41]Maio!$C$24</f>
        <v>28.1</v>
      </c>
      <c r="V45" s="110">
        <f>[41]Maio!$C$25</f>
        <v>28</v>
      </c>
      <c r="W45" s="110">
        <f>[41]Maio!$C$26</f>
        <v>27.7</v>
      </c>
      <c r="X45" s="110">
        <f>[41]Maio!$C$27</f>
        <v>28.4</v>
      </c>
      <c r="Y45" s="110">
        <f>[41]Maio!$C$28</f>
        <v>28.7</v>
      </c>
      <c r="Z45" s="110">
        <f>[41]Maio!$C$29</f>
        <v>29.5</v>
      </c>
      <c r="AA45" s="110">
        <f>[41]Maio!$C$30</f>
        <v>28.7</v>
      </c>
      <c r="AB45" s="110">
        <f>[41]Maio!$C$31</f>
        <v>27.4</v>
      </c>
      <c r="AC45" s="110">
        <f>[41]Maio!$C$32</f>
        <v>22.7</v>
      </c>
      <c r="AD45" s="110">
        <f>[41]Maio!$C$33</f>
        <v>16.5</v>
      </c>
      <c r="AE45" s="110">
        <f>[41]Maio!$C$34</f>
        <v>20.3</v>
      </c>
      <c r="AF45" s="110">
        <f>[41]Maio!$C$35</f>
        <v>25.5</v>
      </c>
      <c r="AG45" s="113">
        <f t="shared" ref="AG45" si="5">MAX(B45:AF45)</f>
        <v>30.5</v>
      </c>
      <c r="AH45" s="114">
        <f t="shared" ref="AH45" si="6">AVERAGE(B45:AF45)</f>
        <v>27.429032258064517</v>
      </c>
      <c r="AJ45" s="12" t="s">
        <v>35</v>
      </c>
      <c r="AL45" t="s">
        <v>35</v>
      </c>
    </row>
    <row r="46" spans="1:39" x14ac:dyDescent="0.2">
      <c r="A46" s="48" t="s">
        <v>19</v>
      </c>
      <c r="B46" s="110">
        <f>[42]Maio!$C$5</f>
        <v>27.3</v>
      </c>
      <c r="C46" s="110">
        <f>[42]Maio!$C$6</f>
        <v>28</v>
      </c>
      <c r="D46" s="110">
        <f>[42]Maio!$C$7</f>
        <v>27.9</v>
      </c>
      <c r="E46" s="110">
        <f>[42]Maio!$C$8</f>
        <v>27.7</v>
      </c>
      <c r="F46" s="110">
        <f>[42]Maio!$C$9</f>
        <v>28.8</v>
      </c>
      <c r="G46" s="110">
        <f>[42]Maio!$C$10</f>
        <v>28</v>
      </c>
      <c r="H46" s="110">
        <f>[42]Maio!$C$11</f>
        <v>25.2</v>
      </c>
      <c r="I46" s="110">
        <f>[42]Maio!$C$12</f>
        <v>30.8</v>
      </c>
      <c r="J46" s="110">
        <f>[42]Maio!$C$13</f>
        <v>31.2</v>
      </c>
      <c r="K46" s="110">
        <f>[42]Maio!$C$14</f>
        <v>24.7</v>
      </c>
      <c r="L46" s="110">
        <f>[42]Maio!$C$15</f>
        <v>26.4</v>
      </c>
      <c r="M46" s="110">
        <f>[42]Maio!$C$16</f>
        <v>26.5</v>
      </c>
      <c r="N46" s="110">
        <f>[42]Maio!$C$17</f>
        <v>27.7</v>
      </c>
      <c r="O46" s="110">
        <f>[42]Maio!$C$18</f>
        <v>28.1</v>
      </c>
      <c r="P46" s="110">
        <f>[42]Maio!$C$19</f>
        <v>27.9</v>
      </c>
      <c r="Q46" s="110">
        <f>[42]Maio!$C$20</f>
        <v>27.9</v>
      </c>
      <c r="R46" s="110">
        <f>[42]Maio!$C$21</f>
        <v>27.7</v>
      </c>
      <c r="S46" s="110">
        <f>[42]Maio!$C$22</f>
        <v>28.9</v>
      </c>
      <c r="T46" s="110">
        <f>[42]Maio!$C$23</f>
        <v>28.9</v>
      </c>
      <c r="U46" s="110">
        <f>[42]Maio!$C$24</f>
        <v>28.5</v>
      </c>
      <c r="V46" s="110">
        <f>[42]Maio!$C$25</f>
        <v>29.4</v>
      </c>
      <c r="W46" s="110">
        <f>[42]Maio!$C$26</f>
        <v>24.8</v>
      </c>
      <c r="X46" s="110">
        <f>[42]Maio!$C$27</f>
        <v>28.1</v>
      </c>
      <c r="Y46" s="110">
        <f>[42]Maio!$C$28</f>
        <v>27.2</v>
      </c>
      <c r="Z46" s="110">
        <f>[42]Maio!$C$29</f>
        <v>28.4</v>
      </c>
      <c r="AA46" s="110">
        <f>[42]Maio!$C$30</f>
        <v>28.3</v>
      </c>
      <c r="AB46" s="110">
        <f>[42]Maio!$C$31</f>
        <v>26.8</v>
      </c>
      <c r="AC46" s="110">
        <f>[42]Maio!$C$32</f>
        <v>24.2</v>
      </c>
      <c r="AD46" s="110">
        <f>[42]Maio!$C$33</f>
        <v>14.5</v>
      </c>
      <c r="AE46" s="110">
        <f>[42]Maio!$C$34</f>
        <v>17.7</v>
      </c>
      <c r="AF46" s="110">
        <f>[42]Maio!$C$35</f>
        <v>21</v>
      </c>
      <c r="AG46" s="113">
        <f t="shared" si="3"/>
        <v>31.2</v>
      </c>
      <c r="AH46" s="114">
        <f t="shared" si="4"/>
        <v>26.7258064516129</v>
      </c>
      <c r="AI46" s="12" t="s">
        <v>35</v>
      </c>
      <c r="AJ46" s="12" t="s">
        <v>35</v>
      </c>
      <c r="AL46" t="s">
        <v>35</v>
      </c>
      <c r="AM46" t="s">
        <v>35</v>
      </c>
    </row>
    <row r="47" spans="1:39" x14ac:dyDescent="0.2">
      <c r="A47" s="48" t="s">
        <v>23</v>
      </c>
      <c r="B47" s="110">
        <f>[43]Maio!$C$5</f>
        <v>28.5</v>
      </c>
      <c r="C47" s="110">
        <f>[43]Maio!$C$6</f>
        <v>29.1</v>
      </c>
      <c r="D47" s="110">
        <f>[43]Maio!$C$7</f>
        <v>29.4</v>
      </c>
      <c r="E47" s="110">
        <f>[43]Maio!$C$8</f>
        <v>30.6</v>
      </c>
      <c r="F47" s="110">
        <f>[43]Maio!$C$9</f>
        <v>29.4</v>
      </c>
      <c r="G47" s="110">
        <f>[43]Maio!$C$10</f>
        <v>30</v>
      </c>
      <c r="H47" s="110">
        <f>[43]Maio!$C$11</f>
        <v>30.6</v>
      </c>
      <c r="I47" s="110">
        <f>[43]Maio!$C$12</f>
        <v>32.1</v>
      </c>
      <c r="J47" s="110">
        <f>[43]Maio!$C$13</f>
        <v>32</v>
      </c>
      <c r="K47" s="110">
        <f>[43]Maio!$C$14</f>
        <v>24.1</v>
      </c>
      <c r="L47" s="110">
        <f>[43]Maio!$C$15</f>
        <v>22.2</v>
      </c>
      <c r="M47" s="110">
        <f>[43]Maio!$C$16</f>
        <v>28</v>
      </c>
      <c r="N47" s="110">
        <f>[43]Maio!$C$17</f>
        <v>30.2</v>
      </c>
      <c r="O47" s="110">
        <f>[43]Maio!$C$18</f>
        <v>29.4</v>
      </c>
      <c r="P47" s="110">
        <f>[43]Maio!$C$19</f>
        <v>28.9</v>
      </c>
      <c r="Q47" s="110">
        <f>[43]Maio!$C$20</f>
        <v>29.7</v>
      </c>
      <c r="R47" s="110">
        <f>[43]Maio!$C$21</f>
        <v>30.3</v>
      </c>
      <c r="S47" s="110">
        <f>[43]Maio!$C$22</f>
        <v>30.3</v>
      </c>
      <c r="T47" s="110">
        <f>[43]Maio!$C$23</f>
        <v>30.7</v>
      </c>
      <c r="U47" s="110">
        <f>[43]Maio!$C$24</f>
        <v>30</v>
      </c>
      <c r="V47" s="110">
        <f>[43]Maio!$C$25</f>
        <v>30.3</v>
      </c>
      <c r="W47" s="110">
        <f>[43]Maio!$C$26</f>
        <v>30.1</v>
      </c>
      <c r="X47" s="110">
        <f>[43]Maio!$C$27</f>
        <v>29.6</v>
      </c>
      <c r="Y47" s="110">
        <f>[43]Maio!$C$28</f>
        <v>30.7</v>
      </c>
      <c r="Z47" s="110">
        <f>[43]Maio!$C$29</f>
        <v>30.8</v>
      </c>
      <c r="AA47" s="110">
        <f>[43]Maio!$C$30</f>
        <v>31.4</v>
      </c>
      <c r="AB47" s="110">
        <f>[43]Maio!$C$31</f>
        <v>30.1</v>
      </c>
      <c r="AC47" s="110">
        <f>[43]Maio!$C$32</f>
        <v>25.4</v>
      </c>
      <c r="AD47" s="110">
        <f>[43]Maio!$C$33</f>
        <v>16</v>
      </c>
      <c r="AE47" s="110">
        <f>[43]Maio!$C$34</f>
        <v>19</v>
      </c>
      <c r="AF47" s="110">
        <f>[43]Maio!$C$35</f>
        <v>23.1</v>
      </c>
      <c r="AG47" s="113">
        <f t="shared" si="3"/>
        <v>32.1</v>
      </c>
      <c r="AH47" s="114">
        <f t="shared" si="4"/>
        <v>28.451612903225808</v>
      </c>
      <c r="AJ47" s="12" t="s">
        <v>35</v>
      </c>
      <c r="AK47" t="s">
        <v>35</v>
      </c>
      <c r="AL47" t="s">
        <v>35</v>
      </c>
    </row>
    <row r="48" spans="1:39" x14ac:dyDescent="0.2">
      <c r="A48" s="48" t="s">
        <v>34</v>
      </c>
      <c r="B48" s="110">
        <f>[44]Maio!$C$5</f>
        <v>31</v>
      </c>
      <c r="C48" s="110">
        <f>[44]Maio!$C$6</f>
        <v>31.7</v>
      </c>
      <c r="D48" s="110">
        <f>[44]Maio!$C$7</f>
        <v>32.1</v>
      </c>
      <c r="E48" s="110">
        <f>[44]Maio!$C$8</f>
        <v>31.4</v>
      </c>
      <c r="F48" s="110">
        <f>[44]Maio!$C$9</f>
        <v>31.4</v>
      </c>
      <c r="G48" s="110">
        <f>[44]Maio!$C$10</f>
        <v>31.4</v>
      </c>
      <c r="H48" s="110">
        <f>[44]Maio!$C$11</f>
        <v>31.8</v>
      </c>
      <c r="I48" s="110">
        <f>[44]Maio!$C$12</f>
        <v>32.1</v>
      </c>
      <c r="J48" s="110">
        <f>[44]Maio!$C$13</f>
        <v>32.799999999999997</v>
      </c>
      <c r="K48" s="110">
        <f>[44]Maio!$C$14</f>
        <v>28.8</v>
      </c>
      <c r="L48" s="110">
        <f>[44]Maio!$C$15</f>
        <v>26.5</v>
      </c>
      <c r="M48" s="110">
        <f>[44]Maio!$C$16</f>
        <v>30.3</v>
      </c>
      <c r="N48" s="110">
        <f>[44]Maio!$C$17</f>
        <v>31.9</v>
      </c>
      <c r="O48" s="110">
        <f>[44]Maio!$C$18</f>
        <v>31.7</v>
      </c>
      <c r="P48" s="110">
        <f>[44]Maio!$C$19</f>
        <v>30.3</v>
      </c>
      <c r="Q48" s="110">
        <f>[44]Maio!$C$20</f>
        <v>30.7</v>
      </c>
      <c r="R48" s="110">
        <f>[44]Maio!$C$21</f>
        <v>30.7</v>
      </c>
      <c r="S48" s="110">
        <f>[44]Maio!$C$22</f>
        <v>31.1</v>
      </c>
      <c r="T48" s="110">
        <f>[44]Maio!$C$23</f>
        <v>31.1</v>
      </c>
      <c r="U48" s="110">
        <f>[44]Maio!$C$24</f>
        <v>31.2</v>
      </c>
      <c r="V48" s="110">
        <f>[44]Maio!$C$25</f>
        <v>30.6</v>
      </c>
      <c r="W48" s="110">
        <f>[44]Maio!$C$26</f>
        <v>30.8</v>
      </c>
      <c r="X48" s="110">
        <f>[44]Maio!$C$27</f>
        <v>30.1</v>
      </c>
      <c r="Y48" s="110">
        <f>[44]Maio!$C$28</f>
        <v>31.5</v>
      </c>
      <c r="Z48" s="110">
        <f>[44]Maio!$C$29</f>
        <v>31.8</v>
      </c>
      <c r="AA48" s="110">
        <f>[44]Maio!$C$30</f>
        <v>31.7</v>
      </c>
      <c r="AB48" s="110">
        <f>[44]Maio!$C$31</f>
        <v>29</v>
      </c>
      <c r="AC48" s="110">
        <f>[44]Maio!$C$32</f>
        <v>24.1</v>
      </c>
      <c r="AD48" s="110">
        <f>[44]Maio!$C$33</f>
        <v>15.3</v>
      </c>
      <c r="AE48" s="110">
        <f>[44]Maio!$C$34</f>
        <v>23.8</v>
      </c>
      <c r="AF48" s="110">
        <f>[44]Maio!$C$35</f>
        <v>28.2</v>
      </c>
      <c r="AG48" s="113">
        <f t="shared" si="3"/>
        <v>32.799999999999997</v>
      </c>
      <c r="AH48" s="114">
        <f t="shared" si="4"/>
        <v>29.900000000000002</v>
      </c>
      <c r="AI48" s="12" t="s">
        <v>35</v>
      </c>
      <c r="AJ48" s="12" t="s">
        <v>35</v>
      </c>
      <c r="AK48" t="s">
        <v>35</v>
      </c>
      <c r="AM48" t="s">
        <v>35</v>
      </c>
    </row>
    <row r="49" spans="1:39" x14ac:dyDescent="0.2">
      <c r="A49" s="48" t="s">
        <v>20</v>
      </c>
      <c r="B49" s="110">
        <f>[45]Maio!$C$5</f>
        <v>30.3</v>
      </c>
      <c r="C49" s="110">
        <f>[45]Maio!$C$6</f>
        <v>31.5</v>
      </c>
      <c r="D49" s="110">
        <f>[45]Maio!$C$7</f>
        <v>32.700000000000003</v>
      </c>
      <c r="E49" s="110">
        <f>[45]Maio!$C$8</f>
        <v>31.8</v>
      </c>
      <c r="F49" s="110">
        <f>[45]Maio!$C$9</f>
        <v>30.8</v>
      </c>
      <c r="G49" s="110">
        <f>[45]Maio!$C$10</f>
        <v>31.2</v>
      </c>
      <c r="H49" s="110">
        <f>[45]Maio!$C$11</f>
        <v>31.8</v>
      </c>
      <c r="I49" s="110">
        <f>[45]Maio!$C$12</f>
        <v>33.6</v>
      </c>
      <c r="J49" s="110">
        <f>[45]Maio!$C$13</f>
        <v>34.299999999999997</v>
      </c>
      <c r="K49" s="110">
        <f>[45]Maio!$C$14</f>
        <v>28.6</v>
      </c>
      <c r="L49" s="110">
        <f>[45]Maio!$C$15</f>
        <v>28.2</v>
      </c>
      <c r="M49" s="110">
        <f>[45]Maio!$C$16</f>
        <v>29.9</v>
      </c>
      <c r="N49" s="110">
        <f>[45]Maio!$C$17</f>
        <v>31.8</v>
      </c>
      <c r="O49" s="110">
        <f>[45]Maio!$C$18</f>
        <v>30.8</v>
      </c>
      <c r="P49" s="110">
        <f>[45]Maio!$C$19</f>
        <v>30.3</v>
      </c>
      <c r="Q49" s="110">
        <f>[45]Maio!$C$20</f>
        <v>30.1</v>
      </c>
      <c r="R49" s="110">
        <f>[45]Maio!$C$21</f>
        <v>31.5</v>
      </c>
      <c r="S49" s="110">
        <f>[45]Maio!$C$22</f>
        <v>31.6</v>
      </c>
      <c r="T49" s="110">
        <f>[45]Maio!$C$23</f>
        <v>30.9</v>
      </c>
      <c r="U49" s="110">
        <f>[45]Maio!$C$24</f>
        <v>31</v>
      </c>
      <c r="V49" s="110">
        <f>[45]Maio!$C$25</f>
        <v>31.5</v>
      </c>
      <c r="W49" s="110">
        <f>[45]Maio!$C$26</f>
        <v>31.2</v>
      </c>
      <c r="X49" s="110">
        <f>[45]Maio!$C$27</f>
        <v>31.5</v>
      </c>
      <c r="Y49" s="110">
        <f>[45]Maio!$C$28</f>
        <v>32</v>
      </c>
      <c r="Z49" s="110">
        <f>[45]Maio!$C$29</f>
        <v>32.1</v>
      </c>
      <c r="AA49" s="110">
        <f>[45]Maio!$C$30</f>
        <v>31.5</v>
      </c>
      <c r="AB49" s="110">
        <f>[45]Maio!$C$31</f>
        <v>31.1</v>
      </c>
      <c r="AC49" s="110">
        <f>[45]Maio!$C$32</f>
        <v>24.8</v>
      </c>
      <c r="AD49" s="110">
        <f>[45]Maio!$C$33</f>
        <v>18.5</v>
      </c>
      <c r="AE49" s="110">
        <f>[45]Maio!$C$34</f>
        <v>21.5</v>
      </c>
      <c r="AF49" s="110">
        <f>[45]Maio!$C$35</f>
        <v>25.6</v>
      </c>
      <c r="AG49" s="113">
        <f t="shared" si="3"/>
        <v>34.299999999999997</v>
      </c>
      <c r="AH49" s="114">
        <f t="shared" si="4"/>
        <v>30.12903225806452</v>
      </c>
      <c r="AL49" t="s">
        <v>35</v>
      </c>
      <c r="AM49" t="s">
        <v>35</v>
      </c>
    </row>
    <row r="50" spans="1:39" s="5" customFormat="1" ht="17.100000000000001" customHeight="1" x14ac:dyDescent="0.2">
      <c r="A50" s="49" t="s">
        <v>24</v>
      </c>
      <c r="B50" s="111">
        <f t="shared" ref="B50:AG50" si="7">MAX(B5:B49)</f>
        <v>31.8</v>
      </c>
      <c r="C50" s="111">
        <f t="shared" si="7"/>
        <v>33.799999999999997</v>
      </c>
      <c r="D50" s="111">
        <f t="shared" si="7"/>
        <v>34.299999999999997</v>
      </c>
      <c r="E50" s="111">
        <f t="shared" si="7"/>
        <v>34.1</v>
      </c>
      <c r="F50" s="111">
        <f t="shared" si="7"/>
        <v>33.299999999999997</v>
      </c>
      <c r="G50" s="111">
        <f t="shared" si="7"/>
        <v>33.6</v>
      </c>
      <c r="H50" s="111">
        <f t="shared" si="7"/>
        <v>34.200000000000003</v>
      </c>
      <c r="I50" s="111">
        <f t="shared" si="7"/>
        <v>35.1</v>
      </c>
      <c r="J50" s="111">
        <f t="shared" si="7"/>
        <v>35.200000000000003</v>
      </c>
      <c r="K50" s="111">
        <f t="shared" si="7"/>
        <v>34.700000000000003</v>
      </c>
      <c r="L50" s="111">
        <f t="shared" si="7"/>
        <v>30.3</v>
      </c>
      <c r="M50" s="111">
        <f t="shared" si="7"/>
        <v>32</v>
      </c>
      <c r="N50" s="111">
        <f t="shared" si="7"/>
        <v>33.700000000000003</v>
      </c>
      <c r="O50" s="111">
        <f t="shared" si="7"/>
        <v>32.700000000000003</v>
      </c>
      <c r="P50" s="111">
        <f t="shared" si="7"/>
        <v>33.4</v>
      </c>
      <c r="Q50" s="111">
        <f t="shared" si="7"/>
        <v>33.4</v>
      </c>
      <c r="R50" s="111">
        <f t="shared" si="7"/>
        <v>33.299999999999997</v>
      </c>
      <c r="S50" s="111">
        <f t="shared" si="7"/>
        <v>33.6</v>
      </c>
      <c r="T50" s="111">
        <f t="shared" si="7"/>
        <v>34.6</v>
      </c>
      <c r="U50" s="111">
        <f t="shared" si="7"/>
        <v>33.799999999999997</v>
      </c>
      <c r="V50" s="111">
        <f t="shared" si="7"/>
        <v>33</v>
      </c>
      <c r="W50" s="111">
        <f t="shared" si="7"/>
        <v>32.9</v>
      </c>
      <c r="X50" s="111">
        <f t="shared" si="7"/>
        <v>33.200000000000003</v>
      </c>
      <c r="Y50" s="111">
        <f t="shared" si="7"/>
        <v>34.299999999999997</v>
      </c>
      <c r="Z50" s="111">
        <f t="shared" si="7"/>
        <v>34.4</v>
      </c>
      <c r="AA50" s="111">
        <f t="shared" si="7"/>
        <v>34.6</v>
      </c>
      <c r="AB50" s="111">
        <f t="shared" si="7"/>
        <v>33.299999999999997</v>
      </c>
      <c r="AC50" s="111">
        <f t="shared" si="7"/>
        <v>28.9</v>
      </c>
      <c r="AD50" s="111">
        <f t="shared" si="7"/>
        <v>20.399999999999999</v>
      </c>
      <c r="AE50" s="111">
        <f t="shared" si="7"/>
        <v>25.8</v>
      </c>
      <c r="AF50" s="111">
        <f t="shared" si="7"/>
        <v>28.9</v>
      </c>
      <c r="AG50" s="115">
        <f t="shared" si="7"/>
        <v>35.200000000000003</v>
      </c>
      <c r="AH50" s="114">
        <f>AVERAGE(AH5:AH49)</f>
        <v>28.55752149627666</v>
      </c>
      <c r="AL50" s="5" t="s">
        <v>35</v>
      </c>
    </row>
    <row r="51" spans="1:39" x14ac:dyDescent="0.2">
      <c r="A51" s="105" t="s">
        <v>227</v>
      </c>
      <c r="B51" s="39"/>
      <c r="C51" s="39"/>
      <c r="D51" s="39"/>
      <c r="E51" s="39"/>
      <c r="F51" s="39"/>
      <c r="G51" s="39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50"/>
      <c r="AG51" s="43"/>
      <c r="AH51" s="44"/>
      <c r="AK51" t="s">
        <v>35</v>
      </c>
      <c r="AL51" t="s">
        <v>35</v>
      </c>
    </row>
    <row r="52" spans="1:39" x14ac:dyDescent="0.2">
      <c r="A52" s="105" t="s">
        <v>228</v>
      </c>
      <c r="B52" s="40"/>
      <c r="C52" s="40"/>
      <c r="D52" s="40"/>
      <c r="E52" s="40"/>
      <c r="F52" s="40"/>
      <c r="G52" s="40"/>
      <c r="H52" s="40"/>
      <c r="I52" s="40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8"/>
      <c r="U52" s="98"/>
      <c r="V52" s="98"/>
      <c r="W52" s="98"/>
      <c r="X52" s="98"/>
      <c r="Y52" s="96"/>
      <c r="Z52" s="96"/>
      <c r="AA52" s="96"/>
      <c r="AB52" s="96"/>
      <c r="AC52" s="96"/>
      <c r="AD52" s="96"/>
      <c r="AE52" s="96"/>
      <c r="AF52" s="96"/>
      <c r="AG52" s="43"/>
      <c r="AH52" s="42"/>
      <c r="AM52" t="s">
        <v>35</v>
      </c>
    </row>
    <row r="53" spans="1:39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99"/>
      <c r="U53" s="99"/>
      <c r="V53" s="99"/>
      <c r="W53" s="99"/>
      <c r="X53" s="99"/>
      <c r="Y53" s="96"/>
      <c r="Z53" s="96"/>
      <c r="AA53" s="96"/>
      <c r="AB53" s="96"/>
      <c r="AC53" s="96"/>
      <c r="AD53" s="45"/>
      <c r="AE53" s="45"/>
      <c r="AF53" s="45"/>
      <c r="AG53" s="43"/>
      <c r="AH53" s="42"/>
    </row>
    <row r="54" spans="1:39" x14ac:dyDescent="0.2">
      <c r="A54" s="139" t="s">
        <v>250</v>
      </c>
      <c r="B54" s="140"/>
      <c r="C54" s="140"/>
      <c r="D54" s="140"/>
      <c r="E54" s="140"/>
      <c r="F54" s="39"/>
      <c r="G54" s="39"/>
      <c r="H54" s="39"/>
      <c r="I54" s="39"/>
      <c r="J54" s="39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5"/>
      <c r="AE54" s="45"/>
      <c r="AF54" s="45"/>
      <c r="AG54" s="43"/>
      <c r="AH54" s="74"/>
    </row>
    <row r="55" spans="1:39" x14ac:dyDescent="0.2">
      <c r="A55" s="41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45"/>
      <c r="AG55" s="43"/>
      <c r="AH55" s="44"/>
      <c r="AJ55" s="12" t="s">
        <v>35</v>
      </c>
    </row>
    <row r="56" spans="1:39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46"/>
      <c r="AG56" s="43"/>
      <c r="AH56" s="44"/>
    </row>
    <row r="57" spans="1:39" ht="13.5" thickBot="1" x14ac:dyDescent="0.25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3"/>
      <c r="AH57" s="75"/>
    </row>
    <row r="58" spans="1:39" x14ac:dyDescent="0.2">
      <c r="AH58" s="1"/>
    </row>
    <row r="59" spans="1:39" x14ac:dyDescent="0.2">
      <c r="Z59" s="2" t="s">
        <v>35</v>
      </c>
      <c r="AH59" s="1"/>
      <c r="AJ59" t="s">
        <v>35</v>
      </c>
    </row>
    <row r="61" spans="1:39" x14ac:dyDescent="0.2">
      <c r="AM61" s="12" t="s">
        <v>35</v>
      </c>
    </row>
    <row r="62" spans="1:39" x14ac:dyDescent="0.2">
      <c r="X62" s="2" t="s">
        <v>35</v>
      </c>
      <c r="Z62" s="2" t="s">
        <v>35</v>
      </c>
      <c r="AF62" s="2" t="s">
        <v>35</v>
      </c>
    </row>
    <row r="63" spans="1:39" x14ac:dyDescent="0.2">
      <c r="L63" s="2" t="s">
        <v>35</v>
      </c>
      <c r="S63" s="2" t="s">
        <v>35</v>
      </c>
    </row>
    <row r="64" spans="1:39" x14ac:dyDescent="0.2">
      <c r="V64" s="2" t="s">
        <v>35</v>
      </c>
      <c r="AI64" t="s">
        <v>35</v>
      </c>
    </row>
    <row r="66" spans="19:37" x14ac:dyDescent="0.2">
      <c r="S66" s="2" t="s">
        <v>35</v>
      </c>
    </row>
    <row r="67" spans="19:37" x14ac:dyDescent="0.2">
      <c r="U67" s="2" t="s">
        <v>35</v>
      </c>
      <c r="AG67" s="7" t="s">
        <v>35</v>
      </c>
    </row>
    <row r="69" spans="19:37" x14ac:dyDescent="0.2">
      <c r="AK69" s="12" t="s">
        <v>35</v>
      </c>
    </row>
  </sheetData>
  <mergeCells count="35">
    <mergeCell ref="A2:A4"/>
    <mergeCell ref="B3:B4"/>
    <mergeCell ref="M3:M4"/>
    <mergeCell ref="C3:C4"/>
    <mergeCell ref="T3:T4"/>
    <mergeCell ref="E3:E4"/>
    <mergeCell ref="A54:E54"/>
    <mergeCell ref="B2:AH2"/>
    <mergeCell ref="D3:D4"/>
    <mergeCell ref="F3:F4"/>
    <mergeCell ref="AF3:AF4"/>
    <mergeCell ref="S3:S4"/>
    <mergeCell ref="L3:L4"/>
    <mergeCell ref="I3:I4"/>
    <mergeCell ref="O3:O4"/>
    <mergeCell ref="V3:V4"/>
    <mergeCell ref="AE3:AE4"/>
    <mergeCell ref="G3:G4"/>
    <mergeCell ref="U3:U4"/>
    <mergeCell ref="N3:N4"/>
    <mergeCell ref="K3:K4"/>
    <mergeCell ref="J3:J4"/>
    <mergeCell ref="A1:AH1"/>
    <mergeCell ref="AA3:AA4"/>
    <mergeCell ref="AB3:AB4"/>
    <mergeCell ref="AC3:AC4"/>
    <mergeCell ref="AD3:AD4"/>
    <mergeCell ref="W3:W4"/>
    <mergeCell ref="X3:X4"/>
    <mergeCell ref="Y3:Y4"/>
    <mergeCell ref="P3:P4"/>
    <mergeCell ref="Q3:Q4"/>
    <mergeCell ref="R3:R4"/>
    <mergeCell ref="Z3:Z4"/>
    <mergeCell ref="H3:H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topLeftCell="A7" zoomScale="90" zoomScaleNormal="90" workbookViewId="0">
      <selection activeCell="AI41" sqref="AI41"/>
    </sheetView>
  </sheetViews>
  <sheetFormatPr defaultRowHeight="12.75" x14ac:dyDescent="0.2"/>
  <cols>
    <col min="1" max="1" width="43" style="2" bestFit="1" customWidth="1"/>
    <col min="2" max="2" width="5.140625" style="2" customWidth="1"/>
    <col min="3" max="3" width="5" style="2" customWidth="1"/>
    <col min="4" max="4" width="5.140625" style="2" customWidth="1"/>
    <col min="5" max="9" width="5" style="2" customWidth="1"/>
    <col min="10" max="10" width="5.140625" style="2" customWidth="1"/>
    <col min="11" max="11" width="5" style="2" customWidth="1"/>
    <col min="12" max="12" width="5.28515625" style="2" customWidth="1"/>
    <col min="13" max="15" width="5.140625" style="2" customWidth="1"/>
    <col min="16" max="16" width="5.42578125" style="2" customWidth="1"/>
    <col min="17" max="17" width="5.28515625" style="2" customWidth="1"/>
    <col min="18" max="18" width="5.140625" style="2" customWidth="1"/>
    <col min="19" max="19" width="5" style="2" customWidth="1"/>
    <col min="20" max="20" width="5.42578125" style="2" customWidth="1"/>
    <col min="21" max="21" width="5.140625" style="2" customWidth="1"/>
    <col min="22" max="22" width="5.28515625" style="2" customWidth="1"/>
    <col min="23" max="23" width="5.140625" style="2" customWidth="1"/>
    <col min="24" max="24" width="5.28515625" style="2" customWidth="1"/>
    <col min="25" max="26" width="5" style="2" customWidth="1"/>
    <col min="27" max="29" width="5.140625" style="2" customWidth="1"/>
    <col min="30" max="32" width="5" style="2" customWidth="1"/>
    <col min="33" max="33" width="7" style="7" bestFit="1" customWidth="1"/>
    <col min="34" max="34" width="7.28515625" style="1" bestFit="1" customWidth="1"/>
  </cols>
  <sheetData>
    <row r="1" spans="1:36" ht="20.100000000000001" customHeight="1" x14ac:dyDescent="0.2">
      <c r="A1" s="132" t="s">
        <v>208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4"/>
    </row>
    <row r="2" spans="1:36" s="4" customFormat="1" ht="20.100000000000001" customHeight="1" x14ac:dyDescent="0.2">
      <c r="A2" s="135" t="s">
        <v>21</v>
      </c>
      <c r="B2" s="130" t="s">
        <v>249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</row>
    <row r="3" spans="1:36" s="5" customFormat="1" ht="20.100000000000001" customHeight="1" x14ac:dyDescent="0.2">
      <c r="A3" s="135"/>
      <c r="B3" s="128">
        <v>1</v>
      </c>
      <c r="C3" s="128">
        <f>SUM(B3+1)</f>
        <v>2</v>
      </c>
      <c r="D3" s="128">
        <f t="shared" ref="D3:AD3" si="0">SUM(C3+1)</f>
        <v>3</v>
      </c>
      <c r="E3" s="128">
        <f t="shared" si="0"/>
        <v>4</v>
      </c>
      <c r="F3" s="128">
        <f t="shared" si="0"/>
        <v>5</v>
      </c>
      <c r="G3" s="128">
        <f t="shared" si="0"/>
        <v>6</v>
      </c>
      <c r="H3" s="128">
        <f t="shared" si="0"/>
        <v>7</v>
      </c>
      <c r="I3" s="128">
        <f t="shared" si="0"/>
        <v>8</v>
      </c>
      <c r="J3" s="128">
        <f t="shared" si="0"/>
        <v>9</v>
      </c>
      <c r="K3" s="128">
        <f t="shared" si="0"/>
        <v>10</v>
      </c>
      <c r="L3" s="128">
        <f t="shared" si="0"/>
        <v>11</v>
      </c>
      <c r="M3" s="128">
        <f t="shared" si="0"/>
        <v>12</v>
      </c>
      <c r="N3" s="128">
        <f t="shared" si="0"/>
        <v>13</v>
      </c>
      <c r="O3" s="128">
        <f t="shared" si="0"/>
        <v>14</v>
      </c>
      <c r="P3" s="128">
        <f t="shared" si="0"/>
        <v>15</v>
      </c>
      <c r="Q3" s="128">
        <f t="shared" si="0"/>
        <v>16</v>
      </c>
      <c r="R3" s="128">
        <f t="shared" si="0"/>
        <v>17</v>
      </c>
      <c r="S3" s="128">
        <f t="shared" si="0"/>
        <v>18</v>
      </c>
      <c r="T3" s="128">
        <f t="shared" si="0"/>
        <v>19</v>
      </c>
      <c r="U3" s="128">
        <f t="shared" si="0"/>
        <v>20</v>
      </c>
      <c r="V3" s="128">
        <f t="shared" si="0"/>
        <v>21</v>
      </c>
      <c r="W3" s="128">
        <f t="shared" si="0"/>
        <v>22</v>
      </c>
      <c r="X3" s="128">
        <f t="shared" si="0"/>
        <v>23</v>
      </c>
      <c r="Y3" s="128">
        <f t="shared" si="0"/>
        <v>24</v>
      </c>
      <c r="Z3" s="128">
        <f t="shared" si="0"/>
        <v>25</v>
      </c>
      <c r="AA3" s="128">
        <f t="shared" si="0"/>
        <v>26</v>
      </c>
      <c r="AB3" s="128">
        <f t="shared" si="0"/>
        <v>27</v>
      </c>
      <c r="AC3" s="128">
        <f t="shared" si="0"/>
        <v>28</v>
      </c>
      <c r="AD3" s="128">
        <f t="shared" si="0"/>
        <v>29</v>
      </c>
      <c r="AE3" s="128">
        <v>30</v>
      </c>
      <c r="AF3" s="128">
        <v>31</v>
      </c>
      <c r="AG3" s="100" t="s">
        <v>28</v>
      </c>
      <c r="AH3" s="101" t="s">
        <v>26</v>
      </c>
    </row>
    <row r="4" spans="1:36" s="5" customFormat="1" ht="20.100000000000001" customHeight="1" x14ac:dyDescent="0.2">
      <c r="A4" s="135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00" t="s">
        <v>25</v>
      </c>
      <c r="AH4" s="101" t="s">
        <v>25</v>
      </c>
    </row>
    <row r="5" spans="1:36" s="5" customFormat="1" x14ac:dyDescent="0.2">
      <c r="A5" s="48" t="s">
        <v>30</v>
      </c>
      <c r="B5" s="108">
        <f>[1]Maio!$D$5</f>
        <v>13.7</v>
      </c>
      <c r="C5" s="108">
        <f>[1]Maio!$D$6</f>
        <v>14.4</v>
      </c>
      <c r="D5" s="108">
        <f>[1]Maio!$D$7</f>
        <v>20</v>
      </c>
      <c r="E5" s="108">
        <f>[1]Maio!$D$8</f>
        <v>19.3</v>
      </c>
      <c r="F5" s="108">
        <f>[1]Maio!$D$9</f>
        <v>17.100000000000001</v>
      </c>
      <c r="G5" s="108">
        <f>[1]Maio!$D$10</f>
        <v>16.5</v>
      </c>
      <c r="H5" s="108">
        <f>[1]Maio!$D$11</f>
        <v>16.399999999999999</v>
      </c>
      <c r="I5" s="108">
        <f>[1]Maio!$D$12</f>
        <v>17.5</v>
      </c>
      <c r="J5" s="108">
        <f>[1]Maio!$D$13</f>
        <v>19.8</v>
      </c>
      <c r="K5" s="108">
        <f>[1]Maio!$D$14</f>
        <v>21.7</v>
      </c>
      <c r="L5" s="108">
        <f>[1]Maio!$D$15</f>
        <v>18.5</v>
      </c>
      <c r="M5" s="108">
        <f>[1]Maio!$D$16</f>
        <v>17.399999999999999</v>
      </c>
      <c r="N5" s="108">
        <f>[1]Maio!$D$17</f>
        <v>17.600000000000001</v>
      </c>
      <c r="O5" s="108">
        <f>[1]Maio!$D$18</f>
        <v>18.2</v>
      </c>
      <c r="P5" s="108">
        <f>[1]Maio!$D$19</f>
        <v>16.600000000000001</v>
      </c>
      <c r="Q5" s="108">
        <f>[1]Maio!$D$20</f>
        <v>16.3</v>
      </c>
      <c r="R5" s="108">
        <f>[1]Maio!$D$21</f>
        <v>17.2</v>
      </c>
      <c r="S5" s="108">
        <f>[1]Maio!$D$22</f>
        <v>18.100000000000001</v>
      </c>
      <c r="T5" s="108">
        <f>[1]Maio!$D$23</f>
        <v>20.6</v>
      </c>
      <c r="U5" s="108">
        <f>[1]Maio!$D$24</f>
        <v>18.899999999999999</v>
      </c>
      <c r="V5" s="108">
        <f>[1]Maio!$D$25</f>
        <v>15.8</v>
      </c>
      <c r="W5" s="108">
        <f>[1]Maio!$D$26</f>
        <v>13.7</v>
      </c>
      <c r="X5" s="108">
        <f>[1]Maio!$D$27</f>
        <v>14.6</v>
      </c>
      <c r="Y5" s="108">
        <f>[1]Maio!$D$28</f>
        <v>14.2</v>
      </c>
      <c r="Z5" s="108">
        <f>[1]Maio!$D$29</f>
        <v>14.2</v>
      </c>
      <c r="AA5" s="108">
        <f>[1]Maio!$D$30</f>
        <v>14.7</v>
      </c>
      <c r="AB5" s="108">
        <f>[1]Maio!$D$31</f>
        <v>15.4</v>
      </c>
      <c r="AC5" s="108">
        <f>[1]Maio!$D$32</f>
        <v>14.1</v>
      </c>
      <c r="AD5" s="108">
        <f>[1]Maio!$D$33</f>
        <v>8.9</v>
      </c>
      <c r="AE5" s="108">
        <f>[1]Maio!$D$34</f>
        <v>4.5</v>
      </c>
      <c r="AF5" s="108">
        <f>[1]Maio!$D$35</f>
        <v>6.6</v>
      </c>
      <c r="AG5" s="115">
        <f t="shared" ref="AG5" si="1">MIN(B5:AF5)</f>
        <v>4.5</v>
      </c>
      <c r="AH5" s="114">
        <f t="shared" ref="AH5" si="2">AVERAGE(B5:AF5)</f>
        <v>15.887096774193548</v>
      </c>
    </row>
    <row r="6" spans="1:36" x14ac:dyDescent="0.2">
      <c r="A6" s="48" t="s">
        <v>0</v>
      </c>
      <c r="B6" s="110">
        <f>[2]Maio!$D$5</f>
        <v>10.199999999999999</v>
      </c>
      <c r="C6" s="110">
        <f>[2]Maio!$D$6</f>
        <v>10.6</v>
      </c>
      <c r="D6" s="110">
        <f>[2]Maio!$D$7</f>
        <v>13.8</v>
      </c>
      <c r="E6" s="110">
        <f>[2]Maio!$D$8</f>
        <v>16.600000000000001</v>
      </c>
      <c r="F6" s="110">
        <f>[2]Maio!$D$9</f>
        <v>17.3</v>
      </c>
      <c r="G6" s="110">
        <f>[2]Maio!$D$10</f>
        <v>16.600000000000001</v>
      </c>
      <c r="H6" s="110">
        <f>[2]Maio!$D$11</f>
        <v>17.7</v>
      </c>
      <c r="I6" s="110">
        <f>[2]Maio!$D$12</f>
        <v>16.8</v>
      </c>
      <c r="J6" s="110">
        <f>[2]Maio!$D$13</f>
        <v>20.8</v>
      </c>
      <c r="K6" s="110">
        <f>[2]Maio!$D$14</f>
        <v>17</v>
      </c>
      <c r="L6" s="110">
        <f>[2]Maio!$D$15</f>
        <v>13.1</v>
      </c>
      <c r="M6" s="110">
        <f>[2]Maio!$D$16</f>
        <v>12.3</v>
      </c>
      <c r="N6" s="110">
        <f>[2]Maio!$D$17</f>
        <v>14.4</v>
      </c>
      <c r="O6" s="110">
        <f>[2]Maio!$D$18</f>
        <v>16.3</v>
      </c>
      <c r="P6" s="110">
        <f>[2]Maio!$D$19</f>
        <v>14.3</v>
      </c>
      <c r="Q6" s="110">
        <f>[2]Maio!$D$20</f>
        <v>12</v>
      </c>
      <c r="R6" s="110">
        <f>[2]Maio!$D$21</f>
        <v>15.6</v>
      </c>
      <c r="S6" s="110">
        <f>[2]Maio!$D$22</f>
        <v>16.100000000000001</v>
      </c>
      <c r="T6" s="110">
        <f>[2]Maio!$D$23</f>
        <v>13.4</v>
      </c>
      <c r="U6" s="110">
        <f>[2]Maio!$D$24</f>
        <v>15.7</v>
      </c>
      <c r="V6" s="110">
        <f>[2]Maio!$D$25</f>
        <v>15.6</v>
      </c>
      <c r="W6" s="110">
        <f>[2]Maio!$D$26</f>
        <v>14.8</v>
      </c>
      <c r="X6" s="110">
        <f>[2]Maio!$D$27</f>
        <v>14</v>
      </c>
      <c r="Y6" s="110">
        <f>[2]Maio!$D$28</f>
        <v>14.3</v>
      </c>
      <c r="Z6" s="110">
        <f>[2]Maio!$D$29</f>
        <v>13.2</v>
      </c>
      <c r="AA6" s="110">
        <f>[2]Maio!$D$30</f>
        <v>14.3</v>
      </c>
      <c r="AB6" s="110">
        <f>[2]Maio!$D$31</f>
        <v>16.100000000000001</v>
      </c>
      <c r="AC6" s="110">
        <f>[2]Maio!$D$32</f>
        <v>9.1</v>
      </c>
      <c r="AD6" s="110">
        <f>[2]Maio!$D$33</f>
        <v>4.0999999999999996</v>
      </c>
      <c r="AE6" s="110">
        <f>[2]Maio!$D$34</f>
        <v>1.8</v>
      </c>
      <c r="AF6" s="110">
        <f>[2]Maio!$D$35</f>
        <v>6.1</v>
      </c>
      <c r="AG6" s="115">
        <f t="shared" ref="AG6:AG49" si="3">MIN(B6:AF6)</f>
        <v>1.8</v>
      </c>
      <c r="AH6" s="114">
        <f t="shared" ref="AH6:AH49" si="4">AVERAGE(B6:AF6)</f>
        <v>13.677419354838715</v>
      </c>
    </row>
    <row r="7" spans="1:36" x14ac:dyDescent="0.2">
      <c r="A7" s="48" t="s">
        <v>85</v>
      </c>
      <c r="B7" s="110">
        <f>[3]Maio!$D$5</f>
        <v>16.3</v>
      </c>
      <c r="C7" s="110">
        <f>[3]Maio!$D$6</f>
        <v>14.9</v>
      </c>
      <c r="D7" s="110">
        <f>[3]Maio!$D$7</f>
        <v>19.2</v>
      </c>
      <c r="E7" s="110">
        <f>[3]Maio!$D$8</f>
        <v>20</v>
      </c>
      <c r="F7" s="110">
        <f>[3]Maio!$D$9</f>
        <v>20</v>
      </c>
      <c r="G7" s="110">
        <f>[3]Maio!$D$10</f>
        <v>17.899999999999999</v>
      </c>
      <c r="H7" s="110">
        <f>[3]Maio!$D$11</f>
        <v>18.100000000000001</v>
      </c>
      <c r="I7" s="110">
        <f>[3]Maio!$D$12</f>
        <v>19.3</v>
      </c>
      <c r="J7" s="110">
        <f>[3]Maio!$D$13</f>
        <v>20.5</v>
      </c>
      <c r="K7" s="110">
        <f>[3]Maio!$D$14</f>
        <v>19.8</v>
      </c>
      <c r="L7" s="110">
        <f>[3]Maio!$D$15</f>
        <v>16.7</v>
      </c>
      <c r="M7" s="110">
        <f>[3]Maio!$D$16</f>
        <v>16.5</v>
      </c>
      <c r="N7" s="110">
        <f>[3]Maio!$D$17</f>
        <v>18</v>
      </c>
      <c r="O7" s="110">
        <f>[3]Maio!$D$18</f>
        <v>18.5</v>
      </c>
      <c r="P7" s="110">
        <f>[3]Maio!$D$19</f>
        <v>17</v>
      </c>
      <c r="Q7" s="110">
        <f>[3]Maio!$D$20</f>
        <v>18.100000000000001</v>
      </c>
      <c r="R7" s="110">
        <f>[3]Maio!$D$21</f>
        <v>17.8</v>
      </c>
      <c r="S7" s="110">
        <f>[3]Maio!$D$22</f>
        <v>19.100000000000001</v>
      </c>
      <c r="T7" s="110">
        <f>[3]Maio!$D$23</f>
        <v>17</v>
      </c>
      <c r="U7" s="110">
        <f>[3]Maio!$D$24</f>
        <v>18.7</v>
      </c>
      <c r="V7" s="110">
        <f>[3]Maio!$D$25</f>
        <v>17.899999999999999</v>
      </c>
      <c r="W7" s="110">
        <f>[3]Maio!$D$26</f>
        <v>17.2</v>
      </c>
      <c r="X7" s="110">
        <f>[3]Maio!$D$27</f>
        <v>18.3</v>
      </c>
      <c r="Y7" s="110">
        <f>[3]Maio!$D$28</f>
        <v>17.7</v>
      </c>
      <c r="Z7" s="110">
        <f>[3]Maio!$D$29</f>
        <v>17.100000000000001</v>
      </c>
      <c r="AA7" s="110">
        <f>[3]Maio!$D$30</f>
        <v>17</v>
      </c>
      <c r="AB7" s="110">
        <f>[3]Maio!$D$31</f>
        <v>18.5</v>
      </c>
      <c r="AC7" s="110">
        <f>[3]Maio!$D$32</f>
        <v>13.1</v>
      </c>
      <c r="AD7" s="110">
        <f>[3]Maio!$D$33</f>
        <v>7.2</v>
      </c>
      <c r="AE7" s="110">
        <f>[3]Maio!$D$34</f>
        <v>5.8</v>
      </c>
      <c r="AF7" s="110">
        <f>[3]Maio!$D$35</f>
        <v>9.1</v>
      </c>
      <c r="AG7" s="115">
        <f t="shared" si="3"/>
        <v>5.8</v>
      </c>
      <c r="AH7" s="114">
        <f t="shared" si="4"/>
        <v>16.848387096774196</v>
      </c>
    </row>
    <row r="8" spans="1:36" x14ac:dyDescent="0.2">
      <c r="A8" s="48" t="s">
        <v>1</v>
      </c>
      <c r="B8" s="110">
        <f>[4]Maio!$D$5</f>
        <v>15.1</v>
      </c>
      <c r="C8" s="110">
        <f>[4]Maio!$D$6</f>
        <v>17.3</v>
      </c>
      <c r="D8" s="110">
        <f>[4]Maio!$D$7</f>
        <v>18.600000000000001</v>
      </c>
      <c r="E8" s="110">
        <f>[4]Maio!$D$8</f>
        <v>21.9</v>
      </c>
      <c r="F8" s="110">
        <f>[4]Maio!$D$9</f>
        <v>22</v>
      </c>
      <c r="G8" s="110">
        <f>[4]Maio!$D$10</f>
        <v>20.3</v>
      </c>
      <c r="H8" s="110">
        <f>[4]Maio!$D$11</f>
        <v>19.600000000000001</v>
      </c>
      <c r="I8" s="110">
        <f>[4]Maio!$D$12</f>
        <v>20.7</v>
      </c>
      <c r="J8" s="110">
        <f>[4]Maio!$D$13</f>
        <v>22.4</v>
      </c>
      <c r="K8" s="110">
        <f>[4]Maio!$D$14</f>
        <v>21.3</v>
      </c>
      <c r="L8" s="110">
        <f>[4]Maio!$D$15</f>
        <v>16.600000000000001</v>
      </c>
      <c r="M8" s="110">
        <f>[4]Maio!$D$16</f>
        <v>17.7</v>
      </c>
      <c r="N8" s="110">
        <f>[4]Maio!$D$17</f>
        <v>20.100000000000001</v>
      </c>
      <c r="O8" s="110">
        <f>[4]Maio!$D$18</f>
        <v>21.6</v>
      </c>
      <c r="P8" s="110">
        <f>[4]Maio!$D$19</f>
        <v>20.8</v>
      </c>
      <c r="Q8" s="110">
        <f>[4]Maio!$D$20</f>
        <v>19.7</v>
      </c>
      <c r="R8" s="110">
        <f>[4]Maio!$D$21</f>
        <v>20.100000000000001</v>
      </c>
      <c r="S8" s="110">
        <f>[4]Maio!$D$22</f>
        <v>19.2</v>
      </c>
      <c r="T8" s="110">
        <f>[4]Maio!$D$23</f>
        <v>19.600000000000001</v>
      </c>
      <c r="U8" s="110">
        <f>[4]Maio!$D$24</f>
        <v>20</v>
      </c>
      <c r="V8" s="110">
        <f>[4]Maio!$D$25</f>
        <v>19.3</v>
      </c>
      <c r="W8" s="110">
        <f>[4]Maio!$D$26</f>
        <v>17.2</v>
      </c>
      <c r="X8" s="110">
        <f>[4]Maio!$D$27</f>
        <v>18.7</v>
      </c>
      <c r="Y8" s="110">
        <f>[4]Maio!$D$28</f>
        <v>16.100000000000001</v>
      </c>
      <c r="Z8" s="110">
        <f>[4]Maio!$D$29</f>
        <v>17.899999999999999</v>
      </c>
      <c r="AA8" s="110">
        <f>[4]Maio!$D$30</f>
        <v>17.7</v>
      </c>
      <c r="AB8" s="110">
        <f>[4]Maio!$D$31</f>
        <v>19.3</v>
      </c>
      <c r="AC8" s="110">
        <f>[4]Maio!$D$32</f>
        <v>13.1</v>
      </c>
      <c r="AD8" s="110">
        <f>[4]Maio!$D$33</f>
        <v>8.6</v>
      </c>
      <c r="AE8" s="110">
        <f>[4]Maio!$D$34</f>
        <v>7.4</v>
      </c>
      <c r="AF8" s="110">
        <f>[4]Maio!$D$35</f>
        <v>11.6</v>
      </c>
      <c r="AG8" s="115">
        <f t="shared" si="3"/>
        <v>7.4</v>
      </c>
      <c r="AH8" s="114">
        <f t="shared" si="4"/>
        <v>18.112903225806452</v>
      </c>
    </row>
    <row r="9" spans="1:36" x14ac:dyDescent="0.2">
      <c r="A9" s="48" t="s">
        <v>146</v>
      </c>
      <c r="B9" s="110">
        <f>[5]Maio!$D$5</f>
        <v>15</v>
      </c>
      <c r="C9" s="110">
        <f>[5]Maio!$D$6</f>
        <v>14.7</v>
      </c>
      <c r="D9" s="110">
        <f>[5]Maio!$D$7</f>
        <v>16.600000000000001</v>
      </c>
      <c r="E9" s="110">
        <f>[5]Maio!$D$8</f>
        <v>18.399999999999999</v>
      </c>
      <c r="F9" s="110">
        <f>[5]Maio!$D$9</f>
        <v>18.5</v>
      </c>
      <c r="G9" s="110">
        <f>[5]Maio!$D$10</f>
        <v>18.3</v>
      </c>
      <c r="H9" s="110">
        <f>[5]Maio!$D$11</f>
        <v>17.899999999999999</v>
      </c>
      <c r="I9" s="110">
        <f>[5]Maio!$D$12</f>
        <v>17.899999999999999</v>
      </c>
      <c r="J9" s="110">
        <f>[5]Maio!$D$13</f>
        <v>20.2</v>
      </c>
      <c r="K9" s="110">
        <f>[5]Maio!$D$14</f>
        <v>16.100000000000001</v>
      </c>
      <c r="L9" s="110">
        <f>[5]Maio!$D$15</f>
        <v>12.8</v>
      </c>
      <c r="M9" s="110">
        <f>[5]Maio!$D$16</f>
        <v>13.5</v>
      </c>
      <c r="N9" s="110">
        <f>[5]Maio!$D$17</f>
        <v>15.5</v>
      </c>
      <c r="O9" s="110">
        <f>[5]Maio!$D$18</f>
        <v>16.600000000000001</v>
      </c>
      <c r="P9" s="110">
        <f>[5]Maio!$D$19</f>
        <v>15.9</v>
      </c>
      <c r="Q9" s="110">
        <f>[5]Maio!$D$20</f>
        <v>15</v>
      </c>
      <c r="R9" s="110">
        <f>[5]Maio!$D$21</f>
        <v>17.8</v>
      </c>
      <c r="S9" s="110">
        <f>[5]Maio!$D$22</f>
        <v>17</v>
      </c>
      <c r="T9" s="110">
        <f>[5]Maio!$D$23</f>
        <v>15.1</v>
      </c>
      <c r="U9" s="110">
        <f>[5]Maio!$D$24</f>
        <v>20.6</v>
      </c>
      <c r="V9" s="110">
        <f>[5]Maio!$D$25</f>
        <v>18.899999999999999</v>
      </c>
      <c r="W9" s="110">
        <f>[5]Maio!$D$26</f>
        <v>18.3</v>
      </c>
      <c r="X9" s="110">
        <f>[5]Maio!$D$27</f>
        <v>16.5</v>
      </c>
      <c r="Y9" s="110">
        <f>[5]Maio!$D$28</f>
        <v>15.9</v>
      </c>
      <c r="Z9" s="110">
        <f>[5]Maio!$D$29</f>
        <v>17</v>
      </c>
      <c r="AA9" s="110">
        <f>[5]Maio!$D$30</f>
        <v>18</v>
      </c>
      <c r="AB9" s="110">
        <f>[5]Maio!$D$31</f>
        <v>19.399999999999999</v>
      </c>
      <c r="AC9" s="110">
        <f>[5]Maio!$D$32</f>
        <v>9.4</v>
      </c>
      <c r="AD9" s="110">
        <f>[5]Maio!$D$33</f>
        <v>4</v>
      </c>
      <c r="AE9" s="110">
        <f>[5]Maio!$D$34</f>
        <v>3.9</v>
      </c>
      <c r="AF9" s="110">
        <f>[5]Maio!$D$35</f>
        <v>9.4</v>
      </c>
      <c r="AG9" s="115">
        <f t="shared" si="3"/>
        <v>3.9</v>
      </c>
      <c r="AH9" s="114">
        <f t="shared" si="4"/>
        <v>15.616129032258062</v>
      </c>
    </row>
    <row r="10" spans="1:36" x14ac:dyDescent="0.2">
      <c r="A10" s="48" t="s">
        <v>91</v>
      </c>
      <c r="B10" s="110">
        <f>[6]Maio!$D$5</f>
        <v>12.8</v>
      </c>
      <c r="C10" s="110">
        <f>[6]Maio!$D$6</f>
        <v>13.9</v>
      </c>
      <c r="D10" s="110">
        <f>[6]Maio!$D$7</f>
        <v>15.8</v>
      </c>
      <c r="E10" s="110">
        <f>[6]Maio!$D$8</f>
        <v>18.8</v>
      </c>
      <c r="F10" s="110">
        <f>[6]Maio!$D$9</f>
        <v>16.5</v>
      </c>
      <c r="G10" s="110">
        <f>[6]Maio!$D$10</f>
        <v>16.3</v>
      </c>
      <c r="H10" s="110">
        <f>[6]Maio!$D$11</f>
        <v>15.9</v>
      </c>
      <c r="I10" s="110">
        <f>[6]Maio!$D$12</f>
        <v>17</v>
      </c>
      <c r="J10" s="110">
        <f>[6]Maio!$D$13</f>
        <v>20.100000000000001</v>
      </c>
      <c r="K10" s="110">
        <f>[6]Maio!$D$14</f>
        <v>19.899999999999999</v>
      </c>
      <c r="L10" s="110">
        <f>[6]Maio!$D$15</f>
        <v>14.9</v>
      </c>
      <c r="M10" s="110">
        <f>[6]Maio!$D$16</f>
        <v>18</v>
      </c>
      <c r="N10" s="110">
        <f>[6]Maio!$D$17</f>
        <v>17.3</v>
      </c>
      <c r="O10" s="110">
        <f>[6]Maio!$D$18</f>
        <v>18.100000000000001</v>
      </c>
      <c r="P10" s="110">
        <f>[6]Maio!$D$19</f>
        <v>16.899999999999999</v>
      </c>
      <c r="Q10" s="110">
        <f>[6]Maio!$D$20</f>
        <v>16.899999999999999</v>
      </c>
      <c r="R10" s="110">
        <f>[6]Maio!$D$21</f>
        <v>15.8</v>
      </c>
      <c r="S10" s="110">
        <f>[6]Maio!$D$22</f>
        <v>17.3</v>
      </c>
      <c r="T10" s="110">
        <f>[6]Maio!$D$23</f>
        <v>17.600000000000001</v>
      </c>
      <c r="U10" s="110">
        <f>[6]Maio!$D$24</f>
        <v>17</v>
      </c>
      <c r="V10" s="110">
        <f>[6]Maio!$D$25</f>
        <v>14.9</v>
      </c>
      <c r="W10" s="110">
        <f>[6]Maio!$D$26</f>
        <v>13.9</v>
      </c>
      <c r="X10" s="110">
        <f>[6]Maio!$D$27</f>
        <v>13.7</v>
      </c>
      <c r="Y10" s="110">
        <f>[6]Maio!$D$28</f>
        <v>12.7</v>
      </c>
      <c r="Z10" s="110">
        <f>[6]Maio!$D$29</f>
        <v>14.1</v>
      </c>
      <c r="AA10" s="110">
        <f>[6]Maio!$D$30</f>
        <v>14.9</v>
      </c>
      <c r="AB10" s="110">
        <f>[6]Maio!$D$31</f>
        <v>16.399999999999999</v>
      </c>
      <c r="AC10" s="110">
        <f>[6]Maio!$D$32</f>
        <v>12.5</v>
      </c>
      <c r="AD10" s="110">
        <f>[6]Maio!$D$33</f>
        <v>6.2</v>
      </c>
      <c r="AE10" s="110">
        <f>[6]Maio!$D$34</f>
        <v>3.9</v>
      </c>
      <c r="AF10" s="110">
        <f>[6]Maio!$D$35</f>
        <v>7.7</v>
      </c>
      <c r="AG10" s="115">
        <f t="shared" si="3"/>
        <v>3.9</v>
      </c>
      <c r="AH10" s="114">
        <f t="shared" si="4"/>
        <v>15.087096774193546</v>
      </c>
    </row>
    <row r="11" spans="1:36" x14ac:dyDescent="0.2">
      <c r="A11" s="48" t="s">
        <v>49</v>
      </c>
      <c r="B11" s="110">
        <f>[7]Maio!$D$5</f>
        <v>16.7</v>
      </c>
      <c r="C11" s="110">
        <f>[7]Maio!$D$6</f>
        <v>17.2</v>
      </c>
      <c r="D11" s="110">
        <f>[7]Maio!$D$7</f>
        <v>20.3</v>
      </c>
      <c r="E11" s="110">
        <f>[7]Maio!$D$8</f>
        <v>20</v>
      </c>
      <c r="F11" s="110">
        <f>[7]Maio!$D$9</f>
        <v>19.600000000000001</v>
      </c>
      <c r="G11" s="110">
        <f>[7]Maio!$D$10</f>
        <v>18.399999999999999</v>
      </c>
      <c r="H11" s="110">
        <f>[7]Maio!$D$11</f>
        <v>19.5</v>
      </c>
      <c r="I11" s="110">
        <f>[7]Maio!$D$12</f>
        <v>21.2</v>
      </c>
      <c r="J11" s="110">
        <f>[7]Maio!$D$13</f>
        <v>22</v>
      </c>
      <c r="K11" s="110">
        <f>[7]Maio!$D$14</f>
        <v>21.5</v>
      </c>
      <c r="L11" s="110">
        <f>[7]Maio!$D$15</f>
        <v>18.600000000000001</v>
      </c>
      <c r="M11" s="110">
        <f>[7]Maio!$D$16</f>
        <v>16.7</v>
      </c>
      <c r="N11" s="110">
        <f>[7]Maio!$D$17</f>
        <v>17.8</v>
      </c>
      <c r="O11" s="110">
        <f>[7]Maio!$D$18</f>
        <v>18.2</v>
      </c>
      <c r="P11" s="110">
        <f>[7]Maio!$D$19</f>
        <v>16.5</v>
      </c>
      <c r="Q11" s="110">
        <f>[7]Maio!$D$20</f>
        <v>18</v>
      </c>
      <c r="R11" s="110">
        <f>[7]Maio!$D$21</f>
        <v>19.100000000000001</v>
      </c>
      <c r="S11" s="110">
        <f>[7]Maio!$D$22</f>
        <v>20.100000000000001</v>
      </c>
      <c r="T11" s="110">
        <f>[7]Maio!$D$23</f>
        <v>20.5</v>
      </c>
      <c r="U11" s="110">
        <f>[7]Maio!$D$24</f>
        <v>19.2</v>
      </c>
      <c r="V11" s="110">
        <f>[7]Maio!$D$25</f>
        <v>18.899999999999999</v>
      </c>
      <c r="W11" s="110">
        <f>[7]Maio!$D$26</f>
        <v>17.7</v>
      </c>
      <c r="X11" s="110">
        <f>[7]Maio!$D$27</f>
        <v>18.8</v>
      </c>
      <c r="Y11" s="110">
        <f>[7]Maio!$D$28</f>
        <v>17.8</v>
      </c>
      <c r="Z11" s="110">
        <f>[7]Maio!$D$29</f>
        <v>18.5</v>
      </c>
      <c r="AA11" s="110">
        <f>[7]Maio!$D$30</f>
        <v>18.899999999999999</v>
      </c>
      <c r="AB11" s="110">
        <f>[7]Maio!$D$31</f>
        <v>19.2</v>
      </c>
      <c r="AC11" s="110">
        <f>[7]Maio!$D$32</f>
        <v>12.7</v>
      </c>
      <c r="AD11" s="110">
        <f>[7]Maio!$D$33</f>
        <v>6.7</v>
      </c>
      <c r="AE11" s="110">
        <f>[7]Maio!$D$34</f>
        <v>6.6</v>
      </c>
      <c r="AF11" s="110">
        <f>[7]Maio!$D$35</f>
        <v>9.6</v>
      </c>
      <c r="AG11" s="115">
        <f t="shared" si="3"/>
        <v>6.6</v>
      </c>
      <c r="AH11" s="114">
        <f t="shared" si="4"/>
        <v>17.62903225806452</v>
      </c>
    </row>
    <row r="12" spans="1:36" x14ac:dyDescent="0.2">
      <c r="A12" s="48" t="s">
        <v>94</v>
      </c>
      <c r="B12" s="110">
        <f>[8]Maio!$D$5</f>
        <v>13.7</v>
      </c>
      <c r="C12" s="110">
        <f>[8]Maio!$D$6</f>
        <v>15.8</v>
      </c>
      <c r="D12" s="110">
        <f>[8]Maio!$D$7</f>
        <v>17.399999999999999</v>
      </c>
      <c r="E12" s="110">
        <f>[8]Maio!$D$8</f>
        <v>18.7</v>
      </c>
      <c r="F12" s="110">
        <f>[8]Maio!$D$9</f>
        <v>20.399999999999999</v>
      </c>
      <c r="G12" s="110">
        <f>[8]Maio!$D$10</f>
        <v>19.399999999999999</v>
      </c>
      <c r="H12" s="110">
        <f>[8]Maio!$D$11</f>
        <v>18.899999999999999</v>
      </c>
      <c r="I12" s="110">
        <f>[8]Maio!$D$12</f>
        <v>20.5</v>
      </c>
      <c r="J12" s="110">
        <f>[8]Maio!$D$13</f>
        <v>21.8</v>
      </c>
      <c r="K12" s="110">
        <f>[8]Maio!$D$14</f>
        <v>18.399999999999999</v>
      </c>
      <c r="L12" s="110">
        <f>[8]Maio!$D$15</f>
        <v>14.7</v>
      </c>
      <c r="M12" s="110">
        <f>[8]Maio!$D$16</f>
        <v>15.4</v>
      </c>
      <c r="N12" s="110">
        <f>[8]Maio!$D$17</f>
        <v>17.100000000000001</v>
      </c>
      <c r="O12" s="110">
        <f>[8]Maio!$D$18</f>
        <v>18</v>
      </c>
      <c r="P12" s="110">
        <f>[8]Maio!$D$19</f>
        <v>17.3</v>
      </c>
      <c r="Q12" s="110">
        <f>[8]Maio!$D$20</f>
        <v>16.8</v>
      </c>
      <c r="R12" s="110">
        <f>[8]Maio!$D$21</f>
        <v>17.2</v>
      </c>
      <c r="S12" s="110">
        <f>[8]Maio!$D$22</f>
        <v>18</v>
      </c>
      <c r="T12" s="110">
        <f>[8]Maio!$D$23</f>
        <v>17.399999999999999</v>
      </c>
      <c r="U12" s="110">
        <f>[8]Maio!$D$24</f>
        <v>19.399999999999999</v>
      </c>
      <c r="V12" s="110">
        <f>[8]Maio!$D$25</f>
        <v>19</v>
      </c>
      <c r="W12" s="110">
        <f>[8]Maio!$D$26</f>
        <v>17.3</v>
      </c>
      <c r="X12" s="110">
        <f>[8]Maio!$D$27</f>
        <v>16.899999999999999</v>
      </c>
      <c r="Y12" s="110">
        <f>[8]Maio!$D$28</f>
        <v>14.3</v>
      </c>
      <c r="Z12" s="110">
        <f>[8]Maio!$D$29</f>
        <v>15.9</v>
      </c>
      <c r="AA12" s="110">
        <f>[8]Maio!$D$30</f>
        <v>16.2</v>
      </c>
      <c r="AB12" s="110">
        <f>[8]Maio!$D$31</f>
        <v>19.600000000000001</v>
      </c>
      <c r="AC12" s="110">
        <f>[8]Maio!$D$32</f>
        <v>10.199999999999999</v>
      </c>
      <c r="AD12" s="110">
        <f>[8]Maio!$D$33</f>
        <v>4.9000000000000004</v>
      </c>
      <c r="AE12" s="110">
        <f>[8]Maio!$D$34</f>
        <v>4.5</v>
      </c>
      <c r="AF12" s="110">
        <f>[8]Maio!$D$35</f>
        <v>11.2</v>
      </c>
      <c r="AG12" s="115">
        <f t="shared" si="3"/>
        <v>4.5</v>
      </c>
      <c r="AH12" s="114">
        <f t="shared" si="4"/>
        <v>16.332258064516125</v>
      </c>
    </row>
    <row r="13" spans="1:36" x14ac:dyDescent="0.2">
      <c r="A13" s="48" t="s">
        <v>101</v>
      </c>
      <c r="B13" s="110">
        <f>[9]Maio!$D$5</f>
        <v>15.4</v>
      </c>
      <c r="C13" s="110">
        <f>[9]Maio!$D$6</f>
        <v>14.2</v>
      </c>
      <c r="D13" s="110">
        <f>[9]Maio!$D$7</f>
        <v>16.600000000000001</v>
      </c>
      <c r="E13" s="110">
        <f>[9]Maio!$D$8</f>
        <v>19.100000000000001</v>
      </c>
      <c r="F13" s="110">
        <f>[9]Maio!$D$9</f>
        <v>18.2</v>
      </c>
      <c r="G13" s="110">
        <f>[9]Maio!$D$10</f>
        <v>18.7</v>
      </c>
      <c r="H13" s="110">
        <f>[9]Maio!$D$11</f>
        <v>18.399999999999999</v>
      </c>
      <c r="I13" s="110">
        <f>[9]Maio!$D$12</f>
        <v>19.3</v>
      </c>
      <c r="J13" s="110">
        <f>[9]Maio!$D$13</f>
        <v>20.6</v>
      </c>
      <c r="K13" s="110">
        <f>[9]Maio!$D$14</f>
        <v>17.399999999999999</v>
      </c>
      <c r="L13" s="110">
        <f>[9]Maio!$D$15</f>
        <v>12.8</v>
      </c>
      <c r="M13" s="110">
        <f>[9]Maio!$D$16</f>
        <v>15</v>
      </c>
      <c r="N13" s="110">
        <f>[9]Maio!$D$17</f>
        <v>18</v>
      </c>
      <c r="O13" s="110">
        <f>[9]Maio!$D$18</f>
        <v>18.7</v>
      </c>
      <c r="P13" s="110">
        <f>[9]Maio!$D$19</f>
        <v>16.5</v>
      </c>
      <c r="Q13" s="110">
        <f>[9]Maio!$D$20</f>
        <v>17.100000000000001</v>
      </c>
      <c r="R13" s="110">
        <f>[9]Maio!$D$21</f>
        <v>19.2</v>
      </c>
      <c r="S13" s="110">
        <f>[9]Maio!$D$22</f>
        <v>19.899999999999999</v>
      </c>
      <c r="T13" s="110">
        <f>[9]Maio!$D$23</f>
        <v>16.399999999999999</v>
      </c>
      <c r="U13" s="110">
        <f>[9]Maio!$D$24</f>
        <v>18.3</v>
      </c>
      <c r="V13" s="110">
        <f>[9]Maio!$D$25</f>
        <v>17.5</v>
      </c>
      <c r="W13" s="110">
        <f>[9]Maio!$D$26</f>
        <v>17.600000000000001</v>
      </c>
      <c r="X13" s="110">
        <f>[9]Maio!$D$27</f>
        <v>15.6</v>
      </c>
      <c r="Y13" s="110">
        <f>[9]Maio!$D$28</f>
        <v>17.600000000000001</v>
      </c>
      <c r="Z13" s="110">
        <f>[9]Maio!$D$29</f>
        <v>18.100000000000001</v>
      </c>
      <c r="AA13" s="110">
        <f>[9]Maio!$D$30</f>
        <v>17.7</v>
      </c>
      <c r="AB13" s="110">
        <f>[9]Maio!$D$31</f>
        <v>17.8</v>
      </c>
      <c r="AC13" s="110">
        <f>[9]Maio!$D$32</f>
        <v>10.6</v>
      </c>
      <c r="AD13" s="110">
        <f>[9]Maio!$D$33</f>
        <v>5.3</v>
      </c>
      <c r="AE13" s="110">
        <f>[9]Maio!$D$34</f>
        <v>3.1</v>
      </c>
      <c r="AF13" s="110">
        <f>[9]Maio!$D$35</f>
        <v>9.3000000000000007</v>
      </c>
      <c r="AG13" s="115">
        <f t="shared" si="3"/>
        <v>3.1</v>
      </c>
      <c r="AH13" s="114">
        <f t="shared" si="4"/>
        <v>16.129032258064523</v>
      </c>
    </row>
    <row r="14" spans="1:36" x14ac:dyDescent="0.2">
      <c r="A14" s="48" t="s">
        <v>147</v>
      </c>
      <c r="B14" s="110">
        <f>[10]Maio!$D$5</f>
        <v>14.2</v>
      </c>
      <c r="C14" s="110">
        <f>[10]Maio!$D$6</f>
        <v>14.8</v>
      </c>
      <c r="D14" s="110">
        <f>[10]Maio!$D$7</f>
        <v>17.5</v>
      </c>
      <c r="E14" s="110">
        <f>[10]Maio!$D$8</f>
        <v>20.3</v>
      </c>
      <c r="F14" s="110">
        <f>[10]Maio!$D$9</f>
        <v>18.5</v>
      </c>
      <c r="G14" s="110">
        <f>[10]Maio!$D$10</f>
        <v>19</v>
      </c>
      <c r="H14" s="110">
        <f>[10]Maio!$D$11</f>
        <v>18.100000000000001</v>
      </c>
      <c r="I14" s="110">
        <f>[10]Maio!$D$12</f>
        <v>17.3</v>
      </c>
      <c r="J14" s="110">
        <f>[10]Maio!$D$13</f>
        <v>18.3</v>
      </c>
      <c r="K14" s="110">
        <f>[10]Maio!$D$14</f>
        <v>20.399999999999999</v>
      </c>
      <c r="L14" s="110">
        <f>[10]Maio!$D$15</f>
        <v>17.2</v>
      </c>
      <c r="M14" s="110">
        <f>[10]Maio!$D$16</f>
        <v>19.2</v>
      </c>
      <c r="N14" s="110">
        <f>[10]Maio!$D$17</f>
        <v>18.100000000000001</v>
      </c>
      <c r="O14" s="110">
        <f>[10]Maio!$D$18</f>
        <v>19.3</v>
      </c>
      <c r="P14" s="110">
        <f>[10]Maio!$D$19</f>
        <v>18.399999999999999</v>
      </c>
      <c r="Q14" s="110">
        <f>[10]Maio!$D$20</f>
        <v>19.100000000000001</v>
      </c>
      <c r="R14" s="110">
        <f>[10]Maio!$D$21</f>
        <v>16.5</v>
      </c>
      <c r="S14" s="110">
        <f>[10]Maio!$D$22</f>
        <v>17.600000000000001</v>
      </c>
      <c r="T14" s="110">
        <f>[10]Maio!$D$23</f>
        <v>19.399999999999999</v>
      </c>
      <c r="U14" s="110">
        <f>[10]Maio!$D$24</f>
        <v>18.600000000000001</v>
      </c>
      <c r="V14" s="110">
        <f>[10]Maio!$D$25</f>
        <v>15.6</v>
      </c>
      <c r="W14" s="110">
        <f>[10]Maio!$D$26</f>
        <v>14.3</v>
      </c>
      <c r="X14" s="110">
        <f>[10]Maio!$D$27</f>
        <v>15.1</v>
      </c>
      <c r="Y14" s="110">
        <f>[10]Maio!$D$28</f>
        <v>17.8</v>
      </c>
      <c r="Z14" s="110">
        <f>[10]Maio!$D$29</f>
        <v>16.5</v>
      </c>
      <c r="AA14" s="110">
        <f>[10]Maio!$D$30</f>
        <v>15.9</v>
      </c>
      <c r="AB14" s="110">
        <f>[10]Maio!$D$31</f>
        <v>17.100000000000001</v>
      </c>
      <c r="AC14" s="110">
        <f>[10]Maio!$D$32</f>
        <v>12.8</v>
      </c>
      <c r="AD14" s="110">
        <f>[10]Maio!$D$33</f>
        <v>7.2</v>
      </c>
      <c r="AE14" s="110">
        <f>[10]Maio!$D$34</f>
        <v>5</v>
      </c>
      <c r="AF14" s="110">
        <f>[10]Maio!$D$35</f>
        <v>8.4</v>
      </c>
      <c r="AG14" s="115">
        <f t="shared" si="3"/>
        <v>5</v>
      </c>
      <c r="AH14" s="114">
        <f t="shared" si="4"/>
        <v>16.370967741935488</v>
      </c>
      <c r="AJ14" s="12" t="s">
        <v>35</v>
      </c>
    </row>
    <row r="15" spans="1:36" x14ac:dyDescent="0.2">
      <c r="A15" s="48" t="s">
        <v>2</v>
      </c>
      <c r="B15" s="110">
        <f>[11]Maio!$D$5</f>
        <v>15.7</v>
      </c>
      <c r="C15" s="110">
        <f>[11]Maio!$D$6</f>
        <v>16.5</v>
      </c>
      <c r="D15" s="110">
        <f>[11]Maio!$D$7</f>
        <v>17.7</v>
      </c>
      <c r="E15" s="110">
        <f>[11]Maio!$D$8</f>
        <v>21.4</v>
      </c>
      <c r="F15" s="110">
        <f>[11]Maio!$D$9</f>
        <v>21.7</v>
      </c>
      <c r="G15" s="110">
        <f>[11]Maio!$D$10</f>
        <v>20.6</v>
      </c>
      <c r="H15" s="110">
        <f>[11]Maio!$D$11</f>
        <v>20.5</v>
      </c>
      <c r="I15" s="110">
        <f>[11]Maio!$D$12</f>
        <v>19.899999999999999</v>
      </c>
      <c r="J15" s="110">
        <f>[11]Maio!$D$13</f>
        <v>21.6</v>
      </c>
      <c r="K15" s="110">
        <f>[11]Maio!$D$14</f>
        <v>19.399999999999999</v>
      </c>
      <c r="L15" s="110">
        <f>[11]Maio!$D$15</f>
        <v>15.6</v>
      </c>
      <c r="M15" s="110">
        <f>[11]Maio!$D$16</f>
        <v>18.3</v>
      </c>
      <c r="N15" s="110">
        <f>[11]Maio!$D$17</f>
        <v>19.7</v>
      </c>
      <c r="O15" s="110">
        <f>[11]Maio!$D$18</f>
        <v>20.6</v>
      </c>
      <c r="P15" s="110">
        <f>[11]Maio!$D$19</f>
        <v>19.8</v>
      </c>
      <c r="Q15" s="110">
        <f>[11]Maio!$D$20</f>
        <v>19.899999999999999</v>
      </c>
      <c r="R15" s="110">
        <f>[11]Maio!$D$21</f>
        <v>20.5</v>
      </c>
      <c r="S15" s="110">
        <f>[11]Maio!$D$22</f>
        <v>20.100000000000001</v>
      </c>
      <c r="T15" s="110">
        <f>[11]Maio!$D$23</f>
        <v>18.899999999999999</v>
      </c>
      <c r="U15" s="110">
        <f>[11]Maio!$D$24</f>
        <v>19.8</v>
      </c>
      <c r="V15" s="110">
        <f>[11]Maio!$D$25</f>
        <v>18.7</v>
      </c>
      <c r="W15" s="110">
        <f>[11]Maio!$D$26</f>
        <v>18.8</v>
      </c>
      <c r="X15" s="110">
        <f>[11]Maio!$D$27</f>
        <v>16.600000000000001</v>
      </c>
      <c r="Y15" s="110">
        <f>[11]Maio!$D$28</f>
        <v>18.8</v>
      </c>
      <c r="Z15" s="110">
        <f>[11]Maio!$D$29</f>
        <v>18.7</v>
      </c>
      <c r="AA15" s="110">
        <f>[11]Maio!$D$30</f>
        <v>19.8</v>
      </c>
      <c r="AB15" s="110">
        <f>[11]Maio!$D$31</f>
        <v>21.1</v>
      </c>
      <c r="AC15" s="110">
        <f>[11]Maio!$D$32</f>
        <v>10.8</v>
      </c>
      <c r="AD15" s="110">
        <f>[11]Maio!$D$33</f>
        <v>6.6</v>
      </c>
      <c r="AE15" s="110">
        <f>[11]Maio!$D$34</f>
        <v>6.2</v>
      </c>
      <c r="AF15" s="110">
        <f>[11]Maio!$D$35</f>
        <v>9.8000000000000007</v>
      </c>
      <c r="AG15" s="115">
        <f t="shared" si="3"/>
        <v>6.2</v>
      </c>
      <c r="AH15" s="114">
        <f t="shared" si="4"/>
        <v>17.874193548387098</v>
      </c>
      <c r="AJ15" s="12" t="s">
        <v>35</v>
      </c>
    </row>
    <row r="16" spans="1:36" x14ac:dyDescent="0.2">
      <c r="A16" s="48" t="s">
        <v>3</v>
      </c>
      <c r="B16" s="110">
        <f>[12]Maio!$D$5</f>
        <v>15.1</v>
      </c>
      <c r="C16" s="110">
        <f>[12]Maio!$D$6</f>
        <v>17.399999999999999</v>
      </c>
      <c r="D16" s="110">
        <f>[12]Maio!$D$7</f>
        <v>19.2</v>
      </c>
      <c r="E16" s="110">
        <f>[12]Maio!$D$8</f>
        <v>17.7</v>
      </c>
      <c r="F16" s="110">
        <f>[12]Maio!$D$9</f>
        <v>16.3</v>
      </c>
      <c r="G16" s="110">
        <f>[12]Maio!$D$10</f>
        <v>16.2</v>
      </c>
      <c r="H16" s="110">
        <f>[12]Maio!$D$11</f>
        <v>16.2</v>
      </c>
      <c r="I16" s="110">
        <f>[12]Maio!$D$12</f>
        <v>16.899999999999999</v>
      </c>
      <c r="J16" s="110">
        <f>[12]Maio!$D$13</f>
        <v>18.8</v>
      </c>
      <c r="K16" s="110">
        <f>[12]Maio!$D$14</f>
        <v>19.2</v>
      </c>
      <c r="L16" s="110">
        <f>[12]Maio!$D$15</f>
        <v>20.9</v>
      </c>
      <c r="M16" s="110">
        <f>[12]Maio!$D$16</f>
        <v>18.3</v>
      </c>
      <c r="N16" s="110">
        <f>[12]Maio!$D$17</f>
        <v>18.7</v>
      </c>
      <c r="O16" s="110">
        <f>[12]Maio!$D$18</f>
        <v>16.899999999999999</v>
      </c>
      <c r="P16" s="110">
        <f>[12]Maio!$D$19</f>
        <v>16.8</v>
      </c>
      <c r="Q16" s="110">
        <f>[12]Maio!$D$20</f>
        <v>16.399999999999999</v>
      </c>
      <c r="R16" s="110">
        <f>[12]Maio!$D$21</f>
        <v>16.5</v>
      </c>
      <c r="S16" s="110">
        <f>[12]Maio!$D$22</f>
        <v>17.8</v>
      </c>
      <c r="T16" s="110">
        <f>[12]Maio!$D$23</f>
        <v>17.3</v>
      </c>
      <c r="U16" s="110">
        <f>[12]Maio!$D$24</f>
        <v>15.1</v>
      </c>
      <c r="V16" s="110">
        <f>[12]Maio!$D$25</f>
        <v>13.2</v>
      </c>
      <c r="W16" s="110">
        <f>[12]Maio!$D$26</f>
        <v>13.1</v>
      </c>
      <c r="X16" s="110">
        <f>[12]Maio!$D$27</f>
        <v>12.9</v>
      </c>
      <c r="Y16" s="110">
        <f>[12]Maio!$D$28</f>
        <v>13.2</v>
      </c>
      <c r="Z16" s="110">
        <f>[12]Maio!$D$29</f>
        <v>14.6</v>
      </c>
      <c r="AA16" s="110">
        <f>[12]Maio!$D$30</f>
        <v>14.5</v>
      </c>
      <c r="AB16" s="110">
        <f>[12]Maio!$D$31</f>
        <v>15</v>
      </c>
      <c r="AC16" s="110">
        <f>[12]Maio!$D$32</f>
        <v>18.100000000000001</v>
      </c>
      <c r="AD16" s="110">
        <f>[12]Maio!$D$33</f>
        <v>11.7</v>
      </c>
      <c r="AE16" s="110">
        <f>[12]Maio!$D$34</f>
        <v>8</v>
      </c>
      <c r="AF16" s="110">
        <f>[12]Maio!$D$35</f>
        <v>7.3</v>
      </c>
      <c r="AG16" s="115">
        <f>MIN(B16:AF16)</f>
        <v>7.3</v>
      </c>
      <c r="AH16" s="114">
        <f>AVERAGE(B16:AF16)</f>
        <v>15.783870967741938</v>
      </c>
      <c r="AJ16" s="12"/>
    </row>
    <row r="17" spans="1:39" x14ac:dyDescent="0.2">
      <c r="A17" s="48" t="s">
        <v>4</v>
      </c>
      <c r="B17" s="110" t="str">
        <f>[13]Maio!$D$5</f>
        <v>*</v>
      </c>
      <c r="C17" s="110" t="str">
        <f>[13]Maio!$D$6</f>
        <v>*</v>
      </c>
      <c r="D17" s="110" t="str">
        <f>[13]Maio!$D$7</f>
        <v>*</v>
      </c>
      <c r="E17" s="110" t="str">
        <f>[13]Maio!$D$8</f>
        <v>*</v>
      </c>
      <c r="F17" s="110" t="str">
        <f>[13]Maio!$D$9</f>
        <v>*</v>
      </c>
      <c r="G17" s="110" t="str">
        <f>[13]Maio!$D$10</f>
        <v>*</v>
      </c>
      <c r="H17" s="110" t="str">
        <f>[13]Maio!$D$11</f>
        <v>*</v>
      </c>
      <c r="I17" s="110" t="str">
        <f>[13]Maio!$D$12</f>
        <v>*</v>
      </c>
      <c r="J17" s="110" t="str">
        <f>[13]Maio!$D$13</f>
        <v>*</v>
      </c>
      <c r="K17" s="110" t="str">
        <f>[13]Maio!$D$14</f>
        <v>*</v>
      </c>
      <c r="L17" s="110" t="str">
        <f>[13]Maio!$D$15</f>
        <v>*</v>
      </c>
      <c r="M17" s="110" t="str">
        <f>[13]Maio!$D$16</f>
        <v>*</v>
      </c>
      <c r="N17" s="110">
        <f>[13]Maio!$D$17</f>
        <v>22.4</v>
      </c>
      <c r="O17" s="110">
        <f>[13]Maio!$D$18</f>
        <v>17.2</v>
      </c>
      <c r="P17" s="110">
        <f>[13]Maio!$D$19</f>
        <v>17.399999999999999</v>
      </c>
      <c r="Q17" s="110">
        <f>[13]Maio!$D$20</f>
        <v>16.399999999999999</v>
      </c>
      <c r="R17" s="110">
        <f>[13]Maio!$D$21</f>
        <v>16.399999999999999</v>
      </c>
      <c r="S17" s="110">
        <f>[13]Maio!$D$22</f>
        <v>17.7</v>
      </c>
      <c r="T17" s="110">
        <f>[13]Maio!$D$23</f>
        <v>17.100000000000001</v>
      </c>
      <c r="U17" s="110">
        <f>[13]Maio!$D$24</f>
        <v>17.399999999999999</v>
      </c>
      <c r="V17" s="110">
        <f>[13]Maio!$D$25</f>
        <v>17.3</v>
      </c>
      <c r="W17" s="110">
        <f>[13]Maio!$D$26</f>
        <v>13.5</v>
      </c>
      <c r="X17" s="110">
        <f>[13]Maio!$D$27</f>
        <v>15.5</v>
      </c>
      <c r="Y17" s="110">
        <f>[13]Maio!$D$28</f>
        <v>16.7</v>
      </c>
      <c r="Z17" s="110">
        <f>[13]Maio!$D$29</f>
        <v>17.899999999999999</v>
      </c>
      <c r="AA17" s="110">
        <f>[13]Maio!$D$30</f>
        <v>17.8</v>
      </c>
      <c r="AB17" s="110">
        <f>[13]Maio!$D$31</f>
        <v>16.600000000000001</v>
      </c>
      <c r="AC17" s="110">
        <f>[13]Maio!$D$32</f>
        <v>14.4</v>
      </c>
      <c r="AD17" s="110">
        <f>[13]Maio!$D$33</f>
        <v>8.1999999999999993</v>
      </c>
      <c r="AE17" s="110">
        <f>[13]Maio!$D$34</f>
        <v>7.4</v>
      </c>
      <c r="AF17" s="110">
        <f>[13]Maio!$D$35</f>
        <v>7.8</v>
      </c>
      <c r="AG17" s="115">
        <f t="shared" si="3"/>
        <v>7.4</v>
      </c>
      <c r="AH17" s="114">
        <f t="shared" si="4"/>
        <v>15.53157894736842</v>
      </c>
    </row>
    <row r="18" spans="1:39" x14ac:dyDescent="0.2">
      <c r="A18" s="48" t="s">
        <v>5</v>
      </c>
      <c r="B18" s="110">
        <f>[14]Maio!$D$5</f>
        <v>20</v>
      </c>
      <c r="C18" s="110">
        <f>[14]Maio!$D$6</f>
        <v>22.6</v>
      </c>
      <c r="D18" s="110">
        <f>[14]Maio!$D$7</f>
        <v>22.4</v>
      </c>
      <c r="E18" s="110">
        <f>[14]Maio!$D$8</f>
        <v>21.2</v>
      </c>
      <c r="F18" s="110">
        <f>[14]Maio!$D$9</f>
        <v>22.7</v>
      </c>
      <c r="G18" s="110">
        <f>[14]Maio!$D$10</f>
        <v>22.5</v>
      </c>
      <c r="H18" s="110">
        <f>[14]Maio!$D$11</f>
        <v>25.3</v>
      </c>
      <c r="I18" s="110">
        <f>[14]Maio!$D$12</f>
        <v>25.4</v>
      </c>
      <c r="J18" s="110">
        <f>[14]Maio!$D$13</f>
        <v>25.4</v>
      </c>
      <c r="K18" s="110">
        <f>[14]Maio!$D$14</f>
        <v>20.6</v>
      </c>
      <c r="L18" s="110">
        <f>[14]Maio!$D$15</f>
        <v>19.3</v>
      </c>
      <c r="M18" s="110">
        <f>[14]Maio!$D$16</f>
        <v>18.899999999999999</v>
      </c>
      <c r="N18" s="110">
        <f>[14]Maio!$D$17</f>
        <v>21.5</v>
      </c>
      <c r="O18" s="110">
        <f>[14]Maio!$D$18</f>
        <v>24.3</v>
      </c>
      <c r="P18" s="110">
        <f>[14]Maio!$D$19</f>
        <v>24.6</v>
      </c>
      <c r="Q18" s="110">
        <f>[14]Maio!$D$20</f>
        <v>24.2</v>
      </c>
      <c r="R18" s="110">
        <f>[14]Maio!$D$21</f>
        <v>22.8</v>
      </c>
      <c r="S18" s="110">
        <f>[14]Maio!$D$22</f>
        <v>24.7</v>
      </c>
      <c r="T18" s="110">
        <f>[14]Maio!$D$23</f>
        <v>25</v>
      </c>
      <c r="U18" s="110">
        <f>[14]Maio!$D$24</f>
        <v>24.3</v>
      </c>
      <c r="V18" s="110">
        <f>[14]Maio!$D$25</f>
        <v>22.3</v>
      </c>
      <c r="W18" s="110">
        <f>[14]Maio!$D$26</f>
        <v>21.8</v>
      </c>
      <c r="X18" s="110">
        <f>[14]Maio!$D$27</f>
        <v>20.5</v>
      </c>
      <c r="Y18" s="110">
        <f>[14]Maio!$D$28</f>
        <v>21.5</v>
      </c>
      <c r="Z18" s="110">
        <f>[14]Maio!$D$29</f>
        <v>22.9</v>
      </c>
      <c r="AA18" s="110">
        <f>[14]Maio!$D$30</f>
        <v>24.1</v>
      </c>
      <c r="AB18" s="110">
        <f>[14]Maio!$D$31</f>
        <v>24.6</v>
      </c>
      <c r="AC18" s="110">
        <f>[14]Maio!$D$32</f>
        <v>15.4</v>
      </c>
      <c r="AD18" s="110">
        <f>[14]Maio!$D$33</f>
        <v>11.5</v>
      </c>
      <c r="AE18" s="110">
        <f>[14]Maio!$D$34</f>
        <v>10.5</v>
      </c>
      <c r="AF18" s="110">
        <f>[14]Maio!$D$35</f>
        <v>15.8</v>
      </c>
      <c r="AG18" s="115">
        <f t="shared" si="3"/>
        <v>10.5</v>
      </c>
      <c r="AH18" s="114">
        <f t="shared" si="4"/>
        <v>21.567741935483873</v>
      </c>
      <c r="AI18" s="12" t="s">
        <v>35</v>
      </c>
      <c r="AL18" t="s">
        <v>35</v>
      </c>
    </row>
    <row r="19" spans="1:39" x14ac:dyDescent="0.2">
      <c r="A19" s="48" t="s">
        <v>255</v>
      </c>
      <c r="B19" s="110" t="str">
        <f>[15]Maio!$D$5</f>
        <v>*</v>
      </c>
      <c r="C19" s="110" t="str">
        <f>[15]Maio!$D$6</f>
        <v>*</v>
      </c>
      <c r="D19" s="110" t="str">
        <f>[15]Maio!$D$7</f>
        <v>*</v>
      </c>
      <c r="E19" s="110" t="str">
        <f>[15]Maio!$D$8</f>
        <v>*</v>
      </c>
      <c r="F19" s="110" t="str">
        <f>[15]Maio!$D$9</f>
        <v>*</v>
      </c>
      <c r="G19" s="110" t="str">
        <f>[15]Maio!$D$10</f>
        <v>*</v>
      </c>
      <c r="H19" s="110" t="str">
        <f>[15]Maio!$D$11</f>
        <v>*</v>
      </c>
      <c r="I19" s="110" t="str">
        <f>[15]Maio!$D$12</f>
        <v>*</v>
      </c>
      <c r="J19" s="110" t="str">
        <f>[15]Maio!$D$13</f>
        <v>*</v>
      </c>
      <c r="K19" s="110" t="str">
        <f>[15]Maio!$D$14</f>
        <v>*</v>
      </c>
      <c r="L19" s="110" t="str">
        <f>[15]Maio!$D$15</f>
        <v>*</v>
      </c>
      <c r="M19" s="110" t="str">
        <f>[15]Maio!$D$16</f>
        <v>*</v>
      </c>
      <c r="N19" s="110" t="str">
        <f>[15]Maio!$D$17</f>
        <v>*</v>
      </c>
      <c r="O19" s="110" t="str">
        <f>[15]Maio!$D$18</f>
        <v>*</v>
      </c>
      <c r="P19" s="110" t="str">
        <f>[15]Maio!$D$19</f>
        <v>*</v>
      </c>
      <c r="Q19" s="110" t="str">
        <f>[15]Maio!$D$20</f>
        <v>*</v>
      </c>
      <c r="R19" s="110" t="str">
        <f>[15]Maio!$D$21</f>
        <v>*</v>
      </c>
      <c r="S19" s="110" t="str">
        <f>[15]Maio!$D$22</f>
        <v>*</v>
      </c>
      <c r="T19" s="110" t="str">
        <f>[15]Maio!$D$23</f>
        <v>*</v>
      </c>
      <c r="U19" s="110" t="str">
        <f>[15]Maio!$D$24</f>
        <v>*</v>
      </c>
      <c r="V19" s="110">
        <f>[15]Maio!$D$25</f>
        <v>18</v>
      </c>
      <c r="W19" s="110">
        <f>[15]Maio!$D$26</f>
        <v>11.2</v>
      </c>
      <c r="X19" s="110">
        <f>[15]Maio!$D$27</f>
        <v>10.9</v>
      </c>
      <c r="Y19" s="110">
        <f>[15]Maio!$D$28</f>
        <v>11.4</v>
      </c>
      <c r="Z19" s="110">
        <f>[15]Maio!$D$29</f>
        <v>13.4</v>
      </c>
      <c r="AA19" s="110">
        <f>[15]Maio!$D$30</f>
        <v>13.6</v>
      </c>
      <c r="AB19" s="110">
        <f>[15]Maio!$D$31</f>
        <v>14.7</v>
      </c>
      <c r="AC19" s="110">
        <f>[15]Maio!$D$32</f>
        <v>9.6999999999999993</v>
      </c>
      <c r="AD19" s="110">
        <f>[15]Maio!$D$33</f>
        <v>2.6</v>
      </c>
      <c r="AE19" s="110">
        <f>[15]Maio!$D$34</f>
        <v>2</v>
      </c>
      <c r="AF19" s="110">
        <f>[15]Maio!$D$35</f>
        <v>5.5</v>
      </c>
      <c r="AG19" s="115">
        <f t="shared" si="3"/>
        <v>2</v>
      </c>
      <c r="AH19" s="114">
        <f t="shared" si="4"/>
        <v>10.272727272727273</v>
      </c>
      <c r="AI19" s="12"/>
    </row>
    <row r="20" spans="1:39" hidden="1" x14ac:dyDescent="0.2">
      <c r="A20" s="48" t="s">
        <v>256</v>
      </c>
      <c r="B20" s="110" t="str">
        <f>[16]Maio!$D$5</f>
        <v>*</v>
      </c>
      <c r="C20" s="110" t="str">
        <f>[16]Maio!$D$6</f>
        <v>*</v>
      </c>
      <c r="D20" s="110" t="str">
        <f>[16]Maio!$D$7</f>
        <v>*</v>
      </c>
      <c r="E20" s="110" t="str">
        <f>[16]Maio!$D$8</f>
        <v>*</v>
      </c>
      <c r="F20" s="110" t="str">
        <f>[16]Maio!$D$9</f>
        <v>*</v>
      </c>
      <c r="G20" s="110" t="str">
        <f>[16]Maio!$D$10</f>
        <v>*</v>
      </c>
      <c r="H20" s="110" t="str">
        <f>[16]Maio!$D$11</f>
        <v>*</v>
      </c>
      <c r="I20" s="110" t="str">
        <f>[16]Maio!$D$12</f>
        <v>*</v>
      </c>
      <c r="J20" s="110" t="str">
        <f>[16]Maio!$D$13</f>
        <v>*</v>
      </c>
      <c r="K20" s="110" t="str">
        <f>[16]Maio!$D$14</f>
        <v>*</v>
      </c>
      <c r="L20" s="110" t="str">
        <f>[16]Maio!$D$15</f>
        <v>*</v>
      </c>
      <c r="M20" s="110" t="str">
        <f>[16]Maio!$D$16</f>
        <v>*</v>
      </c>
      <c r="N20" s="110" t="str">
        <f>[16]Maio!$D$17</f>
        <v>*</v>
      </c>
      <c r="O20" s="110" t="str">
        <f>[16]Maio!$D$18</f>
        <v>*</v>
      </c>
      <c r="P20" s="110" t="str">
        <f>[16]Maio!$D$19</f>
        <v>*</v>
      </c>
      <c r="Q20" s="110" t="str">
        <f>[16]Maio!$D$20</f>
        <v>*</v>
      </c>
      <c r="R20" s="110" t="str">
        <f>[16]Maio!$D$21</f>
        <v>*</v>
      </c>
      <c r="S20" s="110" t="str">
        <f>[16]Maio!$D$22</f>
        <v>*</v>
      </c>
      <c r="T20" s="110" t="str">
        <f>[16]Maio!$D$23</f>
        <v>*</v>
      </c>
      <c r="U20" s="110" t="str">
        <f>[16]Maio!$D$24</f>
        <v>*</v>
      </c>
      <c r="V20" s="110" t="str">
        <f>[16]Maio!$D$25</f>
        <v>*</v>
      </c>
      <c r="W20" s="110" t="str">
        <f>[16]Maio!$D$26</f>
        <v>*</v>
      </c>
      <c r="X20" s="110" t="str">
        <f>[16]Maio!$D$27</f>
        <v>*</v>
      </c>
      <c r="Y20" s="110" t="str">
        <f>[16]Maio!$D$28</f>
        <v>*</v>
      </c>
      <c r="Z20" s="110" t="str">
        <f>[16]Maio!$D$29</f>
        <v>*</v>
      </c>
      <c r="AA20" s="110" t="str">
        <f>[16]Maio!$D$30</f>
        <v>*</v>
      </c>
      <c r="AB20" s="110" t="str">
        <f>[16]Maio!$D$31</f>
        <v>*</v>
      </c>
      <c r="AC20" s="110" t="str">
        <f>[16]Maio!$D$32</f>
        <v>*</v>
      </c>
      <c r="AD20" s="110" t="str">
        <f>[16]Maio!$D$33</f>
        <v>*</v>
      </c>
      <c r="AE20" s="110" t="str">
        <f>[16]Maio!$D$34</f>
        <v>*</v>
      </c>
      <c r="AF20" s="110" t="str">
        <f>[16]Maio!$D$35</f>
        <v>*</v>
      </c>
      <c r="AG20" s="115" t="s">
        <v>197</v>
      </c>
      <c r="AH20" s="114" t="s">
        <v>197</v>
      </c>
      <c r="AI20" s="12"/>
    </row>
    <row r="21" spans="1:39" x14ac:dyDescent="0.2">
      <c r="A21" s="48" t="s">
        <v>33</v>
      </c>
      <c r="B21" s="110" t="str">
        <f>[17]Maio!$D$5</f>
        <v>*</v>
      </c>
      <c r="C21" s="110" t="str">
        <f>[17]Maio!$D$6</f>
        <v>*</v>
      </c>
      <c r="D21" s="110" t="str">
        <f>[17]Maio!$D$7</f>
        <v>*</v>
      </c>
      <c r="E21" s="110" t="str">
        <f>[17]Maio!$D$8</f>
        <v>*</v>
      </c>
      <c r="F21" s="110" t="str">
        <f>[17]Maio!$D$9</f>
        <v>*</v>
      </c>
      <c r="G21" s="110" t="str">
        <f>[17]Maio!$D$10</f>
        <v>*</v>
      </c>
      <c r="H21" s="110" t="str">
        <f>[17]Maio!$D$11</f>
        <v>*</v>
      </c>
      <c r="I21" s="110" t="str">
        <f>[17]Maio!$D$12</f>
        <v>*</v>
      </c>
      <c r="J21" s="110" t="str">
        <f>[17]Maio!$D$13</f>
        <v>*</v>
      </c>
      <c r="K21" s="110" t="str">
        <f>[17]Maio!$D$14</f>
        <v>*</v>
      </c>
      <c r="L21" s="110">
        <f>[17]Maio!$D$15</f>
        <v>25.8</v>
      </c>
      <c r="M21" s="110">
        <f>[17]Maio!$D$16</f>
        <v>24.4</v>
      </c>
      <c r="N21" s="110">
        <f>[17]Maio!$D$17</f>
        <v>20.2</v>
      </c>
      <c r="O21" s="110">
        <f>[17]Maio!$D$18</f>
        <v>18.3</v>
      </c>
      <c r="P21" s="110">
        <f>[17]Maio!$D$19</f>
        <v>16.399999999999999</v>
      </c>
      <c r="Q21" s="110">
        <f>[17]Maio!$D$20</f>
        <v>16.2</v>
      </c>
      <c r="R21" s="110">
        <f>[17]Maio!$D$21</f>
        <v>16.5</v>
      </c>
      <c r="S21" s="110">
        <f>[17]Maio!$D$22</f>
        <v>17.2</v>
      </c>
      <c r="T21" s="110">
        <f>[17]Maio!$D$23</f>
        <v>16.899999999999999</v>
      </c>
      <c r="U21" s="110">
        <f>[17]Maio!$D$24</f>
        <v>16.5</v>
      </c>
      <c r="V21" s="110">
        <f>[17]Maio!$D$25</f>
        <v>15.5</v>
      </c>
      <c r="W21" s="110">
        <f>[17]Maio!$D$26</f>
        <v>13.5</v>
      </c>
      <c r="X21" s="110">
        <f>[17]Maio!$D$27</f>
        <v>15.7</v>
      </c>
      <c r="Y21" s="110">
        <f>[17]Maio!$D$28</f>
        <v>14.6</v>
      </c>
      <c r="Z21" s="110">
        <f>[17]Maio!$D$29</f>
        <v>16.3</v>
      </c>
      <c r="AA21" s="110">
        <f>[17]Maio!$D$30</f>
        <v>15.9</v>
      </c>
      <c r="AB21" s="110">
        <f>[17]Maio!$D$31</f>
        <v>15.9</v>
      </c>
      <c r="AC21" s="110">
        <f>[17]Maio!$D$32</f>
        <v>15.4</v>
      </c>
      <c r="AD21" s="110">
        <f>[17]Maio!$D$33</f>
        <v>8.9</v>
      </c>
      <c r="AE21" s="110">
        <f>[17]Maio!$D$34</f>
        <v>7</v>
      </c>
      <c r="AF21" s="110">
        <f>[17]Maio!$D$35</f>
        <v>8</v>
      </c>
      <c r="AG21" s="115">
        <f t="shared" si="3"/>
        <v>7</v>
      </c>
      <c r="AH21" s="114">
        <f t="shared" si="4"/>
        <v>15.957142857142852</v>
      </c>
      <c r="AJ21" t="s">
        <v>35</v>
      </c>
    </row>
    <row r="22" spans="1:39" x14ac:dyDescent="0.2">
      <c r="A22" s="48" t="s">
        <v>6</v>
      </c>
      <c r="B22" s="110">
        <f>[18]Maio!$D$5</f>
        <v>15.4</v>
      </c>
      <c r="C22" s="110">
        <f>[18]Maio!$D$6</f>
        <v>16.7</v>
      </c>
      <c r="D22" s="110">
        <f>[18]Maio!$D$7</f>
        <v>18.5</v>
      </c>
      <c r="E22" s="110">
        <f>[18]Maio!$D$8</f>
        <v>20.6</v>
      </c>
      <c r="F22" s="110">
        <f>[18]Maio!$D$9</f>
        <v>19.100000000000001</v>
      </c>
      <c r="G22" s="110">
        <f>[18]Maio!$D$10</f>
        <v>19.2</v>
      </c>
      <c r="H22" s="110">
        <f>[18]Maio!$D$11</f>
        <v>17.899999999999999</v>
      </c>
      <c r="I22" s="110">
        <f>[18]Maio!$D$12</f>
        <v>19.3</v>
      </c>
      <c r="J22" s="110">
        <f>[18]Maio!$D$13</f>
        <v>20</v>
      </c>
      <c r="K22" s="110">
        <f>[18]Maio!$D$14</f>
        <v>21.5</v>
      </c>
      <c r="L22" s="110">
        <f>[18]Maio!$D$15</f>
        <v>20.6</v>
      </c>
      <c r="M22" s="110">
        <f>[18]Maio!$D$16</f>
        <v>20.8</v>
      </c>
      <c r="N22" s="110">
        <f>[18]Maio!$D$17</f>
        <v>20.5</v>
      </c>
      <c r="O22" s="110">
        <f>[18]Maio!$D$18</f>
        <v>18.8</v>
      </c>
      <c r="P22" s="110">
        <f>[18]Maio!$D$19</f>
        <v>18.100000000000001</v>
      </c>
      <c r="Q22" s="110">
        <f>[18]Maio!$D$20</f>
        <v>18.600000000000001</v>
      </c>
      <c r="R22" s="110">
        <f>[18]Maio!$D$21</f>
        <v>18.7</v>
      </c>
      <c r="S22" s="110">
        <f>[18]Maio!$D$22</f>
        <v>18.5</v>
      </c>
      <c r="T22" s="110">
        <f>[18]Maio!$D$23</f>
        <v>19</v>
      </c>
      <c r="U22" s="110">
        <f>[18]Maio!$D$24</f>
        <v>19.600000000000001</v>
      </c>
      <c r="V22" s="110">
        <f>[18]Maio!$D$25</f>
        <v>17.7</v>
      </c>
      <c r="W22" s="110">
        <f>[18]Maio!$D$26</f>
        <v>15.1</v>
      </c>
      <c r="X22" s="110">
        <f>[18]Maio!$D$27</f>
        <v>14.4</v>
      </c>
      <c r="Y22" s="110">
        <f>[18]Maio!$D$28</f>
        <v>14.5</v>
      </c>
      <c r="Z22" s="110">
        <f>[18]Maio!$D$29</f>
        <v>17.3</v>
      </c>
      <c r="AA22" s="110">
        <f>[18]Maio!$D$30</f>
        <v>17.399999999999999</v>
      </c>
      <c r="AB22" s="110">
        <f>[18]Maio!$D$31</f>
        <v>17.5</v>
      </c>
      <c r="AC22" s="110">
        <f>[18]Maio!$D$32</f>
        <v>16.2</v>
      </c>
      <c r="AD22" s="110">
        <f>[18]Maio!$D$33</f>
        <v>11.4</v>
      </c>
      <c r="AE22" s="110">
        <f>[18]Maio!$D$34</f>
        <v>7.5</v>
      </c>
      <c r="AF22" s="110">
        <f>[18]Maio!$D$35</f>
        <v>9.3000000000000007</v>
      </c>
      <c r="AG22" s="115">
        <f t="shared" si="3"/>
        <v>7.5</v>
      </c>
      <c r="AH22" s="114">
        <f t="shared" si="4"/>
        <v>17.409677419354839</v>
      </c>
      <c r="AJ22" t="s">
        <v>35</v>
      </c>
      <c r="AL22" t="s">
        <v>35</v>
      </c>
    </row>
    <row r="23" spans="1:39" x14ac:dyDescent="0.2">
      <c r="A23" s="48" t="s">
        <v>7</v>
      </c>
      <c r="B23" s="110">
        <f>[19]Maio!$D$5</f>
        <v>16.100000000000001</v>
      </c>
      <c r="C23" s="110">
        <f>[19]Maio!$D$6</f>
        <v>14.9</v>
      </c>
      <c r="D23" s="110">
        <f>[19]Maio!$D$7</f>
        <v>17.3</v>
      </c>
      <c r="E23" s="110">
        <f>[19]Maio!$D$8</f>
        <v>20.2</v>
      </c>
      <c r="F23" s="110">
        <f>[19]Maio!$D$9</f>
        <v>20.7</v>
      </c>
      <c r="G23" s="110">
        <f>[19]Maio!$D$10</f>
        <v>18.600000000000001</v>
      </c>
      <c r="H23" s="110">
        <f>[19]Maio!$D$11</f>
        <v>17.600000000000001</v>
      </c>
      <c r="I23" s="110">
        <f>[19]Maio!$D$12</f>
        <v>19.600000000000001</v>
      </c>
      <c r="J23" s="110">
        <f>[19]Maio!$D$13</f>
        <v>19.100000000000001</v>
      </c>
      <c r="K23" s="110">
        <f>[19]Maio!$D$14</f>
        <v>17.899999999999999</v>
      </c>
      <c r="L23" s="110">
        <f>[19]Maio!$D$15</f>
        <v>13.6</v>
      </c>
      <c r="M23" s="110">
        <f>[19]Maio!$D$16</f>
        <v>16.5</v>
      </c>
      <c r="N23" s="110">
        <f>[19]Maio!$D$17</f>
        <v>18.100000000000001</v>
      </c>
      <c r="O23" s="110">
        <f>[19]Maio!$D$18</f>
        <v>18.2</v>
      </c>
      <c r="P23" s="110">
        <f>[19]Maio!$D$19</f>
        <v>17.600000000000001</v>
      </c>
      <c r="Q23" s="110">
        <f>[19]Maio!$D$20</f>
        <v>17.7</v>
      </c>
      <c r="R23" s="110">
        <f>[19]Maio!$D$21</f>
        <v>18.7</v>
      </c>
      <c r="S23" s="110">
        <f>[19]Maio!$D$22</f>
        <v>19.3</v>
      </c>
      <c r="T23" s="110">
        <f>[19]Maio!$D$23</f>
        <v>15.9</v>
      </c>
      <c r="U23" s="110">
        <f>[19]Maio!$D$24</f>
        <v>18.100000000000001</v>
      </c>
      <c r="V23" s="110">
        <f>[19]Maio!$D$25</f>
        <v>17.7</v>
      </c>
      <c r="W23" s="110">
        <f>[19]Maio!$D$26</f>
        <v>18</v>
      </c>
      <c r="X23" s="110">
        <f>[19]Maio!$D$27</f>
        <v>15.7</v>
      </c>
      <c r="Y23" s="110">
        <f>[19]Maio!$D$28</f>
        <v>17.399999999999999</v>
      </c>
      <c r="Z23" s="110">
        <f>[19]Maio!$D$29</f>
        <v>17.2</v>
      </c>
      <c r="AA23" s="110">
        <f>[19]Maio!$D$30</f>
        <v>17.5</v>
      </c>
      <c r="AB23" s="110">
        <f>[19]Maio!$D$31</f>
        <v>17.600000000000001</v>
      </c>
      <c r="AC23" s="110">
        <f>[19]Maio!$D$32</f>
        <v>9.6</v>
      </c>
      <c r="AD23" s="110">
        <f>[19]Maio!$D$33</f>
        <v>4.7</v>
      </c>
      <c r="AE23" s="110">
        <f>[19]Maio!$D$34</f>
        <v>3.3</v>
      </c>
      <c r="AF23" s="110">
        <f>[19]Maio!$D$35</f>
        <v>10.3</v>
      </c>
      <c r="AG23" s="115">
        <f t="shared" si="3"/>
        <v>3.3</v>
      </c>
      <c r="AH23" s="114">
        <f t="shared" si="4"/>
        <v>16.280645161290323</v>
      </c>
      <c r="AJ23" t="s">
        <v>35</v>
      </c>
      <c r="AK23" t="s">
        <v>35</v>
      </c>
      <c r="AL23" t="s">
        <v>35</v>
      </c>
    </row>
    <row r="24" spans="1:39" x14ac:dyDescent="0.2">
      <c r="A24" s="48" t="s">
        <v>148</v>
      </c>
      <c r="B24" s="110">
        <f>[20]Maio!$D$5</f>
        <v>16.8</v>
      </c>
      <c r="C24" s="110">
        <f>[20]Maio!$D$6</f>
        <v>14.3</v>
      </c>
      <c r="D24" s="110">
        <f>[20]Maio!$D$7</f>
        <v>17.100000000000001</v>
      </c>
      <c r="E24" s="110">
        <f>[20]Maio!$D$8</f>
        <v>19.5</v>
      </c>
      <c r="F24" s="110">
        <f>[20]Maio!$D$9</f>
        <v>20.9</v>
      </c>
      <c r="G24" s="110">
        <f>[20]Maio!$D$10</f>
        <v>17.3</v>
      </c>
      <c r="H24" s="110">
        <f>[20]Maio!$D$11</f>
        <v>16.5</v>
      </c>
      <c r="I24" s="110">
        <f>[20]Maio!$D$12</f>
        <v>18.3</v>
      </c>
      <c r="J24" s="110">
        <f>[20]Maio!$D$13</f>
        <v>19.100000000000001</v>
      </c>
      <c r="K24" s="110">
        <f>[20]Maio!$D$14</f>
        <v>18.899999999999999</v>
      </c>
      <c r="L24" s="110">
        <f>[20]Maio!$D$15</f>
        <v>15.1</v>
      </c>
      <c r="M24" s="110">
        <f>[20]Maio!$D$16</f>
        <v>16.7</v>
      </c>
      <c r="N24" s="110">
        <f>[20]Maio!$D$17</f>
        <v>18.3</v>
      </c>
      <c r="O24" s="110">
        <f>[20]Maio!$D$18</f>
        <v>18.899999999999999</v>
      </c>
      <c r="P24" s="110">
        <f>[20]Maio!$D$19</f>
        <v>16.100000000000001</v>
      </c>
      <c r="Q24" s="110">
        <f>[20]Maio!$D$20</f>
        <v>16.5</v>
      </c>
      <c r="R24" s="110">
        <f>[20]Maio!$D$21</f>
        <v>17.100000000000001</v>
      </c>
      <c r="S24" s="110">
        <f>[20]Maio!$D$22</f>
        <v>18.2</v>
      </c>
      <c r="T24" s="110">
        <f>[20]Maio!$D$23</f>
        <v>15.6</v>
      </c>
      <c r="U24" s="110">
        <f>[20]Maio!$D$24</f>
        <v>17.899999999999999</v>
      </c>
      <c r="V24" s="110">
        <f>[20]Maio!$D$25</f>
        <v>18.2</v>
      </c>
      <c r="W24" s="110">
        <f>[20]Maio!$D$26</f>
        <v>15.1</v>
      </c>
      <c r="X24" s="110">
        <f>[20]Maio!$D$27</f>
        <v>15.4</v>
      </c>
      <c r="Y24" s="110">
        <f>[20]Maio!$D$28</f>
        <v>17.2</v>
      </c>
      <c r="Z24" s="110">
        <f>[20]Maio!$D$29</f>
        <v>15.1</v>
      </c>
      <c r="AA24" s="110">
        <f>[20]Maio!$D$30</f>
        <v>16.600000000000001</v>
      </c>
      <c r="AB24" s="110">
        <f>[20]Maio!$D$31</f>
        <v>16.8</v>
      </c>
      <c r="AC24" s="110">
        <f>[20]Maio!$D$32</f>
        <v>11.2</v>
      </c>
      <c r="AD24" s="110">
        <f>[20]Maio!$D$33</f>
        <v>5.5</v>
      </c>
      <c r="AE24" s="110">
        <f>[20]Maio!$D$34</f>
        <v>3.5</v>
      </c>
      <c r="AF24" s="110">
        <f>[20]Maio!$D$35</f>
        <v>8.4</v>
      </c>
      <c r="AG24" s="115">
        <f t="shared" si="3"/>
        <v>3.5</v>
      </c>
      <c r="AH24" s="114">
        <f t="shared" si="4"/>
        <v>15.874193548387098</v>
      </c>
      <c r="AJ24" t="s">
        <v>35</v>
      </c>
      <c r="AM24" t="s">
        <v>35</v>
      </c>
    </row>
    <row r="25" spans="1:39" x14ac:dyDescent="0.2">
      <c r="A25" s="48" t="s">
        <v>149</v>
      </c>
      <c r="B25" s="110">
        <f>[21]Maio!$D$5</f>
        <v>12.1</v>
      </c>
      <c r="C25" s="110">
        <f>[21]Maio!$D$6</f>
        <v>11.3</v>
      </c>
      <c r="D25" s="110">
        <f>[21]Maio!$D$7</f>
        <v>14.7</v>
      </c>
      <c r="E25" s="110">
        <f>[21]Maio!$D$8</f>
        <v>17.5</v>
      </c>
      <c r="F25" s="110">
        <f>[21]Maio!$D$9</f>
        <v>19.600000000000001</v>
      </c>
      <c r="G25" s="110">
        <f>[21]Maio!$D$10</f>
        <v>15.4</v>
      </c>
      <c r="H25" s="110">
        <f>[21]Maio!$D$11</f>
        <v>17.7</v>
      </c>
      <c r="I25" s="110">
        <f>[21]Maio!$D$12</f>
        <v>18.3</v>
      </c>
      <c r="J25" s="110">
        <f>[21]Maio!$D$13</f>
        <v>19.3</v>
      </c>
      <c r="K25" s="110">
        <f>[21]Maio!$D$14</f>
        <v>18.100000000000001</v>
      </c>
      <c r="L25" s="110">
        <f>[21]Maio!$D$15</f>
        <v>14.6</v>
      </c>
      <c r="M25" s="110">
        <f>[21]Maio!$D$16</f>
        <v>13.5</v>
      </c>
      <c r="N25" s="110">
        <f>[21]Maio!$D$17</f>
        <v>16.8</v>
      </c>
      <c r="O25" s="110">
        <f>[21]Maio!$D$18</f>
        <v>18.8</v>
      </c>
      <c r="P25" s="110">
        <f>[21]Maio!$D$19</f>
        <v>14.7</v>
      </c>
      <c r="Q25" s="110">
        <f>[21]Maio!$D$20</f>
        <v>14.1</v>
      </c>
      <c r="R25" s="110">
        <f>[21]Maio!$D$21</f>
        <v>15.9</v>
      </c>
      <c r="S25" s="110">
        <f>[21]Maio!$D$22</f>
        <v>17</v>
      </c>
      <c r="T25" s="110">
        <f>[21]Maio!$D$23</f>
        <v>15.5</v>
      </c>
      <c r="U25" s="110">
        <f>[21]Maio!$D$24</f>
        <v>16.3</v>
      </c>
      <c r="V25" s="110">
        <f>[21]Maio!$D$25</f>
        <v>15.7</v>
      </c>
      <c r="W25" s="110">
        <f>[21]Maio!$D$26</f>
        <v>15.5</v>
      </c>
      <c r="X25" s="110">
        <f>[21]Maio!$D$27</f>
        <v>16.8</v>
      </c>
      <c r="Y25" s="110">
        <f>[21]Maio!$D$28</f>
        <v>18.100000000000001</v>
      </c>
      <c r="Z25" s="110">
        <f>[21]Maio!$D$29</f>
        <v>14.3</v>
      </c>
      <c r="AA25" s="110">
        <f>[21]Maio!$D$30</f>
        <v>15.7</v>
      </c>
      <c r="AB25" s="110">
        <f>[21]Maio!$D$31</f>
        <v>17.5</v>
      </c>
      <c r="AC25" s="110">
        <f>[21]Maio!$D$32</f>
        <v>10</v>
      </c>
      <c r="AD25" s="110">
        <f>[21]Maio!$D$33</f>
        <v>3.7</v>
      </c>
      <c r="AE25" s="110">
        <f>[21]Maio!$D$34</f>
        <v>1.9</v>
      </c>
      <c r="AF25" s="110">
        <f>[21]Maio!$D$35</f>
        <v>7.1</v>
      </c>
      <c r="AG25" s="115">
        <f t="shared" si="3"/>
        <v>1.9</v>
      </c>
      <c r="AH25" s="114">
        <f t="shared" si="4"/>
        <v>14.758064516129032</v>
      </c>
      <c r="AI25" s="12" t="s">
        <v>35</v>
      </c>
      <c r="AJ25" t="s">
        <v>35</v>
      </c>
      <c r="AL25" t="s">
        <v>35</v>
      </c>
      <c r="AM25" t="s">
        <v>35</v>
      </c>
    </row>
    <row r="26" spans="1:39" x14ac:dyDescent="0.2">
      <c r="A26" s="48" t="s">
        <v>150</v>
      </c>
      <c r="B26" s="110">
        <f>[22]Maio!$D$5</f>
        <v>15.2</v>
      </c>
      <c r="C26" s="110">
        <f>[22]Maio!$D$6</f>
        <v>14</v>
      </c>
      <c r="D26" s="110">
        <f>[22]Maio!$D$7</f>
        <v>17</v>
      </c>
      <c r="E26" s="110">
        <f>[22]Maio!$D$8</f>
        <v>19.5</v>
      </c>
      <c r="F26" s="110">
        <f>[22]Maio!$D$9</f>
        <v>20.3</v>
      </c>
      <c r="G26" s="110">
        <f>[22]Maio!$D$10</f>
        <v>18.3</v>
      </c>
      <c r="H26" s="110">
        <f>[22]Maio!$D$11</f>
        <v>16.899999999999999</v>
      </c>
      <c r="I26" s="110">
        <f>[22]Maio!$D$12</f>
        <v>19.100000000000001</v>
      </c>
      <c r="J26" s="110">
        <f>[22]Maio!$D$13</f>
        <v>18.8</v>
      </c>
      <c r="K26" s="110">
        <f>[22]Maio!$D$14</f>
        <v>19.100000000000001</v>
      </c>
      <c r="L26" s="110">
        <f>[22]Maio!$D$15</f>
        <v>16.100000000000001</v>
      </c>
      <c r="M26" s="110">
        <f>[22]Maio!$D$16</f>
        <v>16.899999999999999</v>
      </c>
      <c r="N26" s="110">
        <f>[22]Maio!$D$17</f>
        <v>18.100000000000001</v>
      </c>
      <c r="O26" s="110">
        <f>[22]Maio!$D$18</f>
        <v>18.100000000000001</v>
      </c>
      <c r="P26" s="110">
        <f>[22]Maio!$D$19</f>
        <v>16.899999999999999</v>
      </c>
      <c r="Q26" s="110">
        <f>[22]Maio!$D$20</f>
        <v>17</v>
      </c>
      <c r="R26" s="110">
        <f>[22]Maio!$D$21</f>
        <v>18.100000000000001</v>
      </c>
      <c r="S26" s="110">
        <f>[22]Maio!$D$22</f>
        <v>18.600000000000001</v>
      </c>
      <c r="T26" s="110">
        <f>[22]Maio!$D$23</f>
        <v>16</v>
      </c>
      <c r="U26" s="110">
        <f>[22]Maio!$D$24</f>
        <v>18.399999999999999</v>
      </c>
      <c r="V26" s="110">
        <f>[22]Maio!$D$25</f>
        <v>18.2</v>
      </c>
      <c r="W26" s="110">
        <f>[22]Maio!$D$26</f>
        <v>16.3</v>
      </c>
      <c r="X26" s="110">
        <f>[22]Maio!$D$27</f>
        <v>16.5</v>
      </c>
      <c r="Y26" s="110">
        <f>[22]Maio!$D$28</f>
        <v>17.2</v>
      </c>
      <c r="Z26" s="110">
        <f>[22]Maio!$D$29</f>
        <v>15.8</v>
      </c>
      <c r="AA26" s="110">
        <f>[22]Maio!$D$30</f>
        <v>17.2</v>
      </c>
      <c r="AB26" s="110">
        <f>[22]Maio!$D$31</f>
        <v>17.7</v>
      </c>
      <c r="AC26" s="110">
        <f>[22]Maio!$D$32</f>
        <v>10.5</v>
      </c>
      <c r="AD26" s="110">
        <f>[22]Maio!$D$33</f>
        <v>4.3</v>
      </c>
      <c r="AE26" s="110">
        <f>[22]Maio!$D$34</f>
        <v>2.4</v>
      </c>
      <c r="AF26" s="110">
        <f>[22]Maio!$D$35</f>
        <v>8.6999999999999993</v>
      </c>
      <c r="AG26" s="115">
        <f t="shared" si="3"/>
        <v>2.4</v>
      </c>
      <c r="AH26" s="114">
        <f t="shared" si="4"/>
        <v>16.038709677419352</v>
      </c>
      <c r="AJ26" t="s">
        <v>35</v>
      </c>
      <c r="AM26" t="s">
        <v>35</v>
      </c>
    </row>
    <row r="27" spans="1:39" x14ac:dyDescent="0.2">
      <c r="A27" s="48" t="s">
        <v>8</v>
      </c>
      <c r="B27" s="110">
        <f>[23]Maio!$D$5</f>
        <v>14.5</v>
      </c>
      <c r="C27" s="110">
        <f>[23]Maio!$D$6</f>
        <v>13.2</v>
      </c>
      <c r="D27" s="110">
        <f>[23]Maio!$D$7</f>
        <v>16.8</v>
      </c>
      <c r="E27" s="110">
        <f>[23]Maio!$D$8</f>
        <v>18.600000000000001</v>
      </c>
      <c r="F27" s="110">
        <f>[23]Maio!$D$9</f>
        <v>19.100000000000001</v>
      </c>
      <c r="G27" s="110">
        <f>[23]Maio!$D$10</f>
        <v>17.3</v>
      </c>
      <c r="H27" s="110">
        <f>[23]Maio!$D$11</f>
        <v>17.5</v>
      </c>
      <c r="I27" s="110">
        <f>[23]Maio!$D$12</f>
        <v>18</v>
      </c>
      <c r="J27" s="110">
        <f>[23]Maio!$D$13</f>
        <v>20.5</v>
      </c>
      <c r="K27" s="110">
        <f>[23]Maio!$D$14</f>
        <v>17.899999999999999</v>
      </c>
      <c r="L27" s="110">
        <f>[23]Maio!$D$15</f>
        <v>13.9</v>
      </c>
      <c r="M27" s="110">
        <f>[23]Maio!$D$16</f>
        <v>14.3</v>
      </c>
      <c r="N27" s="110">
        <f>[23]Maio!$D$17</f>
        <v>16.899999999999999</v>
      </c>
      <c r="O27" s="110">
        <f>[23]Maio!$D$18</f>
        <v>17.2</v>
      </c>
      <c r="P27" s="110">
        <f>[23]Maio!$D$19</f>
        <v>15.1</v>
      </c>
      <c r="Q27" s="110">
        <f>[23]Maio!$D$20</f>
        <v>15.7</v>
      </c>
      <c r="R27" s="110">
        <f>[23]Maio!$D$21</f>
        <v>16.600000000000001</v>
      </c>
      <c r="S27" s="110">
        <f>[23]Maio!$D$22</f>
        <v>18.399999999999999</v>
      </c>
      <c r="T27" s="110">
        <f>[23]Maio!$D$23</f>
        <v>15.3</v>
      </c>
      <c r="U27" s="110">
        <f>[23]Maio!$D$24</f>
        <v>17.5</v>
      </c>
      <c r="V27" s="110">
        <f>[23]Maio!$D$25</f>
        <v>16.5</v>
      </c>
      <c r="W27" s="110">
        <f>[23]Maio!$D$26</f>
        <v>16.2</v>
      </c>
      <c r="X27" s="110">
        <f>[23]Maio!$D$27</f>
        <v>16.399999999999999</v>
      </c>
      <c r="Y27" s="110">
        <f>[23]Maio!$D$28</f>
        <v>17.399999999999999</v>
      </c>
      <c r="Z27" s="110">
        <f>[23]Maio!$D$29</f>
        <v>15.7</v>
      </c>
      <c r="AA27" s="110">
        <f>[23]Maio!$D$30</f>
        <v>17.3</v>
      </c>
      <c r="AB27" s="110">
        <f>[23]Maio!$D$31</f>
        <v>17.7</v>
      </c>
      <c r="AC27" s="110">
        <f>[23]Maio!$D$32</f>
        <v>10.9</v>
      </c>
      <c r="AD27" s="110">
        <f>[23]Maio!$D$33</f>
        <v>6.8</v>
      </c>
      <c r="AE27" s="110">
        <f>[23]Maio!$D$34</f>
        <v>7</v>
      </c>
      <c r="AF27" s="110">
        <f>[23]Maio!$D$35</f>
        <v>7.2</v>
      </c>
      <c r="AG27" s="115">
        <f t="shared" si="3"/>
        <v>6.8</v>
      </c>
      <c r="AH27" s="114">
        <f t="shared" si="4"/>
        <v>15.593548387096771</v>
      </c>
      <c r="AJ27" t="s">
        <v>35</v>
      </c>
      <c r="AL27" t="s">
        <v>35</v>
      </c>
    </row>
    <row r="28" spans="1:39" x14ac:dyDescent="0.2">
      <c r="A28" s="48" t="s">
        <v>9</v>
      </c>
      <c r="B28" s="110">
        <f>[24]Maio!$D$5</f>
        <v>16.8</v>
      </c>
      <c r="C28" s="110">
        <f>[24]Maio!$D$6</f>
        <v>15.6</v>
      </c>
      <c r="D28" s="110">
        <f>[24]Maio!$D$7</f>
        <v>18.899999999999999</v>
      </c>
      <c r="E28" s="110">
        <f>[24]Maio!$D$8</f>
        <v>19.899999999999999</v>
      </c>
      <c r="F28" s="110">
        <f>[24]Maio!$D$9</f>
        <v>20.399999999999999</v>
      </c>
      <c r="G28" s="110">
        <f>[24]Maio!$D$10</f>
        <v>18</v>
      </c>
      <c r="H28" s="110">
        <f>[24]Maio!$D$11</f>
        <v>18.3</v>
      </c>
      <c r="I28" s="110">
        <f>[24]Maio!$D$12</f>
        <v>19.7</v>
      </c>
      <c r="J28" s="110">
        <f>[24]Maio!$D$13</f>
        <v>20.5</v>
      </c>
      <c r="K28" s="110">
        <f>[24]Maio!$D$14</f>
        <v>19.3</v>
      </c>
      <c r="L28" s="110">
        <f>[24]Maio!$D$15</f>
        <v>16.100000000000001</v>
      </c>
      <c r="M28" s="110">
        <f>[24]Maio!$D$16</f>
        <v>16.100000000000001</v>
      </c>
      <c r="N28" s="110">
        <f>[24]Maio!$D$17</f>
        <v>18.3</v>
      </c>
      <c r="O28" s="110">
        <f>[24]Maio!$D$18</f>
        <v>18.600000000000001</v>
      </c>
      <c r="P28" s="110">
        <f>[24]Maio!$D$19</f>
        <v>17.100000000000001</v>
      </c>
      <c r="Q28" s="110">
        <f>[24]Maio!$D$20</f>
        <v>17.600000000000001</v>
      </c>
      <c r="R28" s="110">
        <f>[24]Maio!$D$21</f>
        <v>18.600000000000001</v>
      </c>
      <c r="S28" s="110">
        <f>[24]Maio!$D$22</f>
        <v>19.2</v>
      </c>
      <c r="T28" s="110">
        <f>[24]Maio!$D$23</f>
        <v>17.100000000000001</v>
      </c>
      <c r="U28" s="110">
        <f>[24]Maio!$D$24</f>
        <v>19.7</v>
      </c>
      <c r="V28" s="110">
        <f>[24]Maio!$D$25</f>
        <v>19.899999999999999</v>
      </c>
      <c r="W28" s="110">
        <f>[24]Maio!$D$26</f>
        <v>18.399999999999999</v>
      </c>
      <c r="X28" s="110">
        <f>[24]Maio!$D$27</f>
        <v>18.2</v>
      </c>
      <c r="Y28" s="110">
        <f>[24]Maio!$D$28</f>
        <v>18</v>
      </c>
      <c r="Z28" s="110">
        <f>[24]Maio!$D$29</f>
        <v>18.100000000000001</v>
      </c>
      <c r="AA28" s="110">
        <f>[24]Maio!$D$30</f>
        <v>17.7</v>
      </c>
      <c r="AB28" s="110">
        <f>[24]Maio!$D$31</f>
        <v>18.3</v>
      </c>
      <c r="AC28" s="110">
        <f>[24]Maio!$D$32</f>
        <v>12.6</v>
      </c>
      <c r="AD28" s="110">
        <f>[24]Maio!$D$33</f>
        <v>7.2</v>
      </c>
      <c r="AE28" s="110">
        <f>[24]Maio!$D$34</f>
        <v>6.3</v>
      </c>
      <c r="AF28" s="110">
        <f>[24]Maio!$D$35</f>
        <v>10.5</v>
      </c>
      <c r="AG28" s="115">
        <f t="shared" si="3"/>
        <v>6.3</v>
      </c>
      <c r="AH28" s="114">
        <f t="shared" si="4"/>
        <v>17.129032258064516</v>
      </c>
      <c r="AL28" t="s">
        <v>35</v>
      </c>
      <c r="AM28" t="s">
        <v>35</v>
      </c>
    </row>
    <row r="29" spans="1:39" hidden="1" x14ac:dyDescent="0.2">
      <c r="A29" s="48" t="s">
        <v>32</v>
      </c>
      <c r="B29" s="110" t="str">
        <f>[25]Maio!$D$5</f>
        <v>*</v>
      </c>
      <c r="C29" s="110" t="str">
        <f>[25]Maio!$D$6</f>
        <v>*</v>
      </c>
      <c r="D29" s="110" t="str">
        <f>[25]Maio!$D$7</f>
        <v>*</v>
      </c>
      <c r="E29" s="110" t="str">
        <f>[25]Maio!$D$8</f>
        <v>*</v>
      </c>
      <c r="F29" s="110" t="str">
        <f>[25]Maio!$D$9</f>
        <v>*</v>
      </c>
      <c r="G29" s="110" t="str">
        <f>[25]Maio!$D$10</f>
        <v>*</v>
      </c>
      <c r="H29" s="110" t="str">
        <f>[25]Maio!$D$11</f>
        <v>*</v>
      </c>
      <c r="I29" s="110" t="str">
        <f>[25]Maio!$D$12</f>
        <v>*</v>
      </c>
      <c r="J29" s="110" t="str">
        <f>[25]Maio!$D$13</f>
        <v>*</v>
      </c>
      <c r="K29" s="110" t="str">
        <f>[25]Maio!$D$14</f>
        <v>*</v>
      </c>
      <c r="L29" s="110" t="str">
        <f>[25]Maio!$D$15</f>
        <v>*</v>
      </c>
      <c r="M29" s="110" t="str">
        <f>[25]Maio!$D$16</f>
        <v>*</v>
      </c>
      <c r="N29" s="110" t="str">
        <f>[25]Maio!$D$17</f>
        <v>*</v>
      </c>
      <c r="O29" s="110" t="str">
        <f>[25]Maio!$D$18</f>
        <v>*</v>
      </c>
      <c r="P29" s="110" t="str">
        <f>[25]Maio!$D$19</f>
        <v>*</v>
      </c>
      <c r="Q29" s="110" t="str">
        <f>[25]Maio!$D$20</f>
        <v>*</v>
      </c>
      <c r="R29" s="110" t="str">
        <f>[25]Maio!$D$21</f>
        <v>*</v>
      </c>
      <c r="S29" s="110" t="str">
        <f>[25]Maio!$D$22</f>
        <v>*</v>
      </c>
      <c r="T29" s="110" t="str">
        <f>[25]Maio!$D$23</f>
        <v>*</v>
      </c>
      <c r="U29" s="110" t="str">
        <f>[25]Maio!$D$24</f>
        <v>*</v>
      </c>
      <c r="V29" s="110" t="str">
        <f>[25]Maio!$D$25</f>
        <v>*</v>
      </c>
      <c r="W29" s="110" t="str">
        <f>[25]Maio!$D$26</f>
        <v>*</v>
      </c>
      <c r="X29" s="110" t="str">
        <f>[25]Maio!$D$27</f>
        <v>*</v>
      </c>
      <c r="Y29" s="110" t="str">
        <f>[25]Maio!$D$28</f>
        <v>*</v>
      </c>
      <c r="Z29" s="110" t="str">
        <f>[25]Maio!$D$29</f>
        <v>*</v>
      </c>
      <c r="AA29" s="110" t="str">
        <f>[25]Maio!$D$30</f>
        <v>*</v>
      </c>
      <c r="AB29" s="110" t="str">
        <f>[25]Maio!$D$31</f>
        <v>*</v>
      </c>
      <c r="AC29" s="110" t="str">
        <f>[25]Maio!$D$32</f>
        <v>*</v>
      </c>
      <c r="AD29" s="110" t="str">
        <f>[25]Maio!$D$33</f>
        <v>*</v>
      </c>
      <c r="AE29" s="110" t="str">
        <f>[25]Maio!$D$34</f>
        <v>*</v>
      </c>
      <c r="AF29" s="110" t="str">
        <f>[25]Maio!$D$35</f>
        <v>*</v>
      </c>
      <c r="AG29" s="115" t="s">
        <v>197</v>
      </c>
      <c r="AH29" s="114" t="s">
        <v>197</v>
      </c>
      <c r="AM29" t="s">
        <v>35</v>
      </c>
    </row>
    <row r="30" spans="1:39" hidden="1" x14ac:dyDescent="0.2">
      <c r="A30" s="48" t="s">
        <v>10</v>
      </c>
      <c r="B30" s="110" t="str">
        <f>[26]Maio!$D$5</f>
        <v>*</v>
      </c>
      <c r="C30" s="110" t="str">
        <f>[26]Maio!$D$6</f>
        <v>*</v>
      </c>
      <c r="D30" s="110" t="str">
        <f>[26]Maio!$D$7</f>
        <v>*</v>
      </c>
      <c r="E30" s="110" t="str">
        <f>[26]Maio!$D$8</f>
        <v>*</v>
      </c>
      <c r="F30" s="110" t="str">
        <f>[26]Maio!$D$9</f>
        <v>*</v>
      </c>
      <c r="G30" s="110" t="str">
        <f>[26]Maio!$D$10</f>
        <v>*</v>
      </c>
      <c r="H30" s="110" t="str">
        <f>[26]Maio!$D$11</f>
        <v>*</v>
      </c>
      <c r="I30" s="110" t="str">
        <f>[26]Maio!$D$12</f>
        <v>*</v>
      </c>
      <c r="J30" s="110" t="str">
        <f>[26]Maio!$D$13</f>
        <v>*</v>
      </c>
      <c r="K30" s="110" t="str">
        <f>[26]Maio!$D$14</f>
        <v>*</v>
      </c>
      <c r="L30" s="110" t="str">
        <f>[26]Maio!$D$15</f>
        <v>*</v>
      </c>
      <c r="M30" s="110" t="str">
        <f>[26]Maio!$D$16</f>
        <v>*</v>
      </c>
      <c r="N30" s="110" t="str">
        <f>[26]Maio!$D$17</f>
        <v>*</v>
      </c>
      <c r="O30" s="110" t="str">
        <f>[26]Maio!$D$18</f>
        <v>*</v>
      </c>
      <c r="P30" s="110" t="str">
        <f>[26]Maio!$D$19</f>
        <v>*</v>
      </c>
      <c r="Q30" s="110" t="str">
        <f>[26]Maio!$D$20</f>
        <v>*</v>
      </c>
      <c r="R30" s="110" t="str">
        <f>[26]Maio!$D$21</f>
        <v>*</v>
      </c>
      <c r="S30" s="110" t="str">
        <f>[26]Maio!$D$22</f>
        <v>*</v>
      </c>
      <c r="T30" s="110" t="str">
        <f>[26]Maio!$D$23</f>
        <v>*</v>
      </c>
      <c r="U30" s="110" t="str">
        <f>[26]Maio!$D$24</f>
        <v>*</v>
      </c>
      <c r="V30" s="110" t="str">
        <f>[26]Maio!$D$25</f>
        <v>*</v>
      </c>
      <c r="W30" s="110" t="str">
        <f>[26]Maio!$D$26</f>
        <v>*</v>
      </c>
      <c r="X30" s="110" t="str">
        <f>[26]Maio!$D$27</f>
        <v>*</v>
      </c>
      <c r="Y30" s="110" t="str">
        <f>[26]Maio!$D$28</f>
        <v>*</v>
      </c>
      <c r="Z30" s="110" t="str">
        <f>[26]Maio!$D$29</f>
        <v>*</v>
      </c>
      <c r="AA30" s="110" t="str">
        <f>[26]Maio!$D$30</f>
        <v>*</v>
      </c>
      <c r="AB30" s="110" t="str">
        <f>[26]Maio!$D$31</f>
        <v>*</v>
      </c>
      <c r="AC30" s="110" t="str">
        <f>[26]Maio!$D$32</f>
        <v>*</v>
      </c>
      <c r="AD30" s="110" t="str">
        <f>[26]Maio!$D$33</f>
        <v>*</v>
      </c>
      <c r="AE30" s="110" t="str">
        <f>[26]Maio!$D$34</f>
        <v>*</v>
      </c>
      <c r="AF30" s="110" t="str">
        <f>[26]Maio!$D$35</f>
        <v>*</v>
      </c>
      <c r="AG30" s="115" t="s">
        <v>197</v>
      </c>
      <c r="AH30" s="114" t="s">
        <v>197</v>
      </c>
      <c r="AL30" t="s">
        <v>35</v>
      </c>
    </row>
    <row r="31" spans="1:39" x14ac:dyDescent="0.2">
      <c r="A31" s="48" t="s">
        <v>151</v>
      </c>
      <c r="B31" s="110">
        <f>[27]Maio!$D$5</f>
        <v>13.8</v>
      </c>
      <c r="C31" s="110">
        <f>[27]Maio!$D$6</f>
        <v>12.5</v>
      </c>
      <c r="D31" s="110">
        <f>[27]Maio!$D$7</f>
        <v>16.600000000000001</v>
      </c>
      <c r="E31" s="110">
        <f>[27]Maio!$D$8</f>
        <v>18.3</v>
      </c>
      <c r="F31" s="110">
        <f>[27]Maio!$D$9</f>
        <v>18.600000000000001</v>
      </c>
      <c r="G31" s="110">
        <f>[27]Maio!$D$10</f>
        <v>16.5</v>
      </c>
      <c r="H31" s="110">
        <f>[27]Maio!$D$11</f>
        <v>16</v>
      </c>
      <c r="I31" s="110">
        <f>[27]Maio!$D$12</f>
        <v>18.100000000000001</v>
      </c>
      <c r="J31" s="110">
        <f>[27]Maio!$D$13</f>
        <v>19.5</v>
      </c>
      <c r="K31" s="110">
        <f>[27]Maio!$D$14</f>
        <v>17.399999999999999</v>
      </c>
      <c r="L31" s="110">
        <f>[27]Maio!$D$15</f>
        <v>13.7</v>
      </c>
      <c r="M31" s="110">
        <f>[27]Maio!$D$16</f>
        <v>14.5</v>
      </c>
      <c r="N31" s="110">
        <f>[27]Maio!$D$17</f>
        <v>17.100000000000001</v>
      </c>
      <c r="O31" s="110">
        <f>[27]Maio!$D$18</f>
        <v>17.3</v>
      </c>
      <c r="P31" s="110">
        <f>[27]Maio!$D$19</f>
        <v>16.3</v>
      </c>
      <c r="Q31" s="110">
        <f>[27]Maio!$D$20</f>
        <v>15.8</v>
      </c>
      <c r="R31" s="110">
        <f>[27]Maio!$D$21</f>
        <v>16.3</v>
      </c>
      <c r="S31" s="110">
        <f>[27]Maio!$D$22</f>
        <v>16.5</v>
      </c>
      <c r="T31" s="110">
        <f>[27]Maio!$D$23</f>
        <v>14.7</v>
      </c>
      <c r="U31" s="110">
        <f>[27]Maio!$D$24</f>
        <v>17</v>
      </c>
      <c r="V31" s="110">
        <f>[27]Maio!$D$25</f>
        <v>18.2</v>
      </c>
      <c r="W31" s="110">
        <f>[27]Maio!$D$26</f>
        <v>15.5</v>
      </c>
      <c r="X31" s="110">
        <f>[27]Maio!$D$27</f>
        <v>14.6</v>
      </c>
      <c r="Y31" s="110">
        <f>[27]Maio!$D$28</f>
        <v>16.5</v>
      </c>
      <c r="Z31" s="110">
        <f>[27]Maio!$D$29</f>
        <v>14.2</v>
      </c>
      <c r="AA31" s="110">
        <f>[27]Maio!$D$30</f>
        <v>14.9</v>
      </c>
      <c r="AB31" s="110">
        <f>[27]Maio!$D$31</f>
        <v>16.7</v>
      </c>
      <c r="AC31" s="110">
        <f>[27]Maio!$D$32</f>
        <v>10.199999999999999</v>
      </c>
      <c r="AD31" s="110">
        <f>[27]Maio!$D$33</f>
        <v>4.7</v>
      </c>
      <c r="AE31" s="110">
        <f>[27]Maio!$D$34</f>
        <v>2.6</v>
      </c>
      <c r="AF31" s="110">
        <f>[27]Maio!$D$35</f>
        <v>8.6</v>
      </c>
      <c r="AG31" s="115">
        <f t="shared" si="3"/>
        <v>2.6</v>
      </c>
      <c r="AH31" s="114">
        <f t="shared" si="4"/>
        <v>14.941935483870967</v>
      </c>
      <c r="AI31" s="12" t="s">
        <v>35</v>
      </c>
      <c r="AJ31" t="s">
        <v>35</v>
      </c>
      <c r="AL31" t="s">
        <v>35</v>
      </c>
      <c r="AM31" t="s">
        <v>35</v>
      </c>
    </row>
    <row r="32" spans="1:39" x14ac:dyDescent="0.2">
      <c r="A32" s="48" t="s">
        <v>11</v>
      </c>
      <c r="B32" s="110">
        <f>[28]Maio!$D$5</f>
        <v>12.2</v>
      </c>
      <c r="C32" s="110">
        <f>[28]Maio!$D$6</f>
        <v>11.9</v>
      </c>
      <c r="D32" s="110">
        <f>[28]Maio!$D$7</f>
        <v>13.8</v>
      </c>
      <c r="E32" s="110">
        <f>[28]Maio!$D$8</f>
        <v>17.8</v>
      </c>
      <c r="F32" s="110">
        <f>[28]Maio!$D$9</f>
        <v>18.899999999999999</v>
      </c>
      <c r="G32" s="110">
        <f>[28]Maio!$D$10</f>
        <v>16.399999999999999</v>
      </c>
      <c r="H32" s="110">
        <f>[28]Maio!$D$11</f>
        <v>15.1</v>
      </c>
      <c r="I32" s="110">
        <f>[28]Maio!$D$12</f>
        <v>15.5</v>
      </c>
      <c r="J32" s="110">
        <f>[28]Maio!$D$13</f>
        <v>19.2</v>
      </c>
      <c r="K32" s="110">
        <f>[28]Maio!$D$14</f>
        <v>18.3</v>
      </c>
      <c r="L32" s="110">
        <f>[28]Maio!$D$15</f>
        <v>15.5</v>
      </c>
      <c r="M32" s="110">
        <f>[28]Maio!$D$16</f>
        <v>14.3</v>
      </c>
      <c r="N32" s="110">
        <f>[28]Maio!$D$17</f>
        <v>17.5</v>
      </c>
      <c r="O32" s="110">
        <f>[28]Maio!$D$18</f>
        <v>18.399999999999999</v>
      </c>
      <c r="P32" s="110">
        <f>[28]Maio!$D$19</f>
        <v>15.1</v>
      </c>
      <c r="Q32" s="110">
        <f>[28]Maio!$D$20</f>
        <v>14.3</v>
      </c>
      <c r="R32" s="110">
        <f>[28]Maio!$D$21</f>
        <v>16.100000000000001</v>
      </c>
      <c r="S32" s="110">
        <f>[28]Maio!$D$22</f>
        <v>15.2</v>
      </c>
      <c r="T32" s="110">
        <f>[28]Maio!$D$23</f>
        <v>14.3</v>
      </c>
      <c r="U32" s="110">
        <f>[28]Maio!$D$24</f>
        <v>16.600000000000001</v>
      </c>
      <c r="V32" s="110">
        <f>[28]Maio!$D$25</f>
        <v>17.2</v>
      </c>
      <c r="W32" s="110">
        <f>[28]Maio!$D$26</f>
        <v>14.4</v>
      </c>
      <c r="X32" s="110">
        <f>[28]Maio!$D$27</f>
        <v>14.8</v>
      </c>
      <c r="Y32" s="110">
        <f>[28]Maio!$D$28</f>
        <v>13</v>
      </c>
      <c r="Z32" s="110">
        <f>[28]Maio!$D$29</f>
        <v>12.4</v>
      </c>
      <c r="AA32" s="110">
        <f>[28]Maio!$D$30</f>
        <v>13.2</v>
      </c>
      <c r="AB32" s="110">
        <f>[28]Maio!$D$31</f>
        <v>17.8</v>
      </c>
      <c r="AC32" s="110">
        <f>[28]Maio!$D$32</f>
        <v>9.9</v>
      </c>
      <c r="AD32" s="110">
        <f>[28]Maio!$D$33</f>
        <v>4.7</v>
      </c>
      <c r="AE32" s="110">
        <f>[28]Maio!$D$34</f>
        <v>1.9</v>
      </c>
      <c r="AF32" s="110">
        <f>[28]Maio!$D$35</f>
        <v>7.5</v>
      </c>
      <c r="AG32" s="115">
        <f t="shared" si="3"/>
        <v>1.9</v>
      </c>
      <c r="AH32" s="114">
        <f t="shared" si="4"/>
        <v>14.296774193548385</v>
      </c>
    </row>
    <row r="33" spans="1:38" s="5" customFormat="1" x14ac:dyDescent="0.2">
      <c r="A33" s="48" t="s">
        <v>12</v>
      </c>
      <c r="B33" s="110">
        <f>[29]Maio!$D$5</f>
        <v>16.100000000000001</v>
      </c>
      <c r="C33" s="110">
        <f>[29]Maio!$D$6</f>
        <v>18.7</v>
      </c>
      <c r="D33" s="110">
        <f>[29]Maio!$D$7</f>
        <v>18.5</v>
      </c>
      <c r="E33" s="110">
        <f>[29]Maio!$D$8</f>
        <v>20.6</v>
      </c>
      <c r="F33" s="110">
        <f>[29]Maio!$D$9</f>
        <v>22.8</v>
      </c>
      <c r="G33" s="110">
        <f>[29]Maio!$D$10</f>
        <v>21.8</v>
      </c>
      <c r="H33" s="110">
        <f>[29]Maio!$D$11</f>
        <v>20.399999999999999</v>
      </c>
      <c r="I33" s="110">
        <f>[29]Maio!$D$12</f>
        <v>20.9</v>
      </c>
      <c r="J33" s="110">
        <f>[29]Maio!$D$13</f>
        <v>22.1</v>
      </c>
      <c r="K33" s="110">
        <f>[29]Maio!$D$14</f>
        <v>20.9</v>
      </c>
      <c r="L33" s="110">
        <f>[29]Maio!$D$15</f>
        <v>16.3</v>
      </c>
      <c r="M33" s="110">
        <f>[29]Maio!$D$16</f>
        <v>17.399999999999999</v>
      </c>
      <c r="N33" s="110">
        <f>[29]Maio!$D$17</f>
        <v>20.5</v>
      </c>
      <c r="O33" s="110">
        <f>[29]Maio!$D$18</f>
        <v>21.5</v>
      </c>
      <c r="P33" s="110">
        <f>[29]Maio!$D$19</f>
        <v>20.3</v>
      </c>
      <c r="Q33" s="110">
        <f>[29]Maio!$D$20</f>
        <v>19.899999999999999</v>
      </c>
      <c r="R33" s="110">
        <f>[29]Maio!$D$21</f>
        <v>19.100000000000001</v>
      </c>
      <c r="S33" s="110">
        <f>[29]Maio!$D$22</f>
        <v>19.100000000000001</v>
      </c>
      <c r="T33" s="110">
        <f>[29]Maio!$D$23</f>
        <v>19.399999999999999</v>
      </c>
      <c r="U33" s="110">
        <f>[29]Maio!$D$24</f>
        <v>22.1</v>
      </c>
      <c r="V33" s="110">
        <f>[29]Maio!$D$25</f>
        <v>21.6</v>
      </c>
      <c r="W33" s="110">
        <f>[29]Maio!$D$26</f>
        <v>19</v>
      </c>
      <c r="X33" s="110">
        <f>[29]Maio!$D$27</f>
        <v>18.600000000000001</v>
      </c>
      <c r="Y33" s="110">
        <f>[29]Maio!$D$28</f>
        <v>17</v>
      </c>
      <c r="Z33" s="110">
        <f>[29]Maio!$D$29</f>
        <v>17.399999999999999</v>
      </c>
      <c r="AA33" s="110">
        <f>[29]Maio!$D$30</f>
        <v>17.5</v>
      </c>
      <c r="AB33" s="110">
        <f>[29]Maio!$D$31</f>
        <v>19.2</v>
      </c>
      <c r="AC33" s="110">
        <f>[29]Maio!$D$32</f>
        <v>13.8</v>
      </c>
      <c r="AD33" s="110">
        <f>[29]Maio!$D$33</f>
        <v>7.8</v>
      </c>
      <c r="AE33" s="110">
        <f>[29]Maio!$D$34</f>
        <v>7.4</v>
      </c>
      <c r="AF33" s="110">
        <f>[29]Maio!$D$35</f>
        <v>12.1</v>
      </c>
      <c r="AG33" s="115">
        <f t="shared" si="3"/>
        <v>7.4</v>
      </c>
      <c r="AH33" s="114">
        <f t="shared" si="4"/>
        <v>18.380645161290321</v>
      </c>
      <c r="AL33" s="5" t="s">
        <v>35</v>
      </c>
    </row>
    <row r="34" spans="1:38" x14ac:dyDescent="0.2">
      <c r="A34" s="48" t="s">
        <v>13</v>
      </c>
      <c r="B34" s="110">
        <f>[30]Maio!$D$5</f>
        <v>15.9</v>
      </c>
      <c r="C34" s="110">
        <f>[30]Maio!$D$6</f>
        <v>17.5</v>
      </c>
      <c r="D34" s="110">
        <f>[30]Maio!$D$7</f>
        <v>17.600000000000001</v>
      </c>
      <c r="E34" s="110">
        <f>[30]Maio!$D$8</f>
        <v>19.399999999999999</v>
      </c>
      <c r="F34" s="110">
        <f>[30]Maio!$D$9</f>
        <v>23.2</v>
      </c>
      <c r="G34" s="110">
        <f>[30]Maio!$D$10</f>
        <v>22.2</v>
      </c>
      <c r="H34" s="110">
        <f>[30]Maio!$D$11</f>
        <v>21.4</v>
      </c>
      <c r="I34" s="110">
        <f>[30]Maio!$D$12</f>
        <v>22.7</v>
      </c>
      <c r="J34" s="110">
        <f>[30]Maio!$D$13</f>
        <v>23.5</v>
      </c>
      <c r="K34" s="110">
        <f>[30]Maio!$D$14</f>
        <v>20.9</v>
      </c>
      <c r="L34" s="110">
        <f>[30]Maio!$D$15</f>
        <v>17</v>
      </c>
      <c r="M34" s="110">
        <f>[30]Maio!$D$16</f>
        <v>17</v>
      </c>
      <c r="N34" s="110">
        <f>[30]Maio!$D$17</f>
        <v>19.5</v>
      </c>
      <c r="O34" s="110">
        <f>[30]Maio!$D$18</f>
        <v>19.7</v>
      </c>
      <c r="P34" s="110">
        <f>[30]Maio!$D$19</f>
        <v>20.5</v>
      </c>
      <c r="Q34" s="110">
        <f>[30]Maio!$D$20</f>
        <v>17.5</v>
      </c>
      <c r="R34" s="110">
        <f>[30]Maio!$D$21</f>
        <v>17.8</v>
      </c>
      <c r="S34" s="110">
        <f>[30]Maio!$D$22</f>
        <v>19.5</v>
      </c>
      <c r="T34" s="110">
        <f>[30]Maio!$D$23</f>
        <v>21.3</v>
      </c>
      <c r="U34" s="110">
        <f>[30]Maio!$D$24</f>
        <v>19.600000000000001</v>
      </c>
      <c r="V34" s="110">
        <f>[30]Maio!$D$25</f>
        <v>19</v>
      </c>
      <c r="W34" s="110">
        <f>[30]Maio!$D$26</f>
        <v>15.5</v>
      </c>
      <c r="X34" s="110">
        <f>[30]Maio!$D$27</f>
        <v>15.7</v>
      </c>
      <c r="Y34" s="110">
        <f>[30]Maio!$D$28</f>
        <v>13.4</v>
      </c>
      <c r="Z34" s="110">
        <f>[30]Maio!$D$29</f>
        <v>17</v>
      </c>
      <c r="AA34" s="110">
        <f>[30]Maio!$D$30</f>
        <v>18.3</v>
      </c>
      <c r="AB34" s="110">
        <f>[30]Maio!$D$31</f>
        <v>21.4</v>
      </c>
      <c r="AC34" s="110">
        <f>[30]Maio!$D$32</f>
        <v>14.7</v>
      </c>
      <c r="AD34" s="110">
        <f>[30]Maio!$D$33</f>
        <v>8.9</v>
      </c>
      <c r="AE34" s="110">
        <f>[30]Maio!$D$34</f>
        <v>7.6</v>
      </c>
      <c r="AF34" s="110">
        <f>[30]Maio!$D$35</f>
        <v>12.2</v>
      </c>
      <c r="AG34" s="115">
        <f t="shared" si="3"/>
        <v>7.6</v>
      </c>
      <c r="AH34" s="114">
        <f t="shared" si="4"/>
        <v>17.980645161290326</v>
      </c>
      <c r="AJ34" t="s">
        <v>35</v>
      </c>
      <c r="AK34" t="s">
        <v>35</v>
      </c>
    </row>
    <row r="35" spans="1:38" x14ac:dyDescent="0.2">
      <c r="A35" s="48" t="s">
        <v>152</v>
      </c>
      <c r="B35" s="110">
        <f>[31]Maio!$D$5</f>
        <v>14.5</v>
      </c>
      <c r="C35" s="110">
        <f>[31]Maio!$D$6</f>
        <v>12.3</v>
      </c>
      <c r="D35" s="110">
        <f>[31]Maio!$D$7</f>
        <v>15.5</v>
      </c>
      <c r="E35" s="110">
        <f>[31]Maio!$D$8</f>
        <v>19.2</v>
      </c>
      <c r="F35" s="110">
        <f>[31]Maio!$D$9</f>
        <v>19.3</v>
      </c>
      <c r="G35" s="110">
        <f>[31]Maio!$D$10</f>
        <v>17.100000000000001</v>
      </c>
      <c r="H35" s="110">
        <f>[31]Maio!$D$11</f>
        <v>17.7</v>
      </c>
      <c r="I35" s="110">
        <f>[31]Maio!$D$12</f>
        <v>19.2</v>
      </c>
      <c r="J35" s="110">
        <f>[31]Maio!$D$13</f>
        <v>20.100000000000001</v>
      </c>
      <c r="K35" s="110">
        <f>[31]Maio!$D$14</f>
        <v>18.100000000000001</v>
      </c>
      <c r="L35" s="110">
        <f>[31]Maio!$D$15</f>
        <v>13.6</v>
      </c>
      <c r="M35" s="110">
        <f>[31]Maio!$D$16</f>
        <v>16.5</v>
      </c>
      <c r="N35" s="110">
        <f>[31]Maio!$D$17</f>
        <v>17.600000000000001</v>
      </c>
      <c r="O35" s="110">
        <f>[31]Maio!$D$18</f>
        <v>18.399999999999999</v>
      </c>
      <c r="P35" s="110">
        <f>[31]Maio!$D$18</f>
        <v>18.399999999999999</v>
      </c>
      <c r="Q35" s="110">
        <f>[31]Maio!$D$20</f>
        <v>16.600000000000001</v>
      </c>
      <c r="R35" s="110">
        <f>[31]Maio!$D$21</f>
        <v>16.899999999999999</v>
      </c>
      <c r="S35" s="110">
        <f>[31]Maio!$D$22</f>
        <v>19</v>
      </c>
      <c r="T35" s="110">
        <f>[31]Maio!$D$23</f>
        <v>15.2</v>
      </c>
      <c r="U35" s="110">
        <f>[31]Maio!$D$24</f>
        <v>17.899999999999999</v>
      </c>
      <c r="V35" s="110">
        <f>[31]Maio!$D$25</f>
        <v>16</v>
      </c>
      <c r="W35" s="110">
        <f>[31]Maio!$D$26</f>
        <v>14.7</v>
      </c>
      <c r="X35" s="110">
        <f>[31]Maio!$D$27</f>
        <v>15.5</v>
      </c>
      <c r="Y35" s="110">
        <f>[31]Maio!$D$28</f>
        <v>15.9</v>
      </c>
      <c r="Z35" s="110">
        <f>[31]Maio!$D$29</f>
        <v>15.8</v>
      </c>
      <c r="AA35" s="110">
        <f>[31]Maio!$D$30</f>
        <v>17.399999999999999</v>
      </c>
      <c r="AB35" s="110">
        <f>[31]Maio!$D$31</f>
        <v>18.100000000000001</v>
      </c>
      <c r="AC35" s="110">
        <f>[31]Maio!$D$32</f>
        <v>11</v>
      </c>
      <c r="AD35" s="110">
        <f>[31]Maio!$D$33</f>
        <v>5</v>
      </c>
      <c r="AE35" s="110">
        <f>[31]Maio!$D$34</f>
        <v>2.5</v>
      </c>
      <c r="AF35" s="110">
        <f>[31]Maio!$D$35</f>
        <v>6.4</v>
      </c>
      <c r="AG35" s="115">
        <f t="shared" si="3"/>
        <v>2.5</v>
      </c>
      <c r="AH35" s="114">
        <f t="shared" si="4"/>
        <v>15.529032258064513</v>
      </c>
      <c r="AK35" t="s">
        <v>35</v>
      </c>
    </row>
    <row r="36" spans="1:38" x14ac:dyDescent="0.2">
      <c r="A36" s="48" t="s">
        <v>123</v>
      </c>
      <c r="B36" s="110">
        <f>[32]Maio!$D$5</f>
        <v>16.7</v>
      </c>
      <c r="C36" s="110">
        <f>[32]Maio!$D$6</f>
        <v>14.6</v>
      </c>
      <c r="D36" s="110">
        <f>[32]Maio!$D$7</f>
        <v>18.899999999999999</v>
      </c>
      <c r="E36" s="110">
        <f>[32]Maio!$D$8</f>
        <v>20.3</v>
      </c>
      <c r="F36" s="110">
        <f>[32]Maio!$D$9</f>
        <v>19.899999999999999</v>
      </c>
      <c r="G36" s="110">
        <f>[32]Maio!$D$10</f>
        <v>18.2</v>
      </c>
      <c r="H36" s="110">
        <f>[32]Maio!$D$11</f>
        <v>19.8</v>
      </c>
      <c r="I36" s="110">
        <f>[32]Maio!$D$12</f>
        <v>20.8</v>
      </c>
      <c r="J36" s="110">
        <f>[32]Maio!$D$13</f>
        <v>22.2</v>
      </c>
      <c r="K36" s="110">
        <f>[32]Maio!$D$14</f>
        <v>19.399999999999999</v>
      </c>
      <c r="L36" s="110">
        <f>[32]Maio!$D$15</f>
        <v>15.6</v>
      </c>
      <c r="M36" s="110">
        <f>[32]Maio!$D$16</f>
        <v>16.5</v>
      </c>
      <c r="N36" s="110">
        <f>[32]Maio!$D$17</f>
        <v>18.3</v>
      </c>
      <c r="O36" s="110">
        <f>[32]Maio!$D$18</f>
        <v>18.399999999999999</v>
      </c>
      <c r="P36" s="110">
        <f>[32]Maio!$D$19</f>
        <v>16.7</v>
      </c>
      <c r="Q36" s="110">
        <f>[32]Maio!$D$20</f>
        <v>17.899999999999999</v>
      </c>
      <c r="R36" s="110">
        <f>[32]Maio!$D$21</f>
        <v>19.100000000000001</v>
      </c>
      <c r="S36" s="110">
        <f>[32]Maio!$D$22</f>
        <v>20.7</v>
      </c>
      <c r="T36" s="110">
        <f>[32]Maio!$D$23</f>
        <v>18.399999999999999</v>
      </c>
      <c r="U36" s="110">
        <f>[32]Maio!$D$24</f>
        <v>18.7</v>
      </c>
      <c r="V36" s="110">
        <f>[32]Maio!$D$25</f>
        <v>17.399999999999999</v>
      </c>
      <c r="W36" s="110">
        <f>[32]Maio!$D$26</f>
        <v>16.7</v>
      </c>
      <c r="X36" s="110">
        <f>[32]Maio!$D$27</f>
        <v>17.100000000000001</v>
      </c>
      <c r="Y36" s="110">
        <f>[32]Maio!$D$28</f>
        <v>18</v>
      </c>
      <c r="Z36" s="110">
        <f>[32]Maio!$D$29</f>
        <v>18.7</v>
      </c>
      <c r="AA36" s="110">
        <f>[32]Maio!$D$30</f>
        <v>19.7</v>
      </c>
      <c r="AB36" s="110">
        <f>[32]Maio!$D$31</f>
        <v>20</v>
      </c>
      <c r="AC36" s="110">
        <f>[32]Maio!$D$32</f>
        <v>11.3</v>
      </c>
      <c r="AD36" s="110">
        <f>[32]Maio!$D$33</f>
        <v>5.8</v>
      </c>
      <c r="AE36" s="110">
        <f>[32]Maio!$D$34</f>
        <v>3.9</v>
      </c>
      <c r="AF36" s="110">
        <f>[32]Maio!$D$35</f>
        <v>7.7</v>
      </c>
      <c r="AG36" s="115">
        <f t="shared" si="3"/>
        <v>3.9</v>
      </c>
      <c r="AH36" s="114">
        <f t="shared" si="4"/>
        <v>17.012903225806451</v>
      </c>
      <c r="AJ36" t="s">
        <v>35</v>
      </c>
    </row>
    <row r="37" spans="1:38" x14ac:dyDescent="0.2">
      <c r="A37" s="48" t="s">
        <v>14</v>
      </c>
      <c r="B37" s="110">
        <f>[33]Maio!$D$5</f>
        <v>16.7</v>
      </c>
      <c r="C37" s="110">
        <f>[33]Maio!$D$6</f>
        <v>18.2</v>
      </c>
      <c r="D37" s="110">
        <f>[33]Maio!$D$7</f>
        <v>19.899999999999999</v>
      </c>
      <c r="E37" s="110">
        <f>[33]Maio!$D$8</f>
        <v>18</v>
      </c>
      <c r="F37" s="110">
        <f>[33]Maio!$D$9</f>
        <v>18.5</v>
      </c>
      <c r="G37" s="110">
        <f>[33]Maio!$D$10</f>
        <v>16.100000000000001</v>
      </c>
      <c r="H37" s="110">
        <f>[33]Maio!$D$11</f>
        <v>16.2</v>
      </c>
      <c r="I37" s="110">
        <f>[33]Maio!$D$12</f>
        <v>17.899999999999999</v>
      </c>
      <c r="J37" s="110">
        <f>[33]Maio!$D$13</f>
        <v>19.899999999999999</v>
      </c>
      <c r="K37" s="110">
        <f>[33]Maio!$D$14</f>
        <v>20.3</v>
      </c>
      <c r="L37" s="110">
        <f>[33]Maio!$D$15</f>
        <v>20.399999999999999</v>
      </c>
      <c r="M37" s="110">
        <f>[33]Maio!$D$16</f>
        <v>18.3</v>
      </c>
      <c r="N37" s="110">
        <f>[33]Maio!$D$17</f>
        <v>18.3</v>
      </c>
      <c r="O37" s="110">
        <f>[33]Maio!$D$18</f>
        <v>19</v>
      </c>
      <c r="P37" s="110">
        <f>[33]Maio!$D$19</f>
        <v>18.2</v>
      </c>
      <c r="Q37" s="110">
        <f>[33]Maio!$D$20</f>
        <v>17.8</v>
      </c>
      <c r="R37" s="110">
        <f>[33]Maio!$D$21</f>
        <v>19.100000000000001</v>
      </c>
      <c r="S37" s="110">
        <f>[33]Maio!$D$22</f>
        <v>19.399999999999999</v>
      </c>
      <c r="T37" s="110">
        <f>[33]Maio!$D$23</f>
        <v>17.3</v>
      </c>
      <c r="U37" s="110">
        <f>[33]Maio!$D$24</f>
        <v>15.1</v>
      </c>
      <c r="V37" s="110">
        <f>[33]Maio!$D$25</f>
        <v>14.1</v>
      </c>
      <c r="W37" s="110">
        <f>[33]Maio!$D$26</f>
        <v>13.5</v>
      </c>
      <c r="X37" s="110">
        <f>[33]Maio!$D$27</f>
        <v>13.3</v>
      </c>
      <c r="Y37" s="110">
        <f>[33]Maio!$D$28</f>
        <v>13.8</v>
      </c>
      <c r="Z37" s="110">
        <f>[33]Maio!$D$29</f>
        <v>15.6</v>
      </c>
      <c r="AA37" s="110">
        <f>[33]Maio!$D$30</f>
        <v>15.1</v>
      </c>
      <c r="AB37" s="110">
        <f>[33]Maio!$D$31</f>
        <v>15.5</v>
      </c>
      <c r="AC37" s="110">
        <f>[33]Maio!$D$32</f>
        <v>16.5</v>
      </c>
      <c r="AD37" s="110">
        <f>[33]Maio!$D$33</f>
        <v>11.4</v>
      </c>
      <c r="AE37" s="110">
        <f>[33]Maio!$D$34</f>
        <v>7.6</v>
      </c>
      <c r="AF37" s="110">
        <f>[33]Maio!$D$35</f>
        <v>7.4</v>
      </c>
      <c r="AG37" s="115">
        <f t="shared" si="3"/>
        <v>7.4</v>
      </c>
      <c r="AH37" s="114">
        <f t="shared" si="4"/>
        <v>16.400000000000006</v>
      </c>
    </row>
    <row r="38" spans="1:38" x14ac:dyDescent="0.2">
      <c r="A38" s="48" t="s">
        <v>153</v>
      </c>
      <c r="B38" s="110">
        <f>[34]Maio!$D$5</f>
        <v>15</v>
      </c>
      <c r="C38" s="110">
        <f>[34]Maio!$D$6</f>
        <v>16.5</v>
      </c>
      <c r="D38" s="110">
        <f>[34]Maio!$D$7</f>
        <v>19</v>
      </c>
      <c r="E38" s="110">
        <f>[34]Maio!$D$8</f>
        <v>21</v>
      </c>
      <c r="F38" s="110">
        <f>[34]Maio!$D$9</f>
        <v>19.7</v>
      </c>
      <c r="G38" s="110">
        <f>[34]Maio!$D$10</f>
        <v>19.600000000000001</v>
      </c>
      <c r="H38" s="110">
        <f>[34]Maio!$D$11</f>
        <v>17.600000000000001</v>
      </c>
      <c r="I38" s="110">
        <f>[34]Maio!$D$12</f>
        <v>18.899999999999999</v>
      </c>
      <c r="J38" s="110">
        <f>[34]Maio!$D$13</f>
        <v>19.2</v>
      </c>
      <c r="K38" s="110">
        <f>[34]Maio!$D$14</f>
        <v>20.9</v>
      </c>
      <c r="L38" s="110">
        <f>[34]Maio!$D$15</f>
        <v>20.2</v>
      </c>
      <c r="M38" s="110">
        <f>[34]Maio!$D$16</f>
        <v>20.100000000000001</v>
      </c>
      <c r="N38" s="110">
        <f>[34]Maio!$D$17</f>
        <v>20</v>
      </c>
      <c r="O38" s="110">
        <f>[34]Maio!$D$18</f>
        <v>19.100000000000001</v>
      </c>
      <c r="P38" s="110">
        <f>[34]Maio!$D$19</f>
        <v>17.8</v>
      </c>
      <c r="Q38" s="110">
        <f>[34]Maio!$D$20</f>
        <v>17.2</v>
      </c>
      <c r="R38" s="110">
        <f>[34]Maio!$D$21</f>
        <v>17.399999999999999</v>
      </c>
      <c r="S38" s="110">
        <f>[34]Maio!$D$22</f>
        <v>17.8</v>
      </c>
      <c r="T38" s="110">
        <f>[34]Maio!$D$23</f>
        <v>18.7</v>
      </c>
      <c r="U38" s="110">
        <f>[34]Maio!$D$24</f>
        <v>18.600000000000001</v>
      </c>
      <c r="V38" s="110">
        <f>[34]Maio!$D$25</f>
        <v>16.100000000000001</v>
      </c>
      <c r="W38" s="110">
        <f>[34]Maio!$D$26</f>
        <v>14</v>
      </c>
      <c r="X38" s="110">
        <f>[34]Maio!$D$27</f>
        <v>13.3</v>
      </c>
      <c r="Y38" s="110">
        <f>[34]Maio!$D$28</f>
        <v>13.6</v>
      </c>
      <c r="Z38" s="110">
        <f>[34]Maio!$D$29</f>
        <v>16.7</v>
      </c>
      <c r="AA38" s="110">
        <f>[34]Maio!$D$30</f>
        <v>16.7</v>
      </c>
      <c r="AB38" s="110">
        <f>[34]Maio!$D$31</f>
        <v>16.899999999999999</v>
      </c>
      <c r="AC38" s="110">
        <f>[34]Maio!$D$32</f>
        <v>16.100000000000001</v>
      </c>
      <c r="AD38" s="110">
        <f>[34]Maio!$D$33</f>
        <v>12.4</v>
      </c>
      <c r="AE38" s="110">
        <f>[34]Maio!$D$34</f>
        <v>8.6999999999999993</v>
      </c>
      <c r="AF38" s="110">
        <f>[34]Maio!$D$35</f>
        <v>9.5</v>
      </c>
      <c r="AG38" s="115">
        <f t="shared" si="3"/>
        <v>8.6999999999999993</v>
      </c>
      <c r="AH38" s="114">
        <f t="shared" si="4"/>
        <v>17.041935483870969</v>
      </c>
      <c r="AJ38" t="s">
        <v>35</v>
      </c>
      <c r="AL38" t="s">
        <v>35</v>
      </c>
    </row>
    <row r="39" spans="1:38" x14ac:dyDescent="0.2">
      <c r="A39" s="48" t="s">
        <v>15</v>
      </c>
      <c r="B39" s="110">
        <f>[35]Maio!$D$5</f>
        <v>13.7</v>
      </c>
      <c r="C39" s="110">
        <f>[35]Maio!$D$6</f>
        <v>13.3</v>
      </c>
      <c r="D39" s="110">
        <f>[35]Maio!$D$7</f>
        <v>15.8</v>
      </c>
      <c r="E39" s="110">
        <f>[35]Maio!$D$8</f>
        <v>17.600000000000001</v>
      </c>
      <c r="F39" s="110">
        <f>[35]Maio!$D$9</f>
        <v>18.7</v>
      </c>
      <c r="G39" s="110">
        <f>[35]Maio!$D$10</f>
        <v>17</v>
      </c>
      <c r="H39" s="110">
        <f>[35]Maio!$D$11</f>
        <v>16.7</v>
      </c>
      <c r="I39" s="110">
        <f>[35]Maio!$D$12</f>
        <v>18.100000000000001</v>
      </c>
      <c r="J39" s="110">
        <f>[35]Maio!$D$13</f>
        <v>19.899999999999999</v>
      </c>
      <c r="K39" s="110">
        <f>[35]Maio!$D$14</f>
        <v>16.5</v>
      </c>
      <c r="L39" s="110">
        <f>[35]Maio!$D$15</f>
        <v>13.9</v>
      </c>
      <c r="M39" s="110">
        <f>[35]Maio!$D$16</f>
        <v>14.9</v>
      </c>
      <c r="N39" s="110">
        <f>[35]Maio!$D$17</f>
        <v>16</v>
      </c>
      <c r="O39" s="110">
        <f>[35]Maio!$D$18</f>
        <v>16.8</v>
      </c>
      <c r="P39" s="110">
        <f>[35]Maio!$D$19</f>
        <v>15.7</v>
      </c>
      <c r="Q39" s="110">
        <f>[35]Maio!$D$20</f>
        <v>15.1</v>
      </c>
      <c r="R39" s="110">
        <f>[35]Maio!$D$21</f>
        <v>16.3</v>
      </c>
      <c r="S39" s="110">
        <f>[35]Maio!$D$22</f>
        <v>17</v>
      </c>
      <c r="T39" s="110">
        <f>[35]Maio!$D$23</f>
        <v>14.6</v>
      </c>
      <c r="U39" s="110">
        <f>[35]Maio!$D$24</f>
        <v>19.399999999999999</v>
      </c>
      <c r="V39" s="110">
        <f>[35]Maio!$D$25</f>
        <v>18.399999999999999</v>
      </c>
      <c r="W39" s="110">
        <f>[35]Maio!$D$26</f>
        <v>18.600000000000001</v>
      </c>
      <c r="X39" s="110">
        <f>[35]Maio!$D$27</f>
        <v>15.6</v>
      </c>
      <c r="Y39" s="110">
        <f>[35]Maio!$D$28</f>
        <v>15.2</v>
      </c>
      <c r="Z39" s="110">
        <f>[35]Maio!$D$29</f>
        <v>15.7</v>
      </c>
      <c r="AA39" s="110">
        <f>[35]Maio!$D$30</f>
        <v>17.3</v>
      </c>
      <c r="AB39" s="110">
        <f>[35]Maio!$D$31</f>
        <v>17.3</v>
      </c>
      <c r="AC39" s="110">
        <f>[35]Maio!$D$32</f>
        <v>9.5</v>
      </c>
      <c r="AD39" s="110">
        <f>[35]Maio!$D$33</f>
        <v>4.3</v>
      </c>
      <c r="AE39" s="110">
        <f>[35]Maio!$D$34</f>
        <v>4.5999999999999996</v>
      </c>
      <c r="AF39" s="110">
        <f>[35]Maio!$D$35</f>
        <v>9.8000000000000007</v>
      </c>
      <c r="AG39" s="115">
        <f t="shared" si="3"/>
        <v>4.3</v>
      </c>
      <c r="AH39" s="114">
        <f t="shared" si="4"/>
        <v>15.267741935483874</v>
      </c>
      <c r="AI39" s="12" t="s">
        <v>35</v>
      </c>
      <c r="AJ39" t="s">
        <v>35</v>
      </c>
      <c r="AL39" t="s">
        <v>35</v>
      </c>
    </row>
    <row r="40" spans="1:38" x14ac:dyDescent="0.2">
      <c r="A40" s="48" t="s">
        <v>16</v>
      </c>
      <c r="B40" s="110">
        <f>[36]Maio!$D$5</f>
        <v>15.2</v>
      </c>
      <c r="C40" s="110">
        <f>[36]Maio!$D$6</f>
        <v>18.100000000000001</v>
      </c>
      <c r="D40" s="110">
        <f>[36]Maio!$D$7</f>
        <v>21.8</v>
      </c>
      <c r="E40" s="110">
        <f>[36]Maio!$D$8</f>
        <v>18.899999999999999</v>
      </c>
      <c r="F40" s="110">
        <f>[36]Maio!$D$9</f>
        <v>23.4</v>
      </c>
      <c r="G40" s="110">
        <f>[36]Maio!$D$10</f>
        <v>21.4</v>
      </c>
      <c r="H40" s="110">
        <f>[36]Maio!$D$11</f>
        <v>23.7</v>
      </c>
      <c r="I40" s="110">
        <f>[36]Maio!$D$12</f>
        <v>24</v>
      </c>
      <c r="J40" s="110">
        <f>[36]Maio!$D$13</f>
        <v>21.8</v>
      </c>
      <c r="K40" s="110">
        <f>[36]Maio!$D$14</f>
        <v>17.899999999999999</v>
      </c>
      <c r="L40" s="110">
        <f>[36]Maio!$D$15</f>
        <v>16.100000000000001</v>
      </c>
      <c r="M40" s="110">
        <f>[36]Maio!$D$16</f>
        <v>15.3</v>
      </c>
      <c r="N40" s="110">
        <f>[36]Maio!$D$17</f>
        <v>18.7</v>
      </c>
      <c r="O40" s="110">
        <f>[36]Maio!$D$18</f>
        <v>19.600000000000001</v>
      </c>
      <c r="P40" s="110">
        <f>[36]Maio!$D$19</f>
        <v>18.7</v>
      </c>
      <c r="Q40" s="110">
        <f>[36]Maio!$D$20</f>
        <v>17.7</v>
      </c>
      <c r="R40" s="110">
        <f>[36]Maio!$D$21</f>
        <v>18.5</v>
      </c>
      <c r="S40" s="110">
        <f>[36]Maio!$D$22</f>
        <v>22.4</v>
      </c>
      <c r="T40" s="110">
        <f>[36]Maio!$D$23</f>
        <v>20.3</v>
      </c>
      <c r="U40" s="110">
        <f>[36]Maio!$D$24</f>
        <v>21.7</v>
      </c>
      <c r="V40" s="110">
        <f>[36]Maio!$D$25</f>
        <v>20.2</v>
      </c>
      <c r="W40" s="110">
        <f>[36]Maio!$D$26</f>
        <v>20.3</v>
      </c>
      <c r="X40" s="110">
        <f>[36]Maio!$D$27</f>
        <v>21.3</v>
      </c>
      <c r="Y40" s="110">
        <f>[36]Maio!$D$28</f>
        <v>18.600000000000001</v>
      </c>
      <c r="Z40" s="110">
        <f>[36]Maio!$D$29</f>
        <v>18</v>
      </c>
      <c r="AA40" s="110">
        <f>[36]Maio!$D$30</f>
        <v>21.7</v>
      </c>
      <c r="AB40" s="110">
        <f>[36]Maio!$D$31</f>
        <v>24.4</v>
      </c>
      <c r="AC40" s="110">
        <f>[36]Maio!$D$32</f>
        <v>13.1</v>
      </c>
      <c r="AD40" s="110">
        <f>[36]Maio!$D$33</f>
        <v>6.5</v>
      </c>
      <c r="AE40" s="110">
        <f>[36]Maio!$D$34</f>
        <v>5.9</v>
      </c>
      <c r="AF40" s="110">
        <f>[36]Maio!$D$35</f>
        <v>13.8</v>
      </c>
      <c r="AG40" s="115">
        <f t="shared" si="3"/>
        <v>5.9</v>
      </c>
      <c r="AH40" s="114">
        <f t="shared" si="4"/>
        <v>18.677419354838708</v>
      </c>
      <c r="AJ40" t="s">
        <v>35</v>
      </c>
      <c r="AK40" t="s">
        <v>35</v>
      </c>
    </row>
    <row r="41" spans="1:38" x14ac:dyDescent="0.2">
      <c r="A41" s="48" t="s">
        <v>257</v>
      </c>
      <c r="B41" s="110" t="str">
        <f>[37]Maio!$D$5</f>
        <v>*</v>
      </c>
      <c r="C41" s="110" t="str">
        <f>[37]Maio!$D$6</f>
        <v>*</v>
      </c>
      <c r="D41" s="110" t="str">
        <f>[37]Maio!$D$7</f>
        <v>*</v>
      </c>
      <c r="E41" s="110" t="str">
        <f>[37]Maio!$D$8</f>
        <v>*</v>
      </c>
      <c r="F41" s="110" t="str">
        <f>[37]Maio!$D$9</f>
        <v>*</v>
      </c>
      <c r="G41" s="110" t="str">
        <f>[37]Maio!$D$10</f>
        <v>*</v>
      </c>
      <c r="H41" s="110" t="str">
        <f>[37]Maio!$D$11</f>
        <v>*</v>
      </c>
      <c r="I41" s="110" t="str">
        <f>[37]Maio!$D$12</f>
        <v>*</v>
      </c>
      <c r="J41" s="110" t="str">
        <f>[37]Maio!$D$13</f>
        <v>*</v>
      </c>
      <c r="K41" s="110" t="str">
        <f>[37]Maio!$D$14</f>
        <v>*</v>
      </c>
      <c r="L41" s="110" t="str">
        <f>[37]Maio!$D$15</f>
        <v>*</v>
      </c>
      <c r="M41" s="110" t="str">
        <f>[37]Maio!$D$16</f>
        <v>*</v>
      </c>
      <c r="N41" s="110" t="str">
        <f>[37]Maio!$D$17</f>
        <v>*</v>
      </c>
      <c r="O41" s="110" t="str">
        <f>[37]Maio!$D$18</f>
        <v>*</v>
      </c>
      <c r="P41" s="110" t="str">
        <f>[37]Maio!$D$19</f>
        <v>*</v>
      </c>
      <c r="Q41" s="110" t="str">
        <f>[37]Maio!$D$20</f>
        <v>*</v>
      </c>
      <c r="R41" s="110" t="str">
        <f>[37]Maio!$D$21</f>
        <v>*</v>
      </c>
      <c r="S41" s="110" t="str">
        <f>[37]Maio!$D$22</f>
        <v>*</v>
      </c>
      <c r="T41" s="110" t="str">
        <f>[37]Maio!$D$23</f>
        <v>*</v>
      </c>
      <c r="U41" s="110" t="str">
        <f>[37]Maio!$D$24</f>
        <v>*</v>
      </c>
      <c r="V41" s="110" t="str">
        <f>[37]Maio!$D$25</f>
        <v>*</v>
      </c>
      <c r="W41" s="110" t="str">
        <f>[37]Maio!$D$26</f>
        <v>*</v>
      </c>
      <c r="X41" s="110" t="str">
        <f>[37]Maio!$D$27</f>
        <v>*</v>
      </c>
      <c r="Y41" s="110" t="str">
        <f>[37]Maio!$D$28</f>
        <v>*</v>
      </c>
      <c r="Z41" s="110" t="str">
        <f>[37]Maio!$D$29</f>
        <v>*</v>
      </c>
      <c r="AA41" s="110" t="str">
        <f>[37]Maio!$D$30</f>
        <v>*</v>
      </c>
      <c r="AB41" s="110" t="str">
        <f>[37]Maio!$D$31</f>
        <v>*</v>
      </c>
      <c r="AC41" s="110">
        <f>[37]Maio!$D$32</f>
        <v>12.9</v>
      </c>
      <c r="AD41" s="110">
        <f>[37]Maio!$D$33</f>
        <v>6.9</v>
      </c>
      <c r="AE41" s="110">
        <f>[37]Maio!$D$34</f>
        <v>6.9</v>
      </c>
      <c r="AF41" s="110">
        <f>[37]Maio!$D$35</f>
        <v>12.6</v>
      </c>
      <c r="AG41" s="115">
        <f t="shared" si="3"/>
        <v>6.9</v>
      </c>
      <c r="AH41" s="114">
        <f t="shared" si="4"/>
        <v>9.8250000000000011</v>
      </c>
    </row>
    <row r="42" spans="1:38" x14ac:dyDescent="0.2">
      <c r="A42" s="48" t="s">
        <v>154</v>
      </c>
      <c r="B42" s="110">
        <f>[38]Maio!$D$5</f>
        <v>13.9</v>
      </c>
      <c r="C42" s="110">
        <f>[38]Maio!$D$6</f>
        <v>14.5</v>
      </c>
      <c r="D42" s="110">
        <f>[38]Maio!$D$7</f>
        <v>17.5</v>
      </c>
      <c r="E42" s="110">
        <f>[38]Maio!$D$8</f>
        <v>19.399999999999999</v>
      </c>
      <c r="F42" s="110">
        <f>[38]Maio!$D$9</f>
        <v>17.8</v>
      </c>
      <c r="G42" s="110">
        <f>[38]Maio!$D$10</f>
        <v>16.7</v>
      </c>
      <c r="H42" s="110">
        <f>[38]Maio!$D$11</f>
        <v>16.7</v>
      </c>
      <c r="I42" s="110">
        <f>[38]Maio!$D$12</f>
        <v>17.100000000000001</v>
      </c>
      <c r="J42" s="110">
        <f>[38]Maio!$D$13</f>
        <v>19.399999999999999</v>
      </c>
      <c r="K42" s="110">
        <f>[38]Maio!$D$14</f>
        <v>20.5</v>
      </c>
      <c r="L42" s="110">
        <f>[38]Maio!$D$15</f>
        <v>16.5</v>
      </c>
      <c r="M42" s="110">
        <f>[38]Maio!$D$16</f>
        <v>17.899999999999999</v>
      </c>
      <c r="N42" s="110">
        <f>[38]Maio!$D$17</f>
        <v>17.899999999999999</v>
      </c>
      <c r="O42" s="110">
        <f>[38]Maio!$D$18</f>
        <v>18.8</v>
      </c>
      <c r="P42" s="110">
        <f>[38]Maio!$D$19</f>
        <v>17.399999999999999</v>
      </c>
      <c r="Q42" s="110">
        <f>[38]Maio!$D$20</f>
        <v>16.899999999999999</v>
      </c>
      <c r="R42" s="110">
        <f>[38]Maio!$D$21</f>
        <v>17</v>
      </c>
      <c r="S42" s="110">
        <f>[38]Maio!$D$22</f>
        <v>17.600000000000001</v>
      </c>
      <c r="T42" s="110">
        <f>[38]Maio!$D$23</f>
        <v>19.2</v>
      </c>
      <c r="U42" s="110">
        <f>[38]Maio!$D$24</f>
        <v>20</v>
      </c>
      <c r="V42" s="110">
        <f>[38]Maio!$D$25</f>
        <v>16</v>
      </c>
      <c r="W42" s="110">
        <f>[38]Maio!$D$26</f>
        <v>14.4</v>
      </c>
      <c r="X42" s="110">
        <f>[38]Maio!$D$27</f>
        <v>14.9</v>
      </c>
      <c r="Y42" s="110">
        <f>[38]Maio!$D$28</f>
        <v>14.4</v>
      </c>
      <c r="Z42" s="110">
        <f>[38]Maio!$D$29</f>
        <v>14.6</v>
      </c>
      <c r="AA42" s="110">
        <f>[38]Maio!$D$30</f>
        <v>15.6</v>
      </c>
      <c r="AB42" s="110">
        <f>[38]Maio!$D$31</f>
        <v>16.100000000000001</v>
      </c>
      <c r="AC42" s="110">
        <f>[38]Maio!$D$32</f>
        <v>12.5</v>
      </c>
      <c r="AD42" s="110">
        <f>[38]Maio!$D$33</f>
        <v>8.1999999999999993</v>
      </c>
      <c r="AE42" s="110">
        <f>[38]Maio!$D$34</f>
        <v>4.7</v>
      </c>
      <c r="AF42" s="110">
        <f>[38]Maio!$D$35</f>
        <v>7.4</v>
      </c>
      <c r="AG42" s="115">
        <f t="shared" si="3"/>
        <v>4.7</v>
      </c>
      <c r="AH42" s="114">
        <f t="shared" si="4"/>
        <v>15.854838709677418</v>
      </c>
      <c r="AL42" t="s">
        <v>35</v>
      </c>
    </row>
    <row r="43" spans="1:38" x14ac:dyDescent="0.2">
      <c r="A43" s="48" t="s">
        <v>17</v>
      </c>
      <c r="B43" s="110">
        <f>[39]Maio!$D$5</f>
        <v>12.8</v>
      </c>
      <c r="C43" s="110">
        <f>[39]Maio!$D$6</f>
        <v>11.8</v>
      </c>
      <c r="D43" s="110">
        <f>[39]Maio!$D$7</f>
        <v>14.4</v>
      </c>
      <c r="E43" s="110">
        <f>[39]Maio!$D$8</f>
        <v>18.2</v>
      </c>
      <c r="F43" s="110">
        <f>[39]Maio!$D$9</f>
        <v>18.100000000000001</v>
      </c>
      <c r="G43" s="110">
        <f>[39]Maio!$D$10</f>
        <v>17</v>
      </c>
      <c r="H43" s="110">
        <f>[39]Maio!$D$11</f>
        <v>16.5</v>
      </c>
      <c r="I43" s="110">
        <f>[39]Maio!$D$12</f>
        <v>18.600000000000001</v>
      </c>
      <c r="J43" s="110">
        <f>[39]Maio!$D$13</f>
        <v>18.600000000000001</v>
      </c>
      <c r="K43" s="110">
        <f>[39]Maio!$D$14</f>
        <v>18.8</v>
      </c>
      <c r="L43" s="110">
        <f>[39]Maio!$D$15</f>
        <v>15.1</v>
      </c>
      <c r="M43" s="110">
        <f>[39]Maio!$D$16</f>
        <v>15.7</v>
      </c>
      <c r="N43" s="110">
        <f>[39]Maio!$D$17</f>
        <v>17.3</v>
      </c>
      <c r="O43" s="110">
        <f>[39]Maio!$D$18</f>
        <v>17.8</v>
      </c>
      <c r="P43" s="110">
        <f>[39]Maio!$D$19</f>
        <v>15.9</v>
      </c>
      <c r="Q43" s="110">
        <f>[39]Maio!$D$20</f>
        <v>15.8</v>
      </c>
      <c r="R43" s="110">
        <f>[39]Maio!$D$21</f>
        <v>16.899999999999999</v>
      </c>
      <c r="S43" s="110">
        <f>[39]Maio!$D$22</f>
        <v>16.8</v>
      </c>
      <c r="T43" s="110">
        <f>[39]Maio!$D$23</f>
        <v>14.7</v>
      </c>
      <c r="U43" s="110">
        <f>[39]Maio!$D$24</f>
        <v>17.3</v>
      </c>
      <c r="V43" s="110">
        <f>[39]Maio!$D$25</f>
        <v>15.9</v>
      </c>
      <c r="W43" s="110">
        <f>[39]Maio!$D$26</f>
        <v>13.6</v>
      </c>
      <c r="X43" s="110">
        <f>[39]Maio!$D$27</f>
        <v>14.8</v>
      </c>
      <c r="Y43" s="110">
        <f>[39]Maio!$D$28</f>
        <v>17.3</v>
      </c>
      <c r="Z43" s="110">
        <f>[39]Maio!$D$29</f>
        <v>14</v>
      </c>
      <c r="AA43" s="110">
        <f>[39]Maio!$D$30</f>
        <v>15.7</v>
      </c>
      <c r="AB43" s="110">
        <f>[39]Maio!$D$31</f>
        <v>18.8</v>
      </c>
      <c r="AC43" s="110">
        <f>[39]Maio!$D$32</f>
        <v>9.6</v>
      </c>
      <c r="AD43" s="110">
        <f>[39]Maio!$D$33</f>
        <v>5.8</v>
      </c>
      <c r="AE43" s="110">
        <f>[39]Maio!$D$34</f>
        <v>0.7</v>
      </c>
      <c r="AF43" s="110">
        <f>[39]Maio!$D$35</f>
        <v>6.9</v>
      </c>
      <c r="AG43" s="115">
        <f t="shared" si="3"/>
        <v>0.7</v>
      </c>
      <c r="AH43" s="114">
        <f t="shared" si="4"/>
        <v>14.877419354838711</v>
      </c>
      <c r="AJ43" t="s">
        <v>35</v>
      </c>
      <c r="AK43" t="s">
        <v>35</v>
      </c>
      <c r="AL43" t="s">
        <v>35</v>
      </c>
    </row>
    <row r="44" spans="1:38" x14ac:dyDescent="0.2">
      <c r="A44" s="48" t="s">
        <v>136</v>
      </c>
      <c r="B44" s="110">
        <f>[40]Maio!$D$5</f>
        <v>15.3</v>
      </c>
      <c r="C44" s="110">
        <f>[40]Maio!$D$6</f>
        <v>13.2</v>
      </c>
      <c r="D44" s="110">
        <f>[40]Maio!$D$7</f>
        <v>19.899999999999999</v>
      </c>
      <c r="E44" s="110">
        <f>[40]Maio!$D$8</f>
        <v>19.399999999999999</v>
      </c>
      <c r="F44" s="110">
        <f>[40]Maio!$D$9</f>
        <v>17.8</v>
      </c>
      <c r="G44" s="110">
        <f>[40]Maio!$D$10</f>
        <v>16</v>
      </c>
      <c r="H44" s="110">
        <f>[40]Maio!$D$11</f>
        <v>17.5</v>
      </c>
      <c r="I44" s="110">
        <f>[40]Maio!$D$12</f>
        <v>19</v>
      </c>
      <c r="J44" s="110">
        <f>[40]Maio!$D$13</f>
        <v>20.8</v>
      </c>
      <c r="K44" s="110">
        <f>[40]Maio!$D$14</f>
        <v>21.1</v>
      </c>
      <c r="L44" s="110">
        <f>[40]Maio!$D$15</f>
        <v>16.2</v>
      </c>
      <c r="M44" s="110">
        <f>[40]Maio!$D$16</f>
        <v>16.600000000000001</v>
      </c>
      <c r="N44" s="110">
        <f>[40]Maio!$D$17</f>
        <v>18.2</v>
      </c>
      <c r="O44" s="110">
        <f>[40]Maio!$D$18</f>
        <v>17.399999999999999</v>
      </c>
      <c r="P44" s="110">
        <f>[40]Maio!$D$19</f>
        <v>16.2</v>
      </c>
      <c r="Q44" s="110">
        <f>[40]Maio!$D$20</f>
        <v>16.5</v>
      </c>
      <c r="R44" s="110">
        <f>[40]Maio!$D$21</f>
        <v>18.399999999999999</v>
      </c>
      <c r="S44" s="110">
        <f>[40]Maio!$D$22</f>
        <v>19.7</v>
      </c>
      <c r="T44" s="110">
        <f>[40]Maio!$D$23</f>
        <v>19.8</v>
      </c>
      <c r="U44" s="110">
        <f>[40]Maio!$D$24</f>
        <v>17.899999999999999</v>
      </c>
      <c r="V44" s="110">
        <f>[40]Maio!$D$25</f>
        <v>15</v>
      </c>
      <c r="W44" s="110">
        <f>[40]Maio!$D$26</f>
        <v>12.9</v>
      </c>
      <c r="X44" s="110">
        <f>[40]Maio!$D$27</f>
        <v>14.6</v>
      </c>
      <c r="Y44" s="110">
        <f>[40]Maio!$D$28</f>
        <v>16.100000000000001</v>
      </c>
      <c r="Z44" s="110">
        <f>[40]Maio!$D$29</f>
        <v>16.399999999999999</v>
      </c>
      <c r="AA44" s="110">
        <f>[40]Maio!$D$30</f>
        <v>16.5</v>
      </c>
      <c r="AB44" s="110">
        <f>[40]Maio!$D$31</f>
        <v>18.899999999999999</v>
      </c>
      <c r="AC44" s="110">
        <f>[40]Maio!$D$32</f>
        <v>12.7</v>
      </c>
      <c r="AD44" s="110">
        <f>[40]Maio!$D$33</f>
        <v>6.4</v>
      </c>
      <c r="AE44" s="110">
        <f>[40]Maio!$D$34</f>
        <v>2.4</v>
      </c>
      <c r="AF44" s="110">
        <f>[40]Maio!$D$35</f>
        <v>5.2</v>
      </c>
      <c r="AG44" s="115">
        <f t="shared" si="3"/>
        <v>2.4</v>
      </c>
      <c r="AH44" s="114">
        <f t="shared" si="4"/>
        <v>15.935483870967737</v>
      </c>
      <c r="AJ44" t="s">
        <v>35</v>
      </c>
    </row>
    <row r="45" spans="1:38" x14ac:dyDescent="0.2">
      <c r="A45" s="48" t="s">
        <v>18</v>
      </c>
      <c r="B45" s="110">
        <f>[41]Maio!$D$5</f>
        <v>14.9</v>
      </c>
      <c r="C45" s="110">
        <f>[41]Maio!$D$6</f>
        <v>15.9</v>
      </c>
      <c r="D45" s="110">
        <f>[41]Maio!$D$7</f>
        <v>17.7</v>
      </c>
      <c r="E45" s="110">
        <f>[41]Maio!$D$8</f>
        <v>19.3</v>
      </c>
      <c r="F45" s="110">
        <f>[41]Maio!$D$9</f>
        <v>18.7</v>
      </c>
      <c r="G45" s="110">
        <f>[41]Maio!$D$10</f>
        <v>18.2</v>
      </c>
      <c r="H45" s="110">
        <f>[41]Maio!$D$11</f>
        <v>17.100000000000001</v>
      </c>
      <c r="I45" s="110">
        <f>[41]Maio!$D$12</f>
        <v>17.899999999999999</v>
      </c>
      <c r="J45" s="110">
        <f>[41]Maio!$D$13</f>
        <v>19.7</v>
      </c>
      <c r="K45" s="110">
        <f>[41]Maio!$D$14</f>
        <v>19.600000000000001</v>
      </c>
      <c r="L45" s="110">
        <f>[41]Maio!$D$15</f>
        <v>15.7</v>
      </c>
      <c r="M45" s="110">
        <f>[41]Maio!$D$16</f>
        <v>18.399999999999999</v>
      </c>
      <c r="N45" s="110">
        <f>[41]Maio!$D$17</f>
        <v>18.399999999999999</v>
      </c>
      <c r="O45" s="110">
        <f>[41]Maio!$D$18</f>
        <v>18.100000000000001</v>
      </c>
      <c r="P45" s="110">
        <f>[41]Maio!$D$19</f>
        <v>17.7</v>
      </c>
      <c r="Q45" s="110">
        <f>[41]Maio!$D$20</f>
        <v>17.3</v>
      </c>
      <c r="R45" s="110">
        <f>[41]Maio!$D$21</f>
        <v>17</v>
      </c>
      <c r="S45" s="110">
        <f>[41]Maio!$D$22</f>
        <v>17.600000000000001</v>
      </c>
      <c r="T45" s="110">
        <f>[41]Maio!$D$23</f>
        <v>17.899999999999999</v>
      </c>
      <c r="U45" s="110">
        <f>[41]Maio!$D$24</f>
        <v>18.899999999999999</v>
      </c>
      <c r="V45" s="110">
        <f>[41]Maio!$D$25</f>
        <v>16.3</v>
      </c>
      <c r="W45" s="110">
        <f>[41]Maio!$D$26</f>
        <v>14.6</v>
      </c>
      <c r="X45" s="110">
        <f>[41]Maio!$D$27</f>
        <v>15.6</v>
      </c>
      <c r="Y45" s="110">
        <f>[41]Maio!$D$28</f>
        <v>15.4</v>
      </c>
      <c r="Z45" s="110">
        <f>[41]Maio!$D$29</f>
        <v>18.100000000000001</v>
      </c>
      <c r="AA45" s="110">
        <f>[41]Maio!$D$30</f>
        <v>16.7</v>
      </c>
      <c r="AB45" s="110">
        <f>[41]Maio!$D$31</f>
        <v>17.600000000000001</v>
      </c>
      <c r="AC45" s="110">
        <f>[41]Maio!$D$32</f>
        <v>11.6</v>
      </c>
      <c r="AD45" s="110">
        <f>[41]Maio!$D$33</f>
        <v>6.7</v>
      </c>
      <c r="AE45" s="110">
        <f>[41]Maio!$D$34</f>
        <v>5.4</v>
      </c>
      <c r="AF45" s="110">
        <f>[41]Maio!$D$35</f>
        <v>9.5</v>
      </c>
      <c r="AG45" s="115">
        <f t="shared" ref="AG45" si="5">MIN(B45:AF45)</f>
        <v>5.4</v>
      </c>
      <c r="AH45" s="114">
        <f t="shared" ref="AH45" si="6">AVERAGE(B45:AF45)</f>
        <v>16.241935483870968</v>
      </c>
      <c r="AJ45" t="s">
        <v>35</v>
      </c>
      <c r="AL45" s="12" t="s">
        <v>35</v>
      </c>
    </row>
    <row r="46" spans="1:38" x14ac:dyDescent="0.2">
      <c r="A46" s="48" t="s">
        <v>19</v>
      </c>
      <c r="B46" s="110">
        <f>[42]Maio!$D$5</f>
        <v>12.9</v>
      </c>
      <c r="C46" s="110">
        <f>[42]Maio!$D$6</f>
        <v>13.3</v>
      </c>
      <c r="D46" s="110">
        <f>[42]Maio!$D$7</f>
        <v>17.5</v>
      </c>
      <c r="E46" s="110">
        <f>[42]Maio!$D$8</f>
        <v>18.2</v>
      </c>
      <c r="F46" s="110">
        <f>[42]Maio!$D$9</f>
        <v>18.399999999999999</v>
      </c>
      <c r="G46" s="110">
        <f>[42]Maio!$D$10</f>
        <v>17.3</v>
      </c>
      <c r="H46" s="110">
        <f>[42]Maio!$D$11</f>
        <v>17.5</v>
      </c>
      <c r="I46" s="110">
        <f>[42]Maio!$D$12</f>
        <v>17.899999999999999</v>
      </c>
      <c r="J46" s="110">
        <f>[42]Maio!$D$13</f>
        <v>17.899999999999999</v>
      </c>
      <c r="K46" s="110">
        <f>[42]Maio!$D$14</f>
        <v>16.100000000000001</v>
      </c>
      <c r="L46" s="110">
        <f>[42]Maio!$D$15</f>
        <v>13.8</v>
      </c>
      <c r="M46" s="110">
        <f>[42]Maio!$D$16</f>
        <v>13.7</v>
      </c>
      <c r="N46" s="110">
        <f>[42]Maio!$D$17</f>
        <v>15.7</v>
      </c>
      <c r="O46" s="110">
        <f>[42]Maio!$D$18</f>
        <v>17.399999999999999</v>
      </c>
      <c r="P46" s="110">
        <f>[42]Maio!$D$19</f>
        <v>15.6</v>
      </c>
      <c r="Q46" s="110">
        <f>[42]Maio!$D$20</f>
        <v>13.8</v>
      </c>
      <c r="R46" s="110">
        <f>[42]Maio!$D$21</f>
        <v>15.6</v>
      </c>
      <c r="S46" s="110">
        <f>[42]Maio!$D$22</f>
        <v>15.7</v>
      </c>
      <c r="T46" s="110">
        <f>[42]Maio!$D$23</f>
        <v>15.2</v>
      </c>
      <c r="U46" s="110">
        <f>[42]Maio!$D$24</f>
        <v>18</v>
      </c>
      <c r="V46" s="110">
        <f>[42]Maio!$D$25</f>
        <v>17.100000000000001</v>
      </c>
      <c r="W46" s="110">
        <f>[42]Maio!$D$26</f>
        <v>17.8</v>
      </c>
      <c r="X46" s="110">
        <f>[42]Maio!$D$27</f>
        <v>16.399999999999999</v>
      </c>
      <c r="Y46" s="110">
        <f>[42]Maio!$D$28</f>
        <v>16.899999999999999</v>
      </c>
      <c r="Z46" s="110">
        <f>[42]Maio!$D$29</f>
        <v>16.100000000000001</v>
      </c>
      <c r="AA46" s="110">
        <f>[42]Maio!$D$30</f>
        <v>16.899999999999999</v>
      </c>
      <c r="AB46" s="110">
        <f>[42]Maio!$D$31</f>
        <v>17.8</v>
      </c>
      <c r="AC46" s="110">
        <f>[42]Maio!$D$32</f>
        <v>9.1</v>
      </c>
      <c r="AD46" s="110">
        <f>[42]Maio!$D$33</f>
        <v>5.3</v>
      </c>
      <c r="AE46" s="110">
        <f>[42]Maio!$D$34</f>
        <v>5</v>
      </c>
      <c r="AF46" s="110">
        <f>[42]Maio!$D$35</f>
        <v>8.1</v>
      </c>
      <c r="AG46" s="115">
        <f t="shared" si="3"/>
        <v>5</v>
      </c>
      <c r="AH46" s="114">
        <f t="shared" si="4"/>
        <v>15.09677419354839</v>
      </c>
      <c r="AI46" s="12" t="s">
        <v>35</v>
      </c>
      <c r="AJ46" t="s">
        <v>35</v>
      </c>
    </row>
    <row r="47" spans="1:38" x14ac:dyDescent="0.2">
      <c r="A47" s="48" t="s">
        <v>23</v>
      </c>
      <c r="B47" s="110">
        <f>[43]Maio!$D$5</f>
        <v>14.3</v>
      </c>
      <c r="C47" s="110">
        <f>[43]Maio!$D$6</f>
        <v>14.5</v>
      </c>
      <c r="D47" s="110">
        <f>[43]Maio!$D$7</f>
        <v>16.2</v>
      </c>
      <c r="E47" s="110">
        <f>[43]Maio!$D$8</f>
        <v>19.3</v>
      </c>
      <c r="F47" s="110">
        <f>[43]Maio!$D$9</f>
        <v>19.899999999999999</v>
      </c>
      <c r="G47" s="110">
        <f>[43]Maio!$D$10</f>
        <v>20</v>
      </c>
      <c r="H47" s="110">
        <f>[43]Maio!$D$11</f>
        <v>18.7</v>
      </c>
      <c r="I47" s="110">
        <f>[43]Maio!$D$12</f>
        <v>19.399999999999999</v>
      </c>
      <c r="J47" s="110">
        <f>[43]Maio!$D$13</f>
        <v>22</v>
      </c>
      <c r="K47" s="110">
        <f>[43]Maio!$D$14</f>
        <v>19.100000000000001</v>
      </c>
      <c r="L47" s="110">
        <f>[43]Maio!$D$15</f>
        <v>13.8</v>
      </c>
      <c r="M47" s="110">
        <f>[43]Maio!$D$16</f>
        <v>16.600000000000001</v>
      </c>
      <c r="N47" s="110">
        <f>[43]Maio!$D$17</f>
        <v>17.5</v>
      </c>
      <c r="O47" s="110">
        <f>[43]Maio!$D$18</f>
        <v>19.7</v>
      </c>
      <c r="P47" s="110">
        <f>[43]Maio!$D$19</f>
        <v>17.600000000000001</v>
      </c>
      <c r="Q47" s="110">
        <f>[43]Maio!$D$20</f>
        <v>18.7</v>
      </c>
      <c r="R47" s="110">
        <f>[43]Maio!$D$21</f>
        <v>19.899999999999999</v>
      </c>
      <c r="S47" s="110">
        <f>[43]Maio!$D$22</f>
        <v>18.399999999999999</v>
      </c>
      <c r="T47" s="110">
        <f>[43]Maio!$D$23</f>
        <v>14.7</v>
      </c>
      <c r="U47" s="110">
        <f>[43]Maio!$D$24</f>
        <v>19.3</v>
      </c>
      <c r="V47" s="110">
        <f>[43]Maio!$D$25</f>
        <v>16.5</v>
      </c>
      <c r="W47" s="110">
        <f>[43]Maio!$D$26</f>
        <v>17.899999999999999</v>
      </c>
      <c r="X47" s="110">
        <f>[43]Maio!$D$27</f>
        <v>15.2</v>
      </c>
      <c r="Y47" s="110">
        <f>[43]Maio!$D$28</f>
        <v>18.7</v>
      </c>
      <c r="Z47" s="110">
        <f>[43]Maio!$D$29</f>
        <v>18.2</v>
      </c>
      <c r="AA47" s="110">
        <f>[43]Maio!$D$30</f>
        <v>18.5</v>
      </c>
      <c r="AB47" s="110">
        <f>[43]Maio!$D$31</f>
        <v>20</v>
      </c>
      <c r="AC47" s="110">
        <f>[43]Maio!$D$32</f>
        <v>11.7</v>
      </c>
      <c r="AD47" s="110">
        <f>[43]Maio!$D$33</f>
        <v>6.6</v>
      </c>
      <c r="AE47" s="110">
        <f>[43]Maio!$D$34</f>
        <v>4.0999999999999996</v>
      </c>
      <c r="AF47" s="110">
        <f>[43]Maio!$D$35</f>
        <v>7.9</v>
      </c>
      <c r="AG47" s="115">
        <f t="shared" si="3"/>
        <v>4.0999999999999996</v>
      </c>
      <c r="AH47" s="114">
        <f t="shared" si="4"/>
        <v>16.609677419354835</v>
      </c>
    </row>
    <row r="48" spans="1:38" x14ac:dyDescent="0.2">
      <c r="A48" s="48" t="s">
        <v>34</v>
      </c>
      <c r="B48" s="110">
        <f>[44]Maio!$D$5</f>
        <v>16.399999999999999</v>
      </c>
      <c r="C48" s="110">
        <f>[44]Maio!$D$6</f>
        <v>16.8</v>
      </c>
      <c r="D48" s="110">
        <f>[44]Maio!$D$7</f>
        <v>20</v>
      </c>
      <c r="E48" s="110">
        <f>[44]Maio!$D$8</f>
        <v>22.5</v>
      </c>
      <c r="F48" s="110">
        <f>[44]Maio!$D$9</f>
        <v>21.3</v>
      </c>
      <c r="G48" s="110">
        <f>[44]Maio!$D$10</f>
        <v>20.399999999999999</v>
      </c>
      <c r="H48" s="110">
        <f>[44]Maio!$D$11</f>
        <v>19.3</v>
      </c>
      <c r="I48" s="110">
        <f>[44]Maio!$D$12</f>
        <v>20.399999999999999</v>
      </c>
      <c r="J48" s="110">
        <f>[44]Maio!$D$13</f>
        <v>21.8</v>
      </c>
      <c r="K48" s="110">
        <f>[44]Maio!$D$14</f>
        <v>21.6</v>
      </c>
      <c r="L48" s="110">
        <f>[44]Maio!$D$15</f>
        <v>20.100000000000001</v>
      </c>
      <c r="M48" s="110">
        <f>[44]Maio!$D$16</f>
        <v>20</v>
      </c>
      <c r="N48" s="110">
        <f>[44]Maio!$D$17</f>
        <v>20.100000000000001</v>
      </c>
      <c r="O48" s="110">
        <f>[44]Maio!$D$18</f>
        <v>19.899999999999999</v>
      </c>
      <c r="P48" s="110">
        <f>[44]Maio!$D$19</f>
        <v>18.7</v>
      </c>
      <c r="Q48" s="110">
        <f>[44]Maio!$D$20</f>
        <v>18.2</v>
      </c>
      <c r="R48" s="110">
        <f>[44]Maio!$D$21</f>
        <v>18.899999999999999</v>
      </c>
      <c r="S48" s="110">
        <f>[44]Maio!$D$22</f>
        <v>19.2</v>
      </c>
      <c r="T48" s="110">
        <f>[44]Maio!$D$23</f>
        <v>20.2</v>
      </c>
      <c r="U48" s="110">
        <f>[44]Maio!$D$24</f>
        <v>19.600000000000001</v>
      </c>
      <c r="V48" s="110">
        <f>[44]Maio!$D$25</f>
        <v>18.2</v>
      </c>
      <c r="W48" s="110">
        <f>[44]Maio!$D$26</f>
        <v>16.600000000000001</v>
      </c>
      <c r="X48" s="110">
        <f>[44]Maio!$D$27</f>
        <v>16.100000000000001</v>
      </c>
      <c r="Y48" s="110">
        <f>[44]Maio!$D$28</f>
        <v>16.399999999999999</v>
      </c>
      <c r="Z48" s="110">
        <f>[44]Maio!$D$29</f>
        <v>19.7</v>
      </c>
      <c r="AA48" s="110">
        <f>[44]Maio!$D$30</f>
        <v>20.100000000000001</v>
      </c>
      <c r="AB48" s="110">
        <f>[44]Maio!$D$31</f>
        <v>19.8</v>
      </c>
      <c r="AC48" s="110">
        <f>[44]Maio!$D$32</f>
        <v>13.9</v>
      </c>
      <c r="AD48" s="110">
        <f>[44]Maio!$D$33</f>
        <v>11.2</v>
      </c>
      <c r="AE48" s="110">
        <f>[44]Maio!$D$34</f>
        <v>8.8000000000000007</v>
      </c>
      <c r="AF48" s="110">
        <f>[44]Maio!$D$35</f>
        <v>10.6</v>
      </c>
      <c r="AG48" s="115">
        <f t="shared" si="3"/>
        <v>8.8000000000000007</v>
      </c>
      <c r="AH48" s="114">
        <f t="shared" si="4"/>
        <v>18.283870967741933</v>
      </c>
      <c r="AI48" s="12" t="s">
        <v>35</v>
      </c>
      <c r="AJ48" t="s">
        <v>35</v>
      </c>
      <c r="AL48" t="s">
        <v>35</v>
      </c>
    </row>
    <row r="49" spans="1:39" x14ac:dyDescent="0.2">
      <c r="A49" s="48" t="s">
        <v>20</v>
      </c>
      <c r="B49" s="110">
        <f>[45]Maio!$D$5</f>
        <v>16.100000000000001</v>
      </c>
      <c r="C49" s="110">
        <f>[45]Maio!$D$6</f>
        <v>17.100000000000001</v>
      </c>
      <c r="D49" s="110">
        <f>[45]Maio!$D$7</f>
        <v>20.7</v>
      </c>
      <c r="E49" s="110">
        <f>[45]Maio!$D$8</f>
        <v>20.2</v>
      </c>
      <c r="F49" s="110">
        <f>[45]Maio!$D$9</f>
        <v>19.3</v>
      </c>
      <c r="G49" s="110">
        <f>[45]Maio!$D$10</f>
        <v>17.8</v>
      </c>
      <c r="H49" s="110">
        <f>[45]Maio!$D$11</f>
        <v>18.5</v>
      </c>
      <c r="I49" s="110">
        <f>[45]Maio!$D$12</f>
        <v>19.8</v>
      </c>
      <c r="J49" s="110">
        <f>[45]Maio!$D$13</f>
        <v>22.3</v>
      </c>
      <c r="K49" s="110">
        <f>[45]Maio!$D$14</f>
        <v>23.1</v>
      </c>
      <c r="L49" s="110">
        <f>[45]Maio!$D$15</f>
        <v>21.6</v>
      </c>
      <c r="M49" s="110">
        <f>[45]Maio!$D$16</f>
        <v>18.2</v>
      </c>
      <c r="N49" s="110">
        <f>[45]Maio!$D$17</f>
        <v>18.899999999999999</v>
      </c>
      <c r="O49" s="110">
        <f>[45]Maio!$D$18</f>
        <v>19.3</v>
      </c>
      <c r="P49" s="110">
        <f>[45]Maio!$D$19</f>
        <v>17</v>
      </c>
      <c r="Q49" s="110">
        <f>[45]Maio!$D$20</f>
        <v>18.7</v>
      </c>
      <c r="R49" s="110">
        <f>[45]Maio!$D$21</f>
        <v>19.2</v>
      </c>
      <c r="S49" s="110">
        <f>[45]Maio!$D$22</f>
        <v>20.8</v>
      </c>
      <c r="T49" s="110">
        <f>[45]Maio!$D$23</f>
        <v>20.9</v>
      </c>
      <c r="U49" s="110">
        <f>[45]Maio!$D$24</f>
        <v>18.5</v>
      </c>
      <c r="V49" s="110">
        <f>[45]Maio!$D$25</f>
        <v>18.3</v>
      </c>
      <c r="W49" s="110">
        <f>[45]Maio!$D$26</f>
        <v>17.399999999999999</v>
      </c>
      <c r="X49" s="110">
        <f>[45]Maio!$D$27</f>
        <v>17</v>
      </c>
      <c r="Y49" s="110">
        <f>[45]Maio!$D$28</f>
        <v>17.600000000000001</v>
      </c>
      <c r="Z49" s="110">
        <f>[45]Maio!$D$29</f>
        <v>16.3</v>
      </c>
      <c r="AA49" s="110">
        <f>[45]Maio!$D$30</f>
        <v>18.100000000000001</v>
      </c>
      <c r="AB49" s="110">
        <f>[45]Maio!$D$31</f>
        <v>19</v>
      </c>
      <c r="AC49" s="110">
        <f>[45]Maio!$D$32</f>
        <v>13.3</v>
      </c>
      <c r="AD49" s="110">
        <f>[45]Maio!$D$33</f>
        <v>10.1</v>
      </c>
      <c r="AE49" s="110">
        <f>[45]Maio!$D$34</f>
        <v>7.5</v>
      </c>
      <c r="AF49" s="110">
        <f>[45]Maio!$D$35</f>
        <v>9.1</v>
      </c>
      <c r="AG49" s="115">
        <f t="shared" si="3"/>
        <v>7.5</v>
      </c>
      <c r="AH49" s="114">
        <f t="shared" si="4"/>
        <v>17.796774193548387</v>
      </c>
    </row>
    <row r="50" spans="1:39" s="5" customFormat="1" ht="17.100000000000001" customHeight="1" x14ac:dyDescent="0.2">
      <c r="A50" s="49" t="s">
        <v>199</v>
      </c>
      <c r="B50" s="111">
        <f t="shared" ref="B50:AG50" si="7">MIN(B5:B49)</f>
        <v>10.199999999999999</v>
      </c>
      <c r="C50" s="111">
        <f t="shared" si="7"/>
        <v>10.6</v>
      </c>
      <c r="D50" s="111">
        <f t="shared" si="7"/>
        <v>13.8</v>
      </c>
      <c r="E50" s="111">
        <f t="shared" si="7"/>
        <v>16.600000000000001</v>
      </c>
      <c r="F50" s="111">
        <f t="shared" si="7"/>
        <v>16.3</v>
      </c>
      <c r="G50" s="111">
        <f t="shared" si="7"/>
        <v>15.4</v>
      </c>
      <c r="H50" s="111">
        <f t="shared" si="7"/>
        <v>15.1</v>
      </c>
      <c r="I50" s="111">
        <f t="shared" si="7"/>
        <v>15.5</v>
      </c>
      <c r="J50" s="111">
        <f t="shared" si="7"/>
        <v>17.899999999999999</v>
      </c>
      <c r="K50" s="111">
        <f t="shared" si="7"/>
        <v>16.100000000000001</v>
      </c>
      <c r="L50" s="111">
        <f t="shared" si="7"/>
        <v>12.8</v>
      </c>
      <c r="M50" s="111">
        <f t="shared" si="7"/>
        <v>12.3</v>
      </c>
      <c r="N50" s="111">
        <f t="shared" si="7"/>
        <v>14.4</v>
      </c>
      <c r="O50" s="111">
        <f t="shared" si="7"/>
        <v>16.3</v>
      </c>
      <c r="P50" s="111">
        <f t="shared" si="7"/>
        <v>14.3</v>
      </c>
      <c r="Q50" s="111">
        <f t="shared" si="7"/>
        <v>12</v>
      </c>
      <c r="R50" s="111">
        <f t="shared" si="7"/>
        <v>15.6</v>
      </c>
      <c r="S50" s="111">
        <f t="shared" si="7"/>
        <v>15.2</v>
      </c>
      <c r="T50" s="111">
        <f t="shared" si="7"/>
        <v>13.4</v>
      </c>
      <c r="U50" s="111">
        <f t="shared" si="7"/>
        <v>15.1</v>
      </c>
      <c r="V50" s="111">
        <f t="shared" si="7"/>
        <v>13.2</v>
      </c>
      <c r="W50" s="111">
        <f t="shared" si="7"/>
        <v>11.2</v>
      </c>
      <c r="X50" s="111">
        <f t="shared" si="7"/>
        <v>10.9</v>
      </c>
      <c r="Y50" s="111">
        <f t="shared" si="7"/>
        <v>11.4</v>
      </c>
      <c r="Z50" s="111">
        <f t="shared" si="7"/>
        <v>12.4</v>
      </c>
      <c r="AA50" s="111">
        <f t="shared" si="7"/>
        <v>13.2</v>
      </c>
      <c r="AB50" s="111">
        <f t="shared" si="7"/>
        <v>14.7</v>
      </c>
      <c r="AC50" s="111">
        <f t="shared" si="7"/>
        <v>9.1</v>
      </c>
      <c r="AD50" s="111">
        <f t="shared" si="7"/>
        <v>2.6</v>
      </c>
      <c r="AE50" s="111">
        <f t="shared" si="7"/>
        <v>0.7</v>
      </c>
      <c r="AF50" s="111">
        <f t="shared" si="7"/>
        <v>5.2</v>
      </c>
      <c r="AG50" s="115">
        <f t="shared" si="7"/>
        <v>0.7</v>
      </c>
      <c r="AH50" s="114">
        <f>AVERAGE(AH5:AH49)</f>
        <v>16.138387036401223</v>
      </c>
      <c r="AL50" s="5" t="s">
        <v>35</v>
      </c>
    </row>
    <row r="51" spans="1:39" x14ac:dyDescent="0.2">
      <c r="A51" s="105" t="s">
        <v>227</v>
      </c>
      <c r="B51" s="39"/>
      <c r="C51" s="39"/>
      <c r="D51" s="39"/>
      <c r="E51" s="39"/>
      <c r="F51" s="39"/>
      <c r="G51" s="39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45"/>
      <c r="AF51" s="50"/>
      <c r="AG51" s="43"/>
      <c r="AH51" s="44"/>
    </row>
    <row r="52" spans="1:39" x14ac:dyDescent="0.2">
      <c r="A52" s="105" t="s">
        <v>228</v>
      </c>
      <c r="B52" s="40"/>
      <c r="C52" s="40"/>
      <c r="D52" s="40"/>
      <c r="E52" s="40"/>
      <c r="F52" s="40"/>
      <c r="G52" s="40"/>
      <c r="H52" s="40"/>
      <c r="I52" s="40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8"/>
      <c r="U52" s="98"/>
      <c r="V52" s="98"/>
      <c r="W52" s="98"/>
      <c r="X52" s="98"/>
      <c r="Y52" s="96"/>
      <c r="Z52" s="96"/>
      <c r="AA52" s="96"/>
      <c r="AB52" s="96"/>
      <c r="AC52" s="96"/>
      <c r="AD52" s="96"/>
      <c r="AE52" s="96"/>
      <c r="AF52" s="96"/>
      <c r="AG52" s="43"/>
      <c r="AH52" s="42"/>
      <c r="AL52" t="s">
        <v>35</v>
      </c>
      <c r="AM52" t="s">
        <v>35</v>
      </c>
    </row>
    <row r="53" spans="1:39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99"/>
      <c r="U53" s="99"/>
      <c r="V53" s="99"/>
      <c r="W53" s="99"/>
      <c r="X53" s="99"/>
      <c r="Y53" s="96"/>
      <c r="Z53" s="96"/>
      <c r="AA53" s="96"/>
      <c r="AB53" s="96"/>
      <c r="AC53" s="96"/>
      <c r="AD53" s="45"/>
      <c r="AE53" s="45"/>
      <c r="AF53" s="45"/>
      <c r="AG53" s="43"/>
      <c r="AH53" s="42"/>
    </row>
    <row r="54" spans="1:39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5"/>
      <c r="AE54" s="45"/>
      <c r="AF54" s="45"/>
      <c r="AG54" s="43"/>
      <c r="AH54" s="74"/>
    </row>
    <row r="55" spans="1:39" x14ac:dyDescent="0.2">
      <c r="A55" s="41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45"/>
      <c r="AG55" s="43"/>
      <c r="AH55" s="44"/>
      <c r="AK55" t="s">
        <v>35</v>
      </c>
      <c r="AL55" t="s">
        <v>35</v>
      </c>
    </row>
    <row r="56" spans="1:39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46"/>
      <c r="AG56" s="43"/>
      <c r="AH56" s="44"/>
      <c r="AL56" t="s">
        <v>35</v>
      </c>
    </row>
    <row r="57" spans="1:39" ht="13.5" thickBot="1" x14ac:dyDescent="0.25">
      <c r="A57" s="51"/>
      <c r="B57" s="52"/>
      <c r="C57" s="52"/>
      <c r="D57" s="52"/>
      <c r="E57" s="52"/>
      <c r="F57" s="52"/>
      <c r="G57" s="52" t="s">
        <v>35</v>
      </c>
      <c r="H57" s="52"/>
      <c r="I57" s="52"/>
      <c r="J57" s="52"/>
      <c r="K57" s="52"/>
      <c r="L57" s="52" t="s">
        <v>35</v>
      </c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3"/>
      <c r="AH57" s="75"/>
      <c r="AL57" s="12" t="s">
        <v>35</v>
      </c>
    </row>
    <row r="58" spans="1:39" x14ac:dyDescent="0.2">
      <c r="AJ58" t="s">
        <v>35</v>
      </c>
    </row>
    <row r="60" spans="1:39" x14ac:dyDescent="0.2">
      <c r="AD60" s="2" t="s">
        <v>35</v>
      </c>
    </row>
    <row r="61" spans="1:39" x14ac:dyDescent="0.2">
      <c r="AL61" s="12" t="s">
        <v>35</v>
      </c>
    </row>
    <row r="62" spans="1:39" x14ac:dyDescent="0.2">
      <c r="AI62" s="12" t="s">
        <v>35</v>
      </c>
      <c r="AJ62" t="s">
        <v>35</v>
      </c>
      <c r="AM62" s="12" t="s">
        <v>35</v>
      </c>
    </row>
    <row r="65" spans="9:39" x14ac:dyDescent="0.2">
      <c r="I65" s="2" t="s">
        <v>35</v>
      </c>
      <c r="Y65" s="2" t="s">
        <v>35</v>
      </c>
      <c r="AB65" s="2" t="s">
        <v>35</v>
      </c>
      <c r="AI65" t="s">
        <v>35</v>
      </c>
    </row>
    <row r="72" spans="9:39" x14ac:dyDescent="0.2">
      <c r="AI72" s="12" t="s">
        <v>35</v>
      </c>
      <c r="AM72" t="s">
        <v>35</v>
      </c>
    </row>
    <row r="73" spans="9:39" x14ac:dyDescent="0.2">
      <c r="AM73" s="12" t="s">
        <v>35</v>
      </c>
    </row>
  </sheetData>
  <mergeCells count="34">
    <mergeCell ref="B3:B4"/>
    <mergeCell ref="C3:C4"/>
    <mergeCell ref="D3:D4"/>
    <mergeCell ref="N3:N4"/>
    <mergeCell ref="E3:E4"/>
    <mergeCell ref="F3:F4"/>
    <mergeCell ref="I3:I4"/>
    <mergeCell ref="A1:AH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B2:AH2"/>
    <mergeCell ref="A2:A4"/>
    <mergeCell ref="S3:S4"/>
    <mergeCell ref="J3:J4"/>
    <mergeCell ref="AF3:AF4"/>
    <mergeCell ref="K3:K4"/>
    <mergeCell ref="L3:L4"/>
    <mergeCell ref="G3:G4"/>
    <mergeCell ref="H3:H4"/>
    <mergeCell ref="M3:M4"/>
    <mergeCell ref="AE3:AE4"/>
    <mergeCell ref="Z3:Z4"/>
    <mergeCell ref="U3:U4"/>
    <mergeCell ref="T3:T4"/>
    <mergeCell ref="V3:V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zoomScale="90" zoomScaleNormal="90" workbookViewId="0">
      <selection activeCell="AH40" sqref="AH40"/>
    </sheetView>
  </sheetViews>
  <sheetFormatPr defaultRowHeight="12.75" x14ac:dyDescent="0.2"/>
  <cols>
    <col min="1" max="1" width="43" style="2" bestFit="1" customWidth="1"/>
    <col min="2" max="2" width="6.85546875" style="2" bestFit="1" customWidth="1"/>
    <col min="3" max="5" width="5.42578125" style="2" bestFit="1" customWidth="1"/>
    <col min="6" max="6" width="6.85546875" style="2" bestFit="1" customWidth="1"/>
    <col min="7" max="25" width="5.42578125" style="2" bestFit="1" customWidth="1"/>
    <col min="26" max="26" width="6" style="2" customWidth="1"/>
    <col min="27" max="30" width="5.42578125" style="2" bestFit="1" customWidth="1"/>
    <col min="31" max="31" width="6.85546875" style="2" bestFit="1" customWidth="1"/>
    <col min="32" max="32" width="6.85546875" style="2" customWidth="1"/>
    <col min="33" max="33" width="6.5703125" style="7" bestFit="1" customWidth="1"/>
  </cols>
  <sheetData>
    <row r="1" spans="1:37" ht="20.100000000000001" customHeight="1" x14ac:dyDescent="0.2">
      <c r="A1" s="132" t="s">
        <v>207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4"/>
    </row>
    <row r="2" spans="1:37" s="4" customFormat="1" ht="20.100000000000001" customHeight="1" x14ac:dyDescent="0.2">
      <c r="A2" s="135" t="s">
        <v>21</v>
      </c>
      <c r="B2" s="130" t="s">
        <v>249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1"/>
    </row>
    <row r="3" spans="1:37" s="5" customFormat="1" ht="20.100000000000001" customHeight="1" x14ac:dyDescent="0.2">
      <c r="A3" s="135"/>
      <c r="B3" s="128">
        <v>1</v>
      </c>
      <c r="C3" s="128">
        <f>SUM(B3+1)</f>
        <v>2</v>
      </c>
      <c r="D3" s="128">
        <f t="shared" ref="D3:AD3" si="0">SUM(C3+1)</f>
        <v>3</v>
      </c>
      <c r="E3" s="128">
        <f t="shared" si="0"/>
        <v>4</v>
      </c>
      <c r="F3" s="128">
        <f t="shared" si="0"/>
        <v>5</v>
      </c>
      <c r="G3" s="128">
        <f t="shared" si="0"/>
        <v>6</v>
      </c>
      <c r="H3" s="128">
        <f t="shared" si="0"/>
        <v>7</v>
      </c>
      <c r="I3" s="128">
        <f t="shared" si="0"/>
        <v>8</v>
      </c>
      <c r="J3" s="128">
        <f t="shared" si="0"/>
        <v>9</v>
      </c>
      <c r="K3" s="128">
        <f t="shared" si="0"/>
        <v>10</v>
      </c>
      <c r="L3" s="128">
        <f t="shared" si="0"/>
        <v>11</v>
      </c>
      <c r="M3" s="128">
        <f t="shared" si="0"/>
        <v>12</v>
      </c>
      <c r="N3" s="128">
        <f t="shared" si="0"/>
        <v>13</v>
      </c>
      <c r="O3" s="128">
        <f t="shared" si="0"/>
        <v>14</v>
      </c>
      <c r="P3" s="128">
        <f t="shared" si="0"/>
        <v>15</v>
      </c>
      <c r="Q3" s="128">
        <f t="shared" si="0"/>
        <v>16</v>
      </c>
      <c r="R3" s="128">
        <f t="shared" si="0"/>
        <v>17</v>
      </c>
      <c r="S3" s="128">
        <f t="shared" si="0"/>
        <v>18</v>
      </c>
      <c r="T3" s="128">
        <f t="shared" si="0"/>
        <v>19</v>
      </c>
      <c r="U3" s="128">
        <f t="shared" si="0"/>
        <v>20</v>
      </c>
      <c r="V3" s="128">
        <f t="shared" si="0"/>
        <v>21</v>
      </c>
      <c r="W3" s="128">
        <f t="shared" si="0"/>
        <v>22</v>
      </c>
      <c r="X3" s="128">
        <f t="shared" si="0"/>
        <v>23</v>
      </c>
      <c r="Y3" s="128">
        <f t="shared" si="0"/>
        <v>24</v>
      </c>
      <c r="Z3" s="128">
        <f t="shared" si="0"/>
        <v>25</v>
      </c>
      <c r="AA3" s="128">
        <f t="shared" si="0"/>
        <v>26</v>
      </c>
      <c r="AB3" s="128">
        <f t="shared" si="0"/>
        <v>27</v>
      </c>
      <c r="AC3" s="128">
        <f t="shared" si="0"/>
        <v>28</v>
      </c>
      <c r="AD3" s="128">
        <f t="shared" si="0"/>
        <v>29</v>
      </c>
      <c r="AE3" s="128">
        <v>30</v>
      </c>
      <c r="AF3" s="128">
        <v>31</v>
      </c>
      <c r="AG3" s="141" t="s">
        <v>26</v>
      </c>
    </row>
    <row r="4" spans="1:37" s="5" customFormat="1" ht="20.100000000000001" customHeight="1" x14ac:dyDescent="0.2">
      <c r="A4" s="135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41"/>
    </row>
    <row r="5" spans="1:37" s="5" customFormat="1" x14ac:dyDescent="0.2">
      <c r="A5" s="48" t="s">
        <v>30</v>
      </c>
      <c r="B5" s="108">
        <f>[1]Maio!$E$5</f>
        <v>74.055555555555557</v>
      </c>
      <c r="C5" s="108">
        <f>[1]Maio!$E$6</f>
        <v>81.260869565217391</v>
      </c>
      <c r="D5" s="108">
        <f>[1]Maio!$E$7</f>
        <v>77.61904761904762</v>
      </c>
      <c r="E5" s="108">
        <f>[1]Maio!$E$8</f>
        <v>73</v>
      </c>
      <c r="F5" s="108">
        <f>[1]Maio!$E$9</f>
        <v>73.650000000000006</v>
      </c>
      <c r="G5" s="108">
        <f>[1]Maio!$E$10</f>
        <v>75.347826086956516</v>
      </c>
      <c r="H5" s="108">
        <f>[1]Maio!$E$11</f>
        <v>79.391304347826093</v>
      </c>
      <c r="I5" s="108">
        <f>[1]Maio!$E$12</f>
        <v>72.84210526315789</v>
      </c>
      <c r="J5" s="108">
        <f>[1]Maio!$E$13</f>
        <v>74.458333333333329</v>
      </c>
      <c r="K5" s="108">
        <f>[1]Maio!$E$14</f>
        <v>85.291666666666671</v>
      </c>
      <c r="L5" s="108">
        <f>[1]Maio!$E$15</f>
        <v>91.125</v>
      </c>
      <c r="M5" s="108">
        <f>[1]Maio!$E$16</f>
        <v>81.541666666666671</v>
      </c>
      <c r="N5" s="108">
        <f>[1]Maio!$E$17</f>
        <v>81.583333333333329</v>
      </c>
      <c r="O5" s="108">
        <f>[1]Maio!$E$18</f>
        <v>80.75</v>
      </c>
      <c r="P5" s="108">
        <f>[1]Maio!$E$19</f>
        <v>78.875</v>
      </c>
      <c r="Q5" s="108">
        <f>[1]Maio!$E$20</f>
        <v>77.583333333333329</v>
      </c>
      <c r="R5" s="108">
        <f>[1]Maio!$E$21</f>
        <v>74.333333333333329</v>
      </c>
      <c r="S5" s="108">
        <f>[1]Maio!$E$22</f>
        <v>76.625</v>
      </c>
      <c r="T5" s="108">
        <f>[1]Maio!$E$23</f>
        <v>85.125</v>
      </c>
      <c r="U5" s="108">
        <f>[1]Maio!$E$24</f>
        <v>71.5</v>
      </c>
      <c r="V5" s="108">
        <f>[1]Maio!$E$25</f>
        <v>73.222222222222229</v>
      </c>
      <c r="W5" s="108">
        <f>[1]Maio!$E$26</f>
        <v>73.599999999999994</v>
      </c>
      <c r="X5" s="108">
        <f>[1]Maio!$E$27</f>
        <v>72.349999999999994</v>
      </c>
      <c r="Y5" s="108">
        <f>[1]Maio!$E$28</f>
        <v>69.78947368421052</v>
      </c>
      <c r="Z5" s="108">
        <f>[1]Maio!$E$29</f>
        <v>74.681818181818187</v>
      </c>
      <c r="AA5" s="108">
        <f>[1]Maio!$E$30</f>
        <v>74.045454545454547</v>
      </c>
      <c r="AB5" s="108">
        <f>[1]Maio!$E$31</f>
        <v>71.791666666666671</v>
      </c>
      <c r="AC5" s="108">
        <f>[1]Maio!$E$32</f>
        <v>89.166666666666671</v>
      </c>
      <c r="AD5" s="108">
        <f>[1]Maio!$E$33</f>
        <v>77.833333333333329</v>
      </c>
      <c r="AE5" s="108">
        <f>[1]Maio!$E$34</f>
        <v>76.764705882352942</v>
      </c>
      <c r="AF5" s="108">
        <f>[1]Maio!$E$35</f>
        <v>76.578947368421055</v>
      </c>
      <c r="AG5" s="116">
        <f t="shared" ref="AG5:AG49" si="1">AVERAGE(B5:AF5)</f>
        <v>77.283311730824977</v>
      </c>
    </row>
    <row r="6" spans="1:37" x14ac:dyDescent="0.2">
      <c r="A6" s="48" t="s">
        <v>0</v>
      </c>
      <c r="B6" s="110">
        <f>[2]Maio!$E$5</f>
        <v>77.478260869565219</v>
      </c>
      <c r="C6" s="110">
        <f>[2]Maio!$E$6</f>
        <v>75.478260869565219</v>
      </c>
      <c r="D6" s="110">
        <f>[2]Maio!$E$7</f>
        <v>82.041666666666671</v>
      </c>
      <c r="E6" s="110">
        <f>[2]Maio!$E$8</f>
        <v>80.714285714285708</v>
      </c>
      <c r="F6" s="110">
        <f>[2]Maio!$E$9</f>
        <v>77.291666666666671</v>
      </c>
      <c r="G6" s="110">
        <f>[2]Maio!$E$10</f>
        <v>77.545454545454547</v>
      </c>
      <c r="H6" s="110">
        <f>[2]Maio!$E$11</f>
        <v>81.083333333333329</v>
      </c>
      <c r="I6" s="110">
        <f>[2]Maio!$E$12</f>
        <v>76.772727272727266</v>
      </c>
      <c r="J6" s="110">
        <f>[2]Maio!$E$13</f>
        <v>81.583333333333329</v>
      </c>
      <c r="K6" s="110">
        <f>[2]Maio!$E$14</f>
        <v>83.84210526315789</v>
      </c>
      <c r="L6" s="110">
        <f>[2]Maio!$E$15</f>
        <v>78.291666666666671</v>
      </c>
      <c r="M6" s="110">
        <f>[2]Maio!$E$16</f>
        <v>82.434782608695656</v>
      </c>
      <c r="N6" s="110">
        <f>[2]Maio!$E$17</f>
        <v>81.526315789473685</v>
      </c>
      <c r="O6" s="110">
        <f>[2]Maio!$E$18</f>
        <v>77.89473684210526</v>
      </c>
      <c r="P6" s="110">
        <f>[2]Maio!$E$19</f>
        <v>77.043478260869563</v>
      </c>
      <c r="Q6" s="110">
        <f>[2]Maio!$E$20</f>
        <v>77.521739130434781</v>
      </c>
      <c r="R6" s="110">
        <f>[2]Maio!$E$21</f>
        <v>79.125</v>
      </c>
      <c r="S6" s="110">
        <f>[2]Maio!$E$22</f>
        <v>79.090909090909093</v>
      </c>
      <c r="T6" s="110">
        <f>[2]Maio!$E$23</f>
        <v>74.958333333333329</v>
      </c>
      <c r="U6" s="110">
        <f>[2]Maio!$E$24</f>
        <v>80.45</v>
      </c>
      <c r="V6" s="110">
        <f>[2]Maio!$E$25</f>
        <v>71.8125</v>
      </c>
      <c r="W6" s="110">
        <f>[2]Maio!$E$26</f>
        <v>79.391304347826093</v>
      </c>
      <c r="X6" s="110">
        <f>[2]Maio!$E$27</f>
        <v>76.4375</v>
      </c>
      <c r="Y6" s="110">
        <f>[2]Maio!$E$28</f>
        <v>76.25</v>
      </c>
      <c r="Z6" s="110">
        <f>[2]Maio!$E$29</f>
        <v>75.36363636363636</v>
      </c>
      <c r="AA6" s="110">
        <f>[2]Maio!$E$30</f>
        <v>78.583333333333329</v>
      </c>
      <c r="AB6" s="110">
        <f>[2]Maio!$E$31</f>
        <v>70.333333333333329</v>
      </c>
      <c r="AC6" s="110">
        <f>[2]Maio!$E$32</f>
        <v>81.208333333333329</v>
      </c>
      <c r="AD6" s="110">
        <f>[2]Maio!$E$33</f>
        <v>77.375</v>
      </c>
      <c r="AE6" s="110">
        <f>[2]Maio!$E$34</f>
        <v>77.041666666666671</v>
      </c>
      <c r="AF6" s="110">
        <f>[2]Maio!$E$35</f>
        <v>73.291666666666671</v>
      </c>
      <c r="AG6" s="116">
        <f t="shared" si="1"/>
        <v>78.040526783936755</v>
      </c>
    </row>
    <row r="7" spans="1:37" x14ac:dyDescent="0.2">
      <c r="A7" s="48" t="s">
        <v>85</v>
      </c>
      <c r="B7" s="110">
        <f>[3]Maio!$E$5</f>
        <v>72.25</v>
      </c>
      <c r="C7" s="110">
        <f>[3]Maio!$E$6</f>
        <v>73.25</v>
      </c>
      <c r="D7" s="110">
        <f>[3]Maio!$E$7</f>
        <v>75.666666666666671</v>
      </c>
      <c r="E7" s="110">
        <f>[3]Maio!$E$8</f>
        <v>71.083333333333329</v>
      </c>
      <c r="F7" s="110">
        <f>[3]Maio!$E$9</f>
        <v>69.375</v>
      </c>
      <c r="G7" s="110">
        <f>[3]Maio!$E$10</f>
        <v>67.458333333333329</v>
      </c>
      <c r="H7" s="110">
        <f>[3]Maio!$E$11</f>
        <v>69.291666666666671</v>
      </c>
      <c r="I7" s="110">
        <f>[3]Maio!$E$12</f>
        <v>71.833333333333329</v>
      </c>
      <c r="J7" s="110">
        <f>[3]Maio!$E$13</f>
        <v>68.25</v>
      </c>
      <c r="K7" s="110">
        <f>[3]Maio!$E$14</f>
        <v>84.375</v>
      </c>
      <c r="L7" s="110">
        <f>[3]Maio!$E$15</f>
        <v>81.708333333333329</v>
      </c>
      <c r="M7" s="110">
        <f>[3]Maio!$E$16</f>
        <v>75.791666666666671</v>
      </c>
      <c r="N7" s="110">
        <f>[3]Maio!$E$17</f>
        <v>76.083333333333329</v>
      </c>
      <c r="O7" s="110">
        <f>[3]Maio!$E$18</f>
        <v>73.291666666666671</v>
      </c>
      <c r="P7" s="110">
        <f>[3]Maio!$E$19</f>
        <v>68.083333333333329</v>
      </c>
      <c r="Q7" s="110">
        <f>[3]Maio!$E$20</f>
        <v>67.208333333333329</v>
      </c>
      <c r="R7" s="110">
        <f>[3]Maio!$E$21</f>
        <v>69.083333333333329</v>
      </c>
      <c r="S7" s="110">
        <f>[3]Maio!$E$22</f>
        <v>69.291666666666671</v>
      </c>
      <c r="T7" s="110">
        <f>[3]Maio!$E$23</f>
        <v>77.75</v>
      </c>
      <c r="U7" s="110">
        <f>[3]Maio!$E$24</f>
        <v>76.25</v>
      </c>
      <c r="V7" s="110">
        <f>[3]Maio!$E$25</f>
        <v>70.583333333333329</v>
      </c>
      <c r="W7" s="110">
        <f>[3]Maio!$E$26</f>
        <v>67.083333333333329</v>
      </c>
      <c r="X7" s="110">
        <f>[3]Maio!$E$27</f>
        <v>70.791666666666671</v>
      </c>
      <c r="Y7" s="110">
        <f>[3]Maio!$E$28</f>
        <v>70.541666666666671</v>
      </c>
      <c r="Z7" s="110">
        <f>[3]Maio!$E$29</f>
        <v>67.583333333333329</v>
      </c>
      <c r="AA7" s="110">
        <f>[3]Maio!$E$30</f>
        <v>62.666666666666664</v>
      </c>
      <c r="AB7" s="110">
        <f>[3]Maio!$E$31</f>
        <v>60.208333333333336</v>
      </c>
      <c r="AC7" s="110">
        <f>[3]Maio!$E$32</f>
        <v>78.25</v>
      </c>
      <c r="AD7" s="110">
        <f>[3]Maio!$E$33</f>
        <v>73.791666666666671</v>
      </c>
      <c r="AE7" s="110">
        <f>[3]Maio!$E$34</f>
        <v>74.416666666666671</v>
      </c>
      <c r="AF7" s="110">
        <f>[3]Maio!$E$35</f>
        <v>65.913043478260875</v>
      </c>
      <c r="AG7" s="116">
        <f t="shared" si="1"/>
        <v>71.587248714352498</v>
      </c>
    </row>
    <row r="8" spans="1:37" x14ac:dyDescent="0.2">
      <c r="A8" s="48" t="s">
        <v>1</v>
      </c>
      <c r="B8" s="110">
        <f>[4]Maio!$E$5</f>
        <v>73.875</v>
      </c>
      <c r="C8" s="110">
        <f>[4]Maio!$E$6</f>
        <v>68.875</v>
      </c>
      <c r="D8" s="110">
        <f>[4]Maio!$E$7</f>
        <v>71.541666666666671</v>
      </c>
      <c r="E8" s="110">
        <f>[4]Maio!$E$8</f>
        <v>72.125</v>
      </c>
      <c r="F8" s="110">
        <f>[4]Maio!$E$9</f>
        <v>70.208333333333329</v>
      </c>
      <c r="G8" s="110">
        <f>[4]Maio!$E$10</f>
        <v>68.291666666666671</v>
      </c>
      <c r="H8" s="110">
        <f>[4]Maio!$E$11</f>
        <v>72.291666666666671</v>
      </c>
      <c r="I8" s="110">
        <f>[4]Maio!$E$12</f>
        <v>70.458333333333329</v>
      </c>
      <c r="J8" s="110">
        <f>[4]Maio!$E$13</f>
        <v>72.5</v>
      </c>
      <c r="K8" s="110">
        <f>[4]Maio!$E$14</f>
        <v>85.083333333333329</v>
      </c>
      <c r="L8" s="110">
        <f>[4]Maio!$E$15</f>
        <v>79.208333333333329</v>
      </c>
      <c r="M8" s="110">
        <f>[4]Maio!$E$16</f>
        <v>77.958333333333329</v>
      </c>
      <c r="N8" s="110">
        <f>[4]Maio!$E$17</f>
        <v>74.291666666666671</v>
      </c>
      <c r="O8" s="110">
        <f>[4]Maio!$E$18</f>
        <v>71.583333333333329</v>
      </c>
      <c r="P8" s="110">
        <f>[4]Maio!$E$19</f>
        <v>67.25</v>
      </c>
      <c r="Q8" s="110">
        <f>[4]Maio!$E$20</f>
        <v>68</v>
      </c>
      <c r="R8" s="110">
        <f>[4]Maio!$E$21</f>
        <v>70.208333333333329</v>
      </c>
      <c r="S8" s="110">
        <f>[4]Maio!$E$22</f>
        <v>71.791666666666671</v>
      </c>
      <c r="T8" s="110">
        <f>[4]Maio!$E$23</f>
        <v>70.541666666666671</v>
      </c>
      <c r="U8" s="110">
        <f>[4]Maio!$E$24</f>
        <v>74.541666666666671</v>
      </c>
      <c r="V8" s="110">
        <f>[4]Maio!$E$25</f>
        <v>73.416666666666671</v>
      </c>
      <c r="W8" s="110">
        <f>[4]Maio!$E$26</f>
        <v>72</v>
      </c>
      <c r="X8" s="110">
        <f>[4]Maio!$E$27</f>
        <v>68.458333333333329</v>
      </c>
      <c r="Y8" s="110">
        <f>[4]Maio!$E$28</f>
        <v>67.083333333333329</v>
      </c>
      <c r="Z8" s="110">
        <f>[4]Maio!$E$29</f>
        <v>65.958333333333329</v>
      </c>
      <c r="AA8" s="110">
        <f>[4]Maio!$E$30</f>
        <v>68</v>
      </c>
      <c r="AB8" s="110">
        <f>[4]Maio!$E$31</f>
        <v>64.625</v>
      </c>
      <c r="AC8" s="110">
        <f>[4]Maio!$E$32</f>
        <v>71.25</v>
      </c>
      <c r="AD8" s="110">
        <f>[4]Maio!$E$33</f>
        <v>70.291666666666671</v>
      </c>
      <c r="AE8" s="110">
        <f>[4]Maio!$E$34</f>
        <v>70.541666666666671</v>
      </c>
      <c r="AF8" s="110">
        <f>[4]Maio!$E$35</f>
        <v>69.875</v>
      </c>
      <c r="AG8" s="116">
        <f t="shared" si="1"/>
        <v>71.358870967741936</v>
      </c>
    </row>
    <row r="9" spans="1:37" x14ac:dyDescent="0.2">
      <c r="A9" s="48" t="s">
        <v>146</v>
      </c>
      <c r="B9" s="110">
        <f>[5]Maio!$E$5</f>
        <v>72.791666666666671</v>
      </c>
      <c r="C9" s="110">
        <f>[5]Maio!$E$6</f>
        <v>70.208333333333329</v>
      </c>
      <c r="D9" s="110">
        <f>[5]Maio!$E$7</f>
        <v>79.541666666666671</v>
      </c>
      <c r="E9" s="110">
        <f>[5]Maio!$E$8</f>
        <v>82.958333333333329</v>
      </c>
      <c r="F9" s="110">
        <f>[5]Maio!$E$9</f>
        <v>79.458333333333329</v>
      </c>
      <c r="G9" s="110">
        <f>[5]Maio!$E$10</f>
        <v>75.791666666666671</v>
      </c>
      <c r="H9" s="110">
        <f>[5]Maio!$E$11</f>
        <v>78.708333333333329</v>
      </c>
      <c r="I9" s="110">
        <f>[5]Maio!$E$12</f>
        <v>78.208333333333329</v>
      </c>
      <c r="J9" s="110">
        <f>[5]Maio!$E$13</f>
        <v>79.75</v>
      </c>
      <c r="K9" s="110">
        <f>[5]Maio!$E$14</f>
        <v>90.75</v>
      </c>
      <c r="L9" s="110">
        <f>[5]Maio!$E$15</f>
        <v>82.333333333333329</v>
      </c>
      <c r="M9" s="110">
        <f>[5]Maio!$E$16</f>
        <v>87.083333333333329</v>
      </c>
      <c r="N9" s="110">
        <f>[5]Maio!$E$17</f>
        <v>87.458333333333329</v>
      </c>
      <c r="O9" s="110">
        <f>[5]Maio!$E$18</f>
        <v>85.375</v>
      </c>
      <c r="P9" s="110">
        <f>[5]Maio!$E$19</f>
        <v>78.541666666666671</v>
      </c>
      <c r="Q9" s="110">
        <f>[5]Maio!$E$20</f>
        <v>77.041666666666671</v>
      </c>
      <c r="R9" s="110">
        <f>[5]Maio!$E$21</f>
        <v>76.958333333333329</v>
      </c>
      <c r="S9" s="110">
        <f>[5]Maio!$E$22</f>
        <v>80.666666666666671</v>
      </c>
      <c r="T9" s="110">
        <f>[5]Maio!$E$23</f>
        <v>79.791666666666671</v>
      </c>
      <c r="U9" s="110">
        <f>[5]Maio!$E$24</f>
        <v>77.166666666666671</v>
      </c>
      <c r="V9" s="110">
        <f>[5]Maio!$E$25</f>
        <v>79.5</v>
      </c>
      <c r="W9" s="110">
        <f>[5]Maio!$E$26</f>
        <v>70.5</v>
      </c>
      <c r="X9" s="110">
        <f>[5]Maio!$E$27</f>
        <v>80.208333333333329</v>
      </c>
      <c r="Y9" s="110">
        <f>[5]Maio!$E$28</f>
        <v>75.625</v>
      </c>
      <c r="Z9" s="110">
        <f>[5]Maio!$E$29</f>
        <v>72</v>
      </c>
      <c r="AA9" s="110">
        <f>[5]Maio!$E$30</f>
        <v>69.75</v>
      </c>
      <c r="AB9" s="110">
        <f>[5]Maio!$E$31</f>
        <v>64.916666666666671</v>
      </c>
      <c r="AC9" s="110">
        <f>[5]Maio!$E$32</f>
        <v>85.958333333333329</v>
      </c>
      <c r="AD9" s="110">
        <f>[5]Maio!$E$33</f>
        <v>79.125</v>
      </c>
      <c r="AE9" s="110">
        <f>[5]Maio!$E$34</f>
        <v>76.041666666666671</v>
      </c>
      <c r="AF9" s="110">
        <f>[5]Maio!$E$35</f>
        <v>64.333333333333329</v>
      </c>
      <c r="AG9" s="116">
        <f t="shared" si="1"/>
        <v>78.017473118279582</v>
      </c>
      <c r="AK9" t="s">
        <v>35</v>
      </c>
    </row>
    <row r="10" spans="1:37" x14ac:dyDescent="0.2">
      <c r="A10" s="48" t="s">
        <v>91</v>
      </c>
      <c r="B10" s="110">
        <f>[6]Maio!$E$5</f>
        <v>81.583333333333329</v>
      </c>
      <c r="C10" s="110">
        <f>[6]Maio!$E$6</f>
        <v>78.625</v>
      </c>
      <c r="D10" s="110">
        <f>[6]Maio!$E$7</f>
        <v>80.25</v>
      </c>
      <c r="E10" s="110">
        <f>[6]Maio!$E$8</f>
        <v>81.333333333333329</v>
      </c>
      <c r="F10" s="110">
        <f>[6]Maio!$E$9</f>
        <v>80.75</v>
      </c>
      <c r="G10" s="110">
        <f>[6]Maio!$E$10</f>
        <v>78.708333333333329</v>
      </c>
      <c r="H10" s="110">
        <f>[6]Maio!$E$11</f>
        <v>79.291666666666671</v>
      </c>
      <c r="I10" s="110">
        <f>[6]Maio!$E$12</f>
        <v>77.625</v>
      </c>
      <c r="J10" s="110">
        <f>[6]Maio!$E$13</f>
        <v>76.625</v>
      </c>
      <c r="K10" s="110">
        <f>[6]Maio!$E$14</f>
        <v>95.166666666666671</v>
      </c>
      <c r="L10" s="110">
        <f>[6]Maio!$E$15</f>
        <v>96.458333333333329</v>
      </c>
      <c r="M10" s="110">
        <f>[6]Maio!$E$16</f>
        <v>90.75</v>
      </c>
      <c r="N10" s="110">
        <f>[6]Maio!$E$17</f>
        <v>87.25</v>
      </c>
      <c r="O10" s="110">
        <f>[6]Maio!$E$18</f>
        <v>84.5</v>
      </c>
      <c r="P10" s="110">
        <f>[6]Maio!$E$19</f>
        <v>81.833333333333329</v>
      </c>
      <c r="Q10" s="110">
        <f>[6]Maio!$E$20</f>
        <v>78.958333333333329</v>
      </c>
      <c r="R10" s="110">
        <f>[6]Maio!$E$21</f>
        <v>78.041666666666671</v>
      </c>
      <c r="S10" s="110">
        <f>[6]Maio!$E$22</f>
        <v>76.875</v>
      </c>
      <c r="T10" s="110">
        <f>[6]Maio!$E$23</f>
        <v>83</v>
      </c>
      <c r="U10" s="110">
        <f>[6]Maio!$E$24</f>
        <v>82.291666666666671</v>
      </c>
      <c r="V10" s="110">
        <f>[6]Maio!$E$25</f>
        <v>78.791666666666671</v>
      </c>
      <c r="W10" s="110">
        <f>[6]Maio!$E$26</f>
        <v>75.875</v>
      </c>
      <c r="X10" s="110">
        <f>[6]Maio!$E$27</f>
        <v>74.541666666666671</v>
      </c>
      <c r="Y10" s="110">
        <f>[6]Maio!$E$28</f>
        <v>72.125</v>
      </c>
      <c r="Z10" s="110">
        <f>[6]Maio!$E$29</f>
        <v>71.083333333333329</v>
      </c>
      <c r="AA10" s="110">
        <f>[6]Maio!$E$30</f>
        <v>68.541666666666671</v>
      </c>
      <c r="AB10" s="110">
        <f>[6]Maio!$E$31</f>
        <v>65.333333333333329</v>
      </c>
      <c r="AC10" s="110">
        <f>[6]Maio!$E$32</f>
        <v>89.958333333333329</v>
      </c>
      <c r="AD10" s="110">
        <f>[6]Maio!$E$33</f>
        <v>80.916666666666671</v>
      </c>
      <c r="AE10" s="110">
        <f>[6]Maio!$E$34</f>
        <v>82.791666666666671</v>
      </c>
      <c r="AF10" s="110">
        <f>[6]Maio!$E$35</f>
        <v>79.916666666666671</v>
      </c>
      <c r="AG10" s="116">
        <f t="shared" si="1"/>
        <v>80.31586021505376</v>
      </c>
    </row>
    <row r="11" spans="1:37" x14ac:dyDescent="0.2">
      <c r="A11" s="48" t="s">
        <v>49</v>
      </c>
      <c r="B11" s="110">
        <f>[7]Maio!$E$5</f>
        <v>66.5</v>
      </c>
      <c r="C11" s="110">
        <f>[7]Maio!$E$6</f>
        <v>72.826086956521735</v>
      </c>
      <c r="D11" s="110">
        <f>[7]Maio!$E$7</f>
        <v>70.875</v>
      </c>
      <c r="E11" s="110">
        <f>[7]Maio!$E$8</f>
        <v>67.833333333333329</v>
      </c>
      <c r="F11" s="110">
        <f>[7]Maio!$E$9</f>
        <v>73.958333333333329</v>
      </c>
      <c r="G11" s="110">
        <f>[7]Maio!$E$10</f>
        <v>64.695652173913047</v>
      </c>
      <c r="H11" s="110">
        <f>[7]Maio!$E$11</f>
        <v>66.958333333333329</v>
      </c>
      <c r="I11" s="110">
        <f>[7]Maio!$E$12</f>
        <v>67.583333333333329</v>
      </c>
      <c r="J11" s="110">
        <f>[7]Maio!$E$13</f>
        <v>59.5</v>
      </c>
      <c r="K11" s="110">
        <f>[7]Maio!$E$14</f>
        <v>76.666666666666671</v>
      </c>
      <c r="L11" s="110">
        <f>[7]Maio!$E$15</f>
        <v>76.4375</v>
      </c>
      <c r="M11" s="110">
        <f>[7]Maio!$E$16</f>
        <v>69.875</v>
      </c>
      <c r="N11" s="110">
        <f>[7]Maio!$E$17</f>
        <v>71.666666666666671</v>
      </c>
      <c r="O11" s="110">
        <f>[7]Maio!$E$18</f>
        <v>72.739130434782609</v>
      </c>
      <c r="P11" s="110">
        <f>[7]Maio!$E$19</f>
        <v>68.208333333333329</v>
      </c>
      <c r="Q11" s="110">
        <f>[7]Maio!$E$20</f>
        <v>64.875</v>
      </c>
      <c r="R11" s="110">
        <f>[7]Maio!$E$21</f>
        <v>63.708333333333336</v>
      </c>
      <c r="S11" s="110">
        <f>[7]Maio!$E$22</f>
        <v>65.375</v>
      </c>
      <c r="T11" s="110">
        <f>[7]Maio!$E$23</f>
        <v>68</v>
      </c>
      <c r="U11" s="110">
        <f>[7]Maio!$E$24</f>
        <v>67.666666666666671</v>
      </c>
      <c r="V11" s="110">
        <f>[7]Maio!$E$25</f>
        <v>59</v>
      </c>
      <c r="W11" s="110">
        <f>[7]Maio!$E$26</f>
        <v>59.1</v>
      </c>
      <c r="X11" s="110">
        <f>[7]Maio!$E$27</f>
        <v>68.125</v>
      </c>
      <c r="Y11" s="110">
        <f>[7]Maio!$E$28</f>
        <v>70.217391304347828</v>
      </c>
      <c r="Z11" s="110">
        <f>[7]Maio!$E$29</f>
        <v>64.478260869565219</v>
      </c>
      <c r="AA11" s="110">
        <f>[7]Maio!$E$30</f>
        <v>59.666666666666664</v>
      </c>
      <c r="AB11" s="110">
        <f>[7]Maio!$E$31</f>
        <v>57.791666666666664</v>
      </c>
      <c r="AC11" s="110">
        <f>[7]Maio!$E$32</f>
        <v>74.666666666666671</v>
      </c>
      <c r="AD11" s="110">
        <f>[7]Maio!$E$33</f>
        <v>70.263157894736835</v>
      </c>
      <c r="AE11" s="110">
        <f>[7]Maio!$E$34</f>
        <v>70.857142857142861</v>
      </c>
      <c r="AF11" s="110">
        <f>[7]Maio!$E$35</f>
        <v>64.900000000000006</v>
      </c>
      <c r="AG11" s="116">
        <f t="shared" si="1"/>
        <v>67.581107177129368</v>
      </c>
    </row>
    <row r="12" spans="1:37" x14ac:dyDescent="0.2">
      <c r="A12" s="48" t="s">
        <v>94</v>
      </c>
      <c r="B12" s="110">
        <f>[8]Maio!$E$5</f>
        <v>74.625</v>
      </c>
      <c r="C12" s="110">
        <f>[8]Maio!$E$6</f>
        <v>74.5</v>
      </c>
      <c r="D12" s="110">
        <f>[8]Maio!$E$7</f>
        <v>82.291666666666671</v>
      </c>
      <c r="E12" s="110">
        <f>[8]Maio!$E$8</f>
        <v>85.541666666666671</v>
      </c>
      <c r="F12" s="110">
        <f>[8]Maio!$E$9</f>
        <v>82.625</v>
      </c>
      <c r="G12" s="110">
        <f>[8]Maio!$E$10</f>
        <v>78.625</v>
      </c>
      <c r="H12" s="110">
        <f>[8]Maio!$E$11</f>
        <v>76.833333333333329</v>
      </c>
      <c r="I12" s="110">
        <f>[8]Maio!$E$12</f>
        <v>75.458333333333329</v>
      </c>
      <c r="J12" s="110">
        <f>[8]Maio!$E$13</f>
        <v>77.791666666666671</v>
      </c>
      <c r="K12" s="110">
        <f>[8]Maio!$E$14</f>
        <v>92.75</v>
      </c>
      <c r="L12" s="110">
        <f>[8]Maio!$E$15</f>
        <v>86.291666666666671</v>
      </c>
      <c r="M12" s="110">
        <f>[8]Maio!$E$16</f>
        <v>87.208333333333329</v>
      </c>
      <c r="N12" s="110">
        <f>[8]Maio!$E$17</f>
        <v>84.458333333333329</v>
      </c>
      <c r="O12" s="110">
        <f>[8]Maio!$E$18</f>
        <v>82.875</v>
      </c>
      <c r="P12" s="110">
        <f>[8]Maio!$E$19</f>
        <v>80.166666666666671</v>
      </c>
      <c r="Q12" s="110">
        <f>[8]Maio!$E$20</f>
        <v>79.583333333333329</v>
      </c>
      <c r="R12" s="110">
        <f>[8]Maio!$E$21</f>
        <v>78.708333333333329</v>
      </c>
      <c r="S12" s="110">
        <f>[8]Maio!$E$22</f>
        <v>77.291666666666671</v>
      </c>
      <c r="T12" s="110">
        <f>[8]Maio!$E$23</f>
        <v>76.125</v>
      </c>
      <c r="U12" s="110">
        <f>[8]Maio!$E$24</f>
        <v>84.833333333333329</v>
      </c>
      <c r="V12" s="110">
        <f>[8]Maio!$E$25</f>
        <v>82.833333333333329</v>
      </c>
      <c r="W12" s="110">
        <f>[8]Maio!$E$26</f>
        <v>77.791666666666671</v>
      </c>
      <c r="X12" s="110">
        <f>[8]Maio!$E$27</f>
        <v>78.541666666666671</v>
      </c>
      <c r="Y12" s="110">
        <f>[8]Maio!$E$28</f>
        <v>75.416666666666671</v>
      </c>
      <c r="Z12" s="110">
        <f>[8]Maio!$E$29</f>
        <v>74.583333333333329</v>
      </c>
      <c r="AA12" s="110">
        <f>[8]Maio!$E$30</f>
        <v>78.25</v>
      </c>
      <c r="AB12" s="110">
        <f>[8]Maio!$E$31</f>
        <v>74</v>
      </c>
      <c r="AC12" s="110">
        <f>[8]Maio!$E$32</f>
        <v>79.791666666666671</v>
      </c>
      <c r="AD12" s="110">
        <f>[8]Maio!$E$33</f>
        <v>77.625</v>
      </c>
      <c r="AE12" s="110">
        <f>[8]Maio!$E$34</f>
        <v>77.75</v>
      </c>
      <c r="AF12" s="110">
        <f>[8]Maio!$E$35</f>
        <v>75.291666666666671</v>
      </c>
      <c r="AG12" s="116">
        <f t="shared" si="1"/>
        <v>79.692204301075265</v>
      </c>
    </row>
    <row r="13" spans="1:37" x14ac:dyDescent="0.2">
      <c r="A13" s="48" t="s">
        <v>101</v>
      </c>
      <c r="B13" s="110">
        <f>[9]Maio!$E$5</f>
        <v>72.5</v>
      </c>
      <c r="C13" s="110">
        <f>[9]Maio!$E$6</f>
        <v>69.041666666666671</v>
      </c>
      <c r="D13" s="110">
        <f>[9]Maio!$E$7</f>
        <v>80.666666666666671</v>
      </c>
      <c r="E13" s="110">
        <f>[9]Maio!$E$8</f>
        <v>73.333333333333329</v>
      </c>
      <c r="F13" s="110">
        <f>[9]Maio!$E$9</f>
        <v>71.833333333333329</v>
      </c>
      <c r="G13" s="110">
        <f>[9]Maio!$E$10</f>
        <v>70.416666666666671</v>
      </c>
      <c r="H13" s="110">
        <f>[9]Maio!$E$11</f>
        <v>72.583333333333329</v>
      </c>
      <c r="I13" s="110">
        <f>[9]Maio!$E$12</f>
        <v>74.041666666666671</v>
      </c>
      <c r="J13" s="110">
        <f>[9]Maio!$E$13</f>
        <v>77.833333333333329</v>
      </c>
      <c r="K13" s="110">
        <f>[9]Maio!$E$14</f>
        <v>90.958333333333329</v>
      </c>
      <c r="L13" s="110">
        <f>[9]Maio!$E$15</f>
        <v>84.416666666666671</v>
      </c>
      <c r="M13" s="110">
        <f>[9]Maio!$E$16</f>
        <v>80.916666666666671</v>
      </c>
      <c r="N13" s="110">
        <f>[9]Maio!$E$17</f>
        <v>78.916666666666671</v>
      </c>
      <c r="O13" s="110">
        <f>[9]Maio!$E$18</f>
        <v>74.333333333333329</v>
      </c>
      <c r="P13" s="110">
        <f>[9]Maio!$E$19</f>
        <v>68.083333333333329</v>
      </c>
      <c r="Q13" s="110">
        <f>[9]Maio!$E$20</f>
        <v>70.708333333333329</v>
      </c>
      <c r="R13" s="110">
        <f>[9]Maio!$E$21</f>
        <v>71.333333333333329</v>
      </c>
      <c r="S13" s="110">
        <f>[9]Maio!$E$22</f>
        <v>70.875</v>
      </c>
      <c r="T13" s="110">
        <f>[9]Maio!$E$23</f>
        <v>73.782608695652172</v>
      </c>
      <c r="U13" s="110">
        <f>[9]Maio!$E$24</f>
        <v>77.833333333333329</v>
      </c>
      <c r="V13" s="110">
        <f>[9]Maio!$E$25</f>
        <v>77.708333333333329</v>
      </c>
      <c r="W13" s="110">
        <f>[9]Maio!$E$26</f>
        <v>73.166666666666671</v>
      </c>
      <c r="X13" s="110">
        <f>[9]Maio!$E$27</f>
        <v>77.958333333333329</v>
      </c>
      <c r="Y13" s="110">
        <f>[9]Maio!$E$28</f>
        <v>73.416666666666671</v>
      </c>
      <c r="Z13" s="110">
        <f>[9]Maio!$E$29</f>
        <v>70.333333333333329</v>
      </c>
      <c r="AA13" s="110">
        <f>[9]Maio!$E$30</f>
        <v>67.125</v>
      </c>
      <c r="AB13" s="110">
        <f>[9]Maio!$E$31</f>
        <v>62.833333333333336</v>
      </c>
      <c r="AC13" s="110">
        <f>[9]Maio!$E$32</f>
        <v>79.458333333333329</v>
      </c>
      <c r="AD13" s="110">
        <f>[9]Maio!$E$33</f>
        <v>79.791666666666671</v>
      </c>
      <c r="AE13" s="110">
        <f>[9]Maio!$E$34</f>
        <v>78.25</v>
      </c>
      <c r="AF13" s="110">
        <f>[9]Maio!$E$35</f>
        <v>68.833333333333329</v>
      </c>
      <c r="AG13" s="116">
        <f t="shared" si="1"/>
        <v>74.622019635343605</v>
      </c>
      <c r="AK13" t="s">
        <v>35</v>
      </c>
    </row>
    <row r="14" spans="1:37" x14ac:dyDescent="0.2">
      <c r="A14" s="48" t="s">
        <v>147</v>
      </c>
      <c r="B14" s="110">
        <f>[10]Maio!$E$5</f>
        <v>71.333333333333329</v>
      </c>
      <c r="C14" s="110">
        <f>[10]Maio!$E$6</f>
        <v>70.541666666666671</v>
      </c>
      <c r="D14" s="110">
        <f>[10]Maio!$E$7</f>
        <v>75.958333333333329</v>
      </c>
      <c r="E14" s="110">
        <f>[10]Maio!$E$8</f>
        <v>69.375</v>
      </c>
      <c r="F14" s="110">
        <f>[10]Maio!$E$9</f>
        <v>63.541666666666664</v>
      </c>
      <c r="G14" s="110">
        <f>[10]Maio!$E$10</f>
        <v>65</v>
      </c>
      <c r="H14" s="110">
        <f>[10]Maio!$E$11</f>
        <v>68.208333333333329</v>
      </c>
      <c r="I14" s="110">
        <f>[10]Maio!$E$12</f>
        <v>75.5</v>
      </c>
      <c r="J14" s="110">
        <f>[10]Maio!$E$13</f>
        <v>76.125</v>
      </c>
      <c r="K14" s="110">
        <f>[10]Maio!$E$14</f>
        <v>88.166666666666671</v>
      </c>
      <c r="L14" s="110">
        <f>[10]Maio!$E$15</f>
        <v>91.375</v>
      </c>
      <c r="M14" s="110">
        <f>[10]Maio!$E$16</f>
        <v>83</v>
      </c>
      <c r="N14" s="110">
        <f>[10]Maio!$E$17</f>
        <v>76.708333333333329</v>
      </c>
      <c r="O14" s="110">
        <f>[10]Maio!$E$18</f>
        <v>71.791666666666671</v>
      </c>
      <c r="P14" s="110">
        <f>[10]Maio!$E$19</f>
        <v>69.541666666666671</v>
      </c>
      <c r="Q14" s="110">
        <f>[10]Maio!$E$20</f>
        <v>67.75</v>
      </c>
      <c r="R14" s="110">
        <f>[10]Maio!$E$21</f>
        <v>68.083333333333329</v>
      </c>
      <c r="S14" s="110">
        <f>[10]Maio!$E$22</f>
        <v>75.041666666666671</v>
      </c>
      <c r="T14" s="110">
        <f>[10]Maio!$E$23</f>
        <v>74.291666666666671</v>
      </c>
      <c r="U14" s="110">
        <f>[10]Maio!$E$24</f>
        <v>72.625</v>
      </c>
      <c r="V14" s="110">
        <f>[10]Maio!$E$25</f>
        <v>66.875</v>
      </c>
      <c r="W14" s="110">
        <f>[10]Maio!$E$26</f>
        <v>67.125</v>
      </c>
      <c r="X14" s="110">
        <f>[10]Maio!$E$27</f>
        <v>66.208333333333329</v>
      </c>
      <c r="Y14" s="110">
        <f>[10]Maio!$E$28</f>
        <v>56.958333333333336</v>
      </c>
      <c r="Z14" s="110">
        <f>[10]Maio!$E$29</f>
        <v>62.291666666666664</v>
      </c>
      <c r="AA14" s="110">
        <f>[10]Maio!$E$30</f>
        <v>66.625</v>
      </c>
      <c r="AB14" s="110">
        <f>[10]Maio!$E$31</f>
        <v>65</v>
      </c>
      <c r="AC14" s="110">
        <f>[10]Maio!$E$32</f>
        <v>86.041666666666671</v>
      </c>
      <c r="AD14" s="110">
        <f>[10]Maio!$E$33</f>
        <v>74.826086956521735</v>
      </c>
      <c r="AE14" s="110">
        <f>[10]Maio!$E$34</f>
        <v>74.833333333333329</v>
      </c>
      <c r="AF14" s="110">
        <f>[10]Maio!$E$35</f>
        <v>72.916666666666671</v>
      </c>
      <c r="AG14" s="116">
        <f t="shared" si="1"/>
        <v>72.053529686769522</v>
      </c>
    </row>
    <row r="15" spans="1:37" x14ac:dyDescent="0.2">
      <c r="A15" s="48" t="s">
        <v>2</v>
      </c>
      <c r="B15" s="110">
        <f>[11]Maio!$E$5</f>
        <v>60.583333333333336</v>
      </c>
      <c r="C15" s="110">
        <f>[11]Maio!$E$6</f>
        <v>60.916666666666664</v>
      </c>
      <c r="D15" s="110">
        <f>[11]Maio!$E$7</f>
        <v>67.833333333333329</v>
      </c>
      <c r="E15" s="110">
        <f>[11]Maio!$E$8</f>
        <v>65.916666666666671</v>
      </c>
      <c r="F15" s="110">
        <f>[11]Maio!$E$9</f>
        <v>59.083333333333336</v>
      </c>
      <c r="G15" s="110">
        <f>[11]Maio!$E$10</f>
        <v>58.791666666666664</v>
      </c>
      <c r="H15" s="110">
        <f>[11]Maio!$E$11</f>
        <v>61.541666666666664</v>
      </c>
      <c r="I15" s="110">
        <f>[11]Maio!$E$12</f>
        <v>65.708333333333329</v>
      </c>
      <c r="J15" s="110">
        <f>[11]Maio!$E$13</f>
        <v>68.791666666666671</v>
      </c>
      <c r="K15" s="110">
        <f>[11]Maio!$E$14</f>
        <v>84.791666666666671</v>
      </c>
      <c r="L15" s="110">
        <f>[11]Maio!$E$15</f>
        <v>83.25</v>
      </c>
      <c r="M15" s="110">
        <f>[11]Maio!$E$16</f>
        <v>78.416666666666671</v>
      </c>
      <c r="N15" s="110">
        <f>[11]Maio!$E$17</f>
        <v>70.875</v>
      </c>
      <c r="O15" s="110">
        <f>[11]Maio!$E$18</f>
        <v>67.916666666666671</v>
      </c>
      <c r="P15" s="110">
        <f>[11]Maio!$E$19</f>
        <v>60</v>
      </c>
      <c r="Q15" s="110">
        <f>[11]Maio!$E$20</f>
        <v>61.833333333333336</v>
      </c>
      <c r="R15" s="110">
        <f>[11]Maio!$E$21</f>
        <v>60.791666666666664</v>
      </c>
      <c r="S15" s="110">
        <f>[11]Maio!$E$22</f>
        <v>64.75</v>
      </c>
      <c r="T15" s="110">
        <f>[11]Maio!$E$23</f>
        <v>70.25</v>
      </c>
      <c r="U15" s="110">
        <f>[11]Maio!$E$24</f>
        <v>66.166666666666671</v>
      </c>
      <c r="V15" s="110">
        <f>[11]Maio!$E$25</f>
        <v>58.208333333333336</v>
      </c>
      <c r="W15" s="110">
        <f>[11]Maio!$E$26</f>
        <v>57.625</v>
      </c>
      <c r="X15" s="110">
        <f>[11]Maio!$E$27</f>
        <v>59.041666666666664</v>
      </c>
      <c r="Y15" s="110">
        <f>[11]Maio!$E$28</f>
        <v>52.5</v>
      </c>
      <c r="Z15" s="110">
        <f>[11]Maio!$E$29</f>
        <v>53.958333333333336</v>
      </c>
      <c r="AA15" s="110">
        <f>[11]Maio!$E$30</f>
        <v>51.125</v>
      </c>
      <c r="AB15" s="110">
        <f>[11]Maio!$E$31</f>
        <v>53.375</v>
      </c>
      <c r="AC15" s="110">
        <f>[11]Maio!$E$32</f>
        <v>80</v>
      </c>
      <c r="AD15" s="110">
        <f>[11]Maio!$E$33</f>
        <v>71.375</v>
      </c>
      <c r="AE15" s="110">
        <f>[11]Maio!$E$34</f>
        <v>66.291666666666671</v>
      </c>
      <c r="AF15" s="110">
        <f>[11]Maio!$E$35</f>
        <v>64.833333333333329</v>
      </c>
      <c r="AG15" s="116">
        <f t="shared" si="1"/>
        <v>64.727150537634401</v>
      </c>
      <c r="AI15" s="12" t="s">
        <v>35</v>
      </c>
    </row>
    <row r="16" spans="1:37" x14ac:dyDescent="0.2">
      <c r="A16" s="48" t="s">
        <v>3</v>
      </c>
      <c r="B16" s="110">
        <f>[12]Maio!$E$5</f>
        <v>61.92307692307692</v>
      </c>
      <c r="C16" s="110">
        <f>[12]Maio!$E$6</f>
        <v>75.222222222222229</v>
      </c>
      <c r="D16" s="110">
        <f>[12]Maio!$E$7</f>
        <v>65.285714285714292</v>
      </c>
      <c r="E16" s="110">
        <f>[12]Maio!$E$8</f>
        <v>59.666666666666664</v>
      </c>
      <c r="F16" s="110">
        <f>[12]Maio!$E$9</f>
        <v>66.611111111111114</v>
      </c>
      <c r="G16" s="110">
        <f>[12]Maio!$E$10</f>
        <v>68.473684210526315</v>
      </c>
      <c r="H16" s="110">
        <f>[12]Maio!$E$11</f>
        <v>70.631578947368425</v>
      </c>
      <c r="I16" s="110">
        <f>[12]Maio!$E$12</f>
        <v>63.466666666666669</v>
      </c>
      <c r="J16" s="110">
        <f>[12]Maio!$E$13</f>
        <v>66.5</v>
      </c>
      <c r="K16" s="110">
        <f>[12]Maio!$E$14</f>
        <v>74.82352941176471</v>
      </c>
      <c r="L16" s="110">
        <f>[12]Maio!$E$15</f>
        <v>73.416666666666671</v>
      </c>
      <c r="M16" s="110">
        <f>[12]Maio!$E$16</f>
        <v>78.099999999999994</v>
      </c>
      <c r="N16" s="110">
        <f>[12]Maio!$E$17</f>
        <v>74.055555555555557</v>
      </c>
      <c r="O16" s="110">
        <f>[12]Maio!$E$18</f>
        <v>68.277777777777771</v>
      </c>
      <c r="P16" s="110">
        <f>[12]Maio!$E$19</f>
        <v>67.882352941176464</v>
      </c>
      <c r="Q16" s="110">
        <f>[12]Maio!$E$20</f>
        <v>69.2</v>
      </c>
      <c r="R16" s="110">
        <f>[12]Maio!$E$21</f>
        <v>70.047619047619051</v>
      </c>
      <c r="S16" s="110">
        <f>[12]Maio!$E$22</f>
        <v>65.944444444444443</v>
      </c>
      <c r="T16" s="110">
        <f>[12]Maio!$E$23</f>
        <v>66.739130434782609</v>
      </c>
      <c r="U16" s="110">
        <f>[12]Maio!$E$24</f>
        <v>70.2</v>
      </c>
      <c r="V16" s="110">
        <f>[12]Maio!$E$25</f>
        <v>63.117647058823529</v>
      </c>
      <c r="W16" s="110">
        <f>[12]Maio!$E$26</f>
        <v>64.900000000000006</v>
      </c>
      <c r="X16" s="110">
        <f>[12]Maio!$E$27</f>
        <v>65.409090909090907</v>
      </c>
      <c r="Y16" s="110">
        <f>[12]Maio!$E$28</f>
        <v>66.875</v>
      </c>
      <c r="Z16" s="110">
        <f>[12]Maio!$E$29</f>
        <v>65.25</v>
      </c>
      <c r="AA16" s="110">
        <f>[12]Maio!$E$30</f>
        <v>68.166666666666671</v>
      </c>
      <c r="AB16" s="110">
        <f>[12]Maio!$E$31</f>
        <v>70.25</v>
      </c>
      <c r="AC16" s="110">
        <f>[12]Maio!$E$32</f>
        <v>85.214285714285708</v>
      </c>
      <c r="AD16" s="110">
        <f>[12]Maio!$E$33</f>
        <v>77.608695652173907</v>
      </c>
      <c r="AE16" s="110">
        <f>[12]Maio!$E$34</f>
        <v>65.461538461538467</v>
      </c>
      <c r="AF16" s="110">
        <f>[12]Maio!$E$35</f>
        <v>67.75</v>
      </c>
      <c r="AG16" s="116">
        <f>AVERAGE(B16:AF16)</f>
        <v>68.918410379861925</v>
      </c>
      <c r="AI16" s="12"/>
    </row>
    <row r="17" spans="1:37" x14ac:dyDescent="0.2">
      <c r="A17" s="48" t="s">
        <v>4</v>
      </c>
      <c r="B17" s="110" t="str">
        <f>[13]Maio!$E$5</f>
        <v>*</v>
      </c>
      <c r="C17" s="110" t="str">
        <f>[13]Maio!$E$6</f>
        <v>*</v>
      </c>
      <c r="D17" s="110" t="str">
        <f>[13]Maio!$E$7</f>
        <v>*</v>
      </c>
      <c r="E17" s="110" t="str">
        <f>[13]Maio!$E$8</f>
        <v>*</v>
      </c>
      <c r="F17" s="110" t="str">
        <f>[13]Maio!$E$9</f>
        <v>*</v>
      </c>
      <c r="G17" s="110" t="str">
        <f>[13]Maio!$E$10</f>
        <v>*</v>
      </c>
      <c r="H17" s="110" t="str">
        <f>[13]Maio!$E$11</f>
        <v>*</v>
      </c>
      <c r="I17" s="110" t="str">
        <f>[13]Maio!$E$12</f>
        <v>*</v>
      </c>
      <c r="J17" s="110" t="str">
        <f>[13]Maio!$E$13</f>
        <v>*</v>
      </c>
      <c r="K17" s="110" t="str">
        <f>[13]Maio!$E$14</f>
        <v>*</v>
      </c>
      <c r="L17" s="110" t="str">
        <f>[13]Maio!$E$15</f>
        <v>*</v>
      </c>
      <c r="M17" s="110" t="str">
        <f>[13]Maio!$E$16</f>
        <v>*</v>
      </c>
      <c r="N17" s="110">
        <f>[13]Maio!$E$17</f>
        <v>65</v>
      </c>
      <c r="O17" s="110">
        <f>[13]Maio!$E$18</f>
        <v>76.333333333333329</v>
      </c>
      <c r="P17" s="110">
        <f>[13]Maio!$E$19</f>
        <v>72.083333333333329</v>
      </c>
      <c r="Q17" s="110">
        <f>[13]Maio!$E$20</f>
        <v>67.708333333333329</v>
      </c>
      <c r="R17" s="110">
        <f>[13]Maio!$E$21</f>
        <v>68.913043478260875</v>
      </c>
      <c r="S17" s="110">
        <f>[13]Maio!$E$22</f>
        <v>69.833333333333329</v>
      </c>
      <c r="T17" s="110">
        <f>[13]Maio!$E$23</f>
        <v>67.791666666666671</v>
      </c>
      <c r="U17" s="110">
        <f>[13]Maio!$E$24</f>
        <v>61.875</v>
      </c>
      <c r="V17" s="110">
        <f>[13]Maio!$E$25</f>
        <v>58.958333333333336</v>
      </c>
      <c r="W17" s="110">
        <f>[13]Maio!$E$26</f>
        <v>54.041666666666664</v>
      </c>
      <c r="X17" s="110">
        <f>[13]Maio!$E$27</f>
        <v>52.833333333333336</v>
      </c>
      <c r="Y17" s="110">
        <f>[13]Maio!$E$28</f>
        <v>51.25</v>
      </c>
      <c r="Z17" s="110">
        <f>[13]Maio!$E$29</f>
        <v>54.625</v>
      </c>
      <c r="AA17" s="110">
        <f>[13]Maio!$E$30</f>
        <v>55.458333333333336</v>
      </c>
      <c r="AB17" s="110">
        <f>[13]Maio!$E$31</f>
        <v>58.541666666666664</v>
      </c>
      <c r="AC17" s="110">
        <f>[13]Maio!$E$32</f>
        <v>81.875</v>
      </c>
      <c r="AD17" s="110">
        <f>[13]Maio!$E$33</f>
        <v>85.583333333333329</v>
      </c>
      <c r="AE17" s="110">
        <f>[13]Maio!$E$34</f>
        <v>75.75</v>
      </c>
      <c r="AF17" s="110">
        <f>[13]Maio!$E$35</f>
        <v>71.583333333333329</v>
      </c>
      <c r="AG17" s="116">
        <f t="shared" si="1"/>
        <v>65.791475972540042</v>
      </c>
      <c r="AI17" t="s">
        <v>35</v>
      </c>
    </row>
    <row r="18" spans="1:37" x14ac:dyDescent="0.2">
      <c r="A18" s="48" t="s">
        <v>5</v>
      </c>
      <c r="B18" s="110">
        <f>[14]Maio!$E$5</f>
        <v>62.583333333333336</v>
      </c>
      <c r="C18" s="110">
        <f>[14]Maio!$E$6</f>
        <v>57</v>
      </c>
      <c r="D18" s="110">
        <f>[14]Maio!$E$7</f>
        <v>62.666666666666664</v>
      </c>
      <c r="E18" s="110">
        <f>[14]Maio!$E$8</f>
        <v>70.791666666666671</v>
      </c>
      <c r="F18" s="110">
        <f>[14]Maio!$E$9</f>
        <v>75.458333333333329</v>
      </c>
      <c r="G18" s="110">
        <f>[14]Maio!$E$10</f>
        <v>75.708333333333329</v>
      </c>
      <c r="H18" s="110">
        <f>[14]Maio!$E$11</f>
        <v>70.083333333333329</v>
      </c>
      <c r="I18" s="110">
        <f>[14]Maio!$E$12</f>
        <v>69.083333333333329</v>
      </c>
      <c r="J18" s="110">
        <f>[14]Maio!$E$13</f>
        <v>68.25</v>
      </c>
      <c r="K18" s="110">
        <f>[14]Maio!$E$14</f>
        <v>73.958333333333329</v>
      </c>
      <c r="L18" s="110">
        <f>[14]Maio!$E$15</f>
        <v>65.666666666666671</v>
      </c>
      <c r="M18" s="110">
        <f>[14]Maio!$E$16</f>
        <v>70</v>
      </c>
      <c r="N18" s="110">
        <f>[14]Maio!$E$17</f>
        <v>72.041666666666671</v>
      </c>
      <c r="O18" s="110">
        <f>[14]Maio!$E$18</f>
        <v>63.75</v>
      </c>
      <c r="P18" s="110">
        <f>[14]Maio!$E$19</f>
        <v>59.333333333333336</v>
      </c>
      <c r="Q18" s="110">
        <f>[14]Maio!$E$20</f>
        <v>56.958333333333336</v>
      </c>
      <c r="R18" s="110">
        <f>[14]Maio!$E$21</f>
        <v>58.666666666666664</v>
      </c>
      <c r="S18" s="110">
        <f>[14]Maio!$E$22</f>
        <v>64.208333333333329</v>
      </c>
      <c r="T18" s="110">
        <f>[14]Maio!$E$23</f>
        <v>64.666666666666671</v>
      </c>
      <c r="U18" s="110">
        <f>[14]Maio!$E$24</f>
        <v>61.083333333333336</v>
      </c>
      <c r="V18" s="110">
        <f>[14]Maio!$E$25</f>
        <v>72.166666666666671</v>
      </c>
      <c r="W18" s="110">
        <f>[14]Maio!$E$26</f>
        <v>55.666666666666664</v>
      </c>
      <c r="X18" s="110">
        <f>[14]Maio!$E$27</f>
        <v>59.708333333333336</v>
      </c>
      <c r="Y18" s="110">
        <f>[14]Maio!$E$28</f>
        <v>55.083333333333336</v>
      </c>
      <c r="Z18" s="110">
        <f>[14]Maio!$E$29</f>
        <v>56.833333333333336</v>
      </c>
      <c r="AA18" s="110">
        <f>[14]Maio!$E$30</f>
        <v>63.833333333333336</v>
      </c>
      <c r="AB18" s="110">
        <f>[14]Maio!$E$31</f>
        <v>65.166666666666671</v>
      </c>
      <c r="AC18" s="110">
        <f>[14]Maio!$E$32</f>
        <v>65.916666666666671</v>
      </c>
      <c r="AD18" s="110">
        <f>[14]Maio!$E$33</f>
        <v>55.875</v>
      </c>
      <c r="AE18" s="110">
        <f>[14]Maio!$E$34</f>
        <v>58.208333333333336</v>
      </c>
      <c r="AF18" s="110">
        <f>[14]Maio!$E$35</f>
        <v>64.833333333333329</v>
      </c>
      <c r="AG18" s="116">
        <f t="shared" si="1"/>
        <v>64.362903225806448</v>
      </c>
      <c r="AH18" s="12" t="s">
        <v>35</v>
      </c>
    </row>
    <row r="19" spans="1:37" x14ac:dyDescent="0.2">
      <c r="A19" s="48" t="s">
        <v>255</v>
      </c>
      <c r="B19" s="110" t="str">
        <f>[15]Maio!$E$5</f>
        <v>*</v>
      </c>
      <c r="C19" s="110" t="str">
        <f>[15]Maio!$E$6</f>
        <v>*</v>
      </c>
      <c r="D19" s="110" t="str">
        <f>[15]Maio!$E$7</f>
        <v>*</v>
      </c>
      <c r="E19" s="110" t="str">
        <f>[15]Maio!$E$8</f>
        <v>*</v>
      </c>
      <c r="F19" s="110" t="str">
        <f>[15]Maio!$E$9</f>
        <v>*</v>
      </c>
      <c r="G19" s="110" t="str">
        <f>[15]Maio!$E$10</f>
        <v>*</v>
      </c>
      <c r="H19" s="110" t="str">
        <f>[15]Maio!$E$11</f>
        <v>*</v>
      </c>
      <c r="I19" s="110" t="str">
        <f>[15]Maio!$E$12</f>
        <v>*</v>
      </c>
      <c r="J19" s="110" t="str">
        <f>[15]Maio!$E$13</f>
        <v>*</v>
      </c>
      <c r="K19" s="110" t="str">
        <f>[15]Maio!$E$14</f>
        <v>*</v>
      </c>
      <c r="L19" s="110" t="str">
        <f>[15]Maio!$E$15</f>
        <v>*</v>
      </c>
      <c r="M19" s="110" t="str">
        <f>[15]Maio!$E$16</f>
        <v>*</v>
      </c>
      <c r="N19" s="110" t="str">
        <f>[15]Maio!$E$17</f>
        <v>*</v>
      </c>
      <c r="O19" s="110" t="str">
        <f>[15]Maio!$E$18</f>
        <v>*</v>
      </c>
      <c r="P19" s="110" t="str">
        <f>[15]Maio!$E$19</f>
        <v>*</v>
      </c>
      <c r="Q19" s="110" t="str">
        <f>[15]Maio!$E$20</f>
        <v>*</v>
      </c>
      <c r="R19" s="110" t="str">
        <f>[15]Maio!$E$21</f>
        <v>*</v>
      </c>
      <c r="S19" s="110" t="str">
        <f>[15]Maio!$E$22</f>
        <v>*</v>
      </c>
      <c r="T19" s="110" t="str">
        <f>[15]Maio!$E$23</f>
        <v>*</v>
      </c>
      <c r="U19" s="110" t="str">
        <f>[15]Maio!$E$24</f>
        <v>*</v>
      </c>
      <c r="V19" s="110">
        <f>[15]Maio!$E$25</f>
        <v>52.3</v>
      </c>
      <c r="W19" s="110">
        <f>[15]Maio!$E$26</f>
        <v>71.625</v>
      </c>
      <c r="X19" s="110">
        <f>[15]Maio!$E$27</f>
        <v>71.416666666666671</v>
      </c>
      <c r="Y19" s="110">
        <f>[15]Maio!$E$28</f>
        <v>70.125</v>
      </c>
      <c r="Z19" s="110">
        <f>[15]Maio!$E$29</f>
        <v>70.791666666666671</v>
      </c>
      <c r="AA19" s="110">
        <f>[15]Maio!$E$30</f>
        <v>71.333333333333329</v>
      </c>
      <c r="AB19" s="110">
        <f>[15]Maio!$E$31</f>
        <v>69.166666666666671</v>
      </c>
      <c r="AC19" s="110">
        <f>[15]Maio!$E$32</f>
        <v>86.25</v>
      </c>
      <c r="AD19" s="110">
        <f>[15]Maio!$E$33</f>
        <v>70.25</v>
      </c>
      <c r="AE19" s="110">
        <f>[15]Maio!$E$34</f>
        <v>72.375</v>
      </c>
      <c r="AF19" s="110">
        <f>[15]Maio!$E$35</f>
        <v>71</v>
      </c>
      <c r="AG19" s="116">
        <f t="shared" si="1"/>
        <v>70.603030303030309</v>
      </c>
      <c r="AH19" s="12"/>
    </row>
    <row r="20" spans="1:37" hidden="1" x14ac:dyDescent="0.2">
      <c r="A20" s="48" t="s">
        <v>256</v>
      </c>
      <c r="B20" s="110" t="str">
        <f>[16]Maio!$E$5</f>
        <v>*</v>
      </c>
      <c r="C20" s="110" t="str">
        <f>[16]Maio!$E$6</f>
        <v>*</v>
      </c>
      <c r="D20" s="110" t="str">
        <f>[16]Maio!$E$7</f>
        <v>*</v>
      </c>
      <c r="E20" s="110" t="str">
        <f>[16]Maio!$E$8</f>
        <v>*</v>
      </c>
      <c r="F20" s="110" t="str">
        <f>[16]Maio!$E$9</f>
        <v>*</v>
      </c>
      <c r="G20" s="110" t="str">
        <f>[16]Maio!$E$10</f>
        <v>*</v>
      </c>
      <c r="H20" s="110" t="str">
        <f>[16]Maio!$E$11</f>
        <v>*</v>
      </c>
      <c r="I20" s="110" t="str">
        <f>[16]Maio!$E$12</f>
        <v>*</v>
      </c>
      <c r="J20" s="110" t="str">
        <f>[16]Maio!$E$13</f>
        <v>*</v>
      </c>
      <c r="K20" s="110" t="str">
        <f>[16]Maio!$E$14</f>
        <v>*</v>
      </c>
      <c r="L20" s="110" t="str">
        <f>[16]Maio!$E$15</f>
        <v>*</v>
      </c>
      <c r="M20" s="110" t="str">
        <f>[16]Maio!$E$16</f>
        <v>*</v>
      </c>
      <c r="N20" s="110" t="str">
        <f>[16]Maio!$E$17</f>
        <v>*</v>
      </c>
      <c r="O20" s="110" t="str">
        <f>[16]Maio!$E$18</f>
        <v>*</v>
      </c>
      <c r="P20" s="110" t="str">
        <f>[16]Maio!$E$19</f>
        <v>*</v>
      </c>
      <c r="Q20" s="110" t="str">
        <f>[16]Maio!$E$20</f>
        <v>*</v>
      </c>
      <c r="R20" s="110" t="str">
        <f>[16]Maio!$E$21</f>
        <v>*</v>
      </c>
      <c r="S20" s="110" t="str">
        <f>[16]Maio!$E$22</f>
        <v>*</v>
      </c>
      <c r="T20" s="110" t="str">
        <f>[16]Maio!$E$23</f>
        <v>*</v>
      </c>
      <c r="U20" s="110" t="str">
        <f>[16]Maio!$E$24</f>
        <v>*</v>
      </c>
      <c r="V20" s="110" t="str">
        <f>[16]Maio!$E$25</f>
        <v>*</v>
      </c>
      <c r="W20" s="110" t="str">
        <f>[16]Maio!$E$26</f>
        <v>*</v>
      </c>
      <c r="X20" s="110" t="str">
        <f>[16]Maio!$E$27</f>
        <v>*</v>
      </c>
      <c r="Y20" s="110" t="str">
        <f>[16]Maio!$E$28</f>
        <v>*</v>
      </c>
      <c r="Z20" s="110" t="str">
        <f>[16]Maio!$E$29</f>
        <v>*</v>
      </c>
      <c r="AA20" s="110" t="str">
        <f>[16]Maio!$E$30</f>
        <v>*</v>
      </c>
      <c r="AB20" s="110" t="str">
        <f>[16]Maio!$E$31</f>
        <v>*</v>
      </c>
      <c r="AC20" s="110" t="str">
        <f>[16]Maio!$E$32</f>
        <v>*</v>
      </c>
      <c r="AD20" s="110" t="str">
        <f>[16]Maio!$E$33</f>
        <v>*</v>
      </c>
      <c r="AE20" s="110" t="str">
        <f>[16]Maio!$E$34</f>
        <v>*</v>
      </c>
      <c r="AF20" s="110" t="str">
        <f>[16]Maio!$E$35</f>
        <v>*</v>
      </c>
      <c r="AG20" s="116" t="s">
        <v>197</v>
      </c>
      <c r="AH20" s="12"/>
    </row>
    <row r="21" spans="1:37" x14ac:dyDescent="0.2">
      <c r="A21" s="48" t="s">
        <v>33</v>
      </c>
      <c r="B21" s="110" t="str">
        <f>[17]Maio!$E$5</f>
        <v>*</v>
      </c>
      <c r="C21" s="110" t="str">
        <f>[17]Maio!$E$6</f>
        <v>*</v>
      </c>
      <c r="D21" s="110" t="str">
        <f>[17]Maio!$E$7</f>
        <v>*</v>
      </c>
      <c r="E21" s="110" t="str">
        <f>[17]Maio!$E$8</f>
        <v>*</v>
      </c>
      <c r="F21" s="110" t="str">
        <f>[17]Maio!$E$9</f>
        <v>*</v>
      </c>
      <c r="G21" s="110" t="str">
        <f>[17]Maio!$E$10</f>
        <v>*</v>
      </c>
      <c r="H21" s="110" t="str">
        <f>[17]Maio!$E$11</f>
        <v>*</v>
      </c>
      <c r="I21" s="110" t="str">
        <f>[17]Maio!$E$12</f>
        <v>*</v>
      </c>
      <c r="J21" s="110" t="str">
        <f>[17]Maio!$E$13</f>
        <v>*</v>
      </c>
      <c r="K21" s="110" t="str">
        <f>[17]Maio!$E$14</f>
        <v>*</v>
      </c>
      <c r="L21" s="110">
        <f>[17]Maio!$E$15</f>
        <v>65.75</v>
      </c>
      <c r="M21" s="110">
        <f>[17]Maio!$E$16</f>
        <v>69.75</v>
      </c>
      <c r="N21" s="110">
        <f>[17]Maio!$E$17</f>
        <v>71.888888888888886</v>
      </c>
      <c r="O21" s="110">
        <f>[17]Maio!$E$18</f>
        <v>77.545454545454547</v>
      </c>
      <c r="P21" s="110">
        <f>[17]Maio!$E$19</f>
        <v>74</v>
      </c>
      <c r="Q21" s="110">
        <f>[17]Maio!$E$20</f>
        <v>70.791666666666671</v>
      </c>
      <c r="R21" s="110">
        <f>[17]Maio!$E$21</f>
        <v>71.833333333333329</v>
      </c>
      <c r="S21" s="110">
        <f>[17]Maio!$E$22</f>
        <v>72.916666666666671</v>
      </c>
      <c r="T21" s="110">
        <f>[17]Maio!$E$23</f>
        <v>73.458333333333329</v>
      </c>
      <c r="U21" s="110">
        <f>[17]Maio!$E$24</f>
        <v>66.666666666666671</v>
      </c>
      <c r="V21" s="110">
        <f>[17]Maio!$E$25</f>
        <v>65.416666666666671</v>
      </c>
      <c r="W21" s="110">
        <f>[17]Maio!$E$26</f>
        <v>62.208333333333336</v>
      </c>
      <c r="X21" s="110">
        <f>[17]Maio!$E$27</f>
        <v>59.333333333333336</v>
      </c>
      <c r="Y21" s="110">
        <f>[17]Maio!$E$28</f>
        <v>62.458333333333336</v>
      </c>
      <c r="Z21" s="110">
        <f>[17]Maio!$E$29</f>
        <v>59.666666666666664</v>
      </c>
      <c r="AA21" s="110">
        <f>[17]Maio!$E$30</f>
        <v>61.25</v>
      </c>
      <c r="AB21" s="110">
        <f>[17]Maio!$E$31</f>
        <v>64.916666666666671</v>
      </c>
      <c r="AC21" s="110">
        <f>[17]Maio!$E$32</f>
        <v>85.454545454545453</v>
      </c>
      <c r="AD21" s="110">
        <f>[17]Maio!$E$33</f>
        <v>88.727272727272734</v>
      </c>
      <c r="AE21" s="110">
        <f>[17]Maio!$E$34</f>
        <v>80.333333333333329</v>
      </c>
      <c r="AF21" s="110">
        <f>[17]Maio!$E$35</f>
        <v>75.75</v>
      </c>
      <c r="AG21" s="116">
        <f t="shared" si="1"/>
        <v>70.481721981721989</v>
      </c>
      <c r="AI21" t="s">
        <v>35</v>
      </c>
      <c r="AJ21" t="s">
        <v>35</v>
      </c>
    </row>
    <row r="22" spans="1:37" x14ac:dyDescent="0.2">
      <c r="A22" s="48" t="s">
        <v>6</v>
      </c>
      <c r="B22" s="110">
        <f>[18]Maio!$E$5</f>
        <v>78.708333333333329</v>
      </c>
      <c r="C22" s="110">
        <f>[18]Maio!$E$6</f>
        <v>76.583333333333329</v>
      </c>
      <c r="D22" s="110">
        <f>[18]Maio!$E$7</f>
        <v>78.782608695652172</v>
      </c>
      <c r="E22" s="110">
        <f>[18]Maio!$E$8</f>
        <v>80.458333333333329</v>
      </c>
      <c r="F22" s="110">
        <f>[18]Maio!$E$9</f>
        <v>77.416666666666671</v>
      </c>
      <c r="G22" s="110">
        <f>[18]Maio!$E$10</f>
        <v>75.166666666666671</v>
      </c>
      <c r="H22" s="110">
        <f>[18]Maio!$E$11</f>
        <v>79.791666666666671</v>
      </c>
      <c r="I22" s="110">
        <f>[18]Maio!$E$12</f>
        <v>80.333333333333329</v>
      </c>
      <c r="J22" s="110">
        <f>[18]Maio!$E$13</f>
        <v>80.913043478260875</v>
      </c>
      <c r="K22" s="110">
        <f>[18]Maio!$E$14</f>
        <v>92.541666666666671</v>
      </c>
      <c r="L22" s="110">
        <f>[18]Maio!$E$15</f>
        <v>83.041666666666671</v>
      </c>
      <c r="M22" s="110">
        <f>[18]Maio!$E$16</f>
        <v>81.458333333333329</v>
      </c>
      <c r="N22" s="110">
        <f>[18]Maio!$E$17</f>
        <v>79.208333333333329</v>
      </c>
      <c r="O22" s="110">
        <f>[18]Maio!$E$18</f>
        <v>76.916666666666671</v>
      </c>
      <c r="P22" s="110">
        <f>[18]Maio!$E$19</f>
        <v>76.583333333333329</v>
      </c>
      <c r="Q22" s="110">
        <f>[18]Maio!$E$20</f>
        <v>75.708333333333329</v>
      </c>
      <c r="R22" s="110">
        <f>[18]Maio!$E$21</f>
        <v>73.565217391304344</v>
      </c>
      <c r="S22" s="110">
        <f>[18]Maio!$E$22</f>
        <v>85.625</v>
      </c>
      <c r="T22" s="110">
        <f>[18]Maio!$E$23</f>
        <v>83.5</v>
      </c>
      <c r="U22" s="110">
        <f>[18]Maio!$E$24</f>
        <v>81.041666666666671</v>
      </c>
      <c r="V22" s="110">
        <f>[18]Maio!$E$25</f>
        <v>79.458333333333329</v>
      </c>
      <c r="W22" s="110">
        <f>[18]Maio!$E$26</f>
        <v>78.541666666666671</v>
      </c>
      <c r="X22" s="110">
        <f>[18]Maio!$E$27</f>
        <v>79.708333333333329</v>
      </c>
      <c r="Y22" s="110">
        <f>[18]Maio!$E$28</f>
        <v>77.958333333333329</v>
      </c>
      <c r="Z22" s="110">
        <f>[18]Maio!$E$29</f>
        <v>77</v>
      </c>
      <c r="AA22" s="110">
        <f>[18]Maio!$E$30</f>
        <v>76.791666666666671</v>
      </c>
      <c r="AB22" s="110">
        <f>[18]Maio!$E$31</f>
        <v>76.208333333333329</v>
      </c>
      <c r="AC22" s="110">
        <f>[18]Maio!$E$32</f>
        <v>87.75</v>
      </c>
      <c r="AD22" s="110">
        <f>[18]Maio!$E$33</f>
        <v>71.666666666666671</v>
      </c>
      <c r="AE22" s="110">
        <f>[18]Maio!$E$34</f>
        <v>79.708333333333329</v>
      </c>
      <c r="AF22" s="110">
        <f>[18]Maio!$E$35</f>
        <v>78.458333333333329</v>
      </c>
      <c r="AG22" s="116">
        <f t="shared" si="1"/>
        <v>79.37400654511454</v>
      </c>
      <c r="AK22" t="s">
        <v>35</v>
      </c>
    </row>
    <row r="23" spans="1:37" x14ac:dyDescent="0.2">
      <c r="A23" s="48" t="s">
        <v>7</v>
      </c>
      <c r="B23" s="110">
        <f>[19]Maio!$E$5</f>
        <v>70.208333333333329</v>
      </c>
      <c r="C23" s="110">
        <f>[19]Maio!$E$6</f>
        <v>66.083333333333329</v>
      </c>
      <c r="D23" s="110">
        <f>[19]Maio!$E$7</f>
        <v>76.75</v>
      </c>
      <c r="E23" s="110">
        <f>[19]Maio!$E$8</f>
        <v>73.5</v>
      </c>
      <c r="F23" s="110">
        <f>[19]Maio!$E$9</f>
        <v>69.125</v>
      </c>
      <c r="G23" s="110">
        <f>[19]Maio!$E$10</f>
        <v>69.5</v>
      </c>
      <c r="H23" s="110">
        <f>[19]Maio!$E$11</f>
        <v>73.166666666666671</v>
      </c>
      <c r="I23" s="110">
        <f>[19]Maio!$E$12</f>
        <v>75.791666666666671</v>
      </c>
      <c r="J23" s="110">
        <f>[19]Maio!$E$13</f>
        <v>82.083333333333329</v>
      </c>
      <c r="K23" s="110">
        <f>[19]Maio!$E$14</f>
        <v>92.095238095238102</v>
      </c>
      <c r="L23" s="110">
        <f>[19]Maio!$E$15</f>
        <v>83.625</v>
      </c>
      <c r="M23" s="110">
        <f>[19]Maio!$E$16</f>
        <v>80.291666666666671</v>
      </c>
      <c r="N23" s="110">
        <f>[19]Maio!$E$17</f>
        <v>78.625</v>
      </c>
      <c r="O23" s="110">
        <f>[19]Maio!$E$18</f>
        <v>75.25</v>
      </c>
      <c r="P23" s="110">
        <f>[19]Maio!$E$19</f>
        <v>67.208333333333329</v>
      </c>
      <c r="Q23" s="110">
        <f>[19]Maio!$E$20</f>
        <v>68.75</v>
      </c>
      <c r="R23" s="110">
        <f>[19]Maio!$E$21</f>
        <v>71.541666666666671</v>
      </c>
      <c r="S23" s="110">
        <f>[19]Maio!$E$22</f>
        <v>72.666666666666671</v>
      </c>
      <c r="T23" s="110">
        <f>[19]Maio!$E$23</f>
        <v>72.666666666666671</v>
      </c>
      <c r="U23" s="110">
        <f>[19]Maio!$E$24</f>
        <v>76.416666666666671</v>
      </c>
      <c r="V23" s="110">
        <f>[19]Maio!$E$25</f>
        <v>74.583333333333329</v>
      </c>
      <c r="W23" s="110">
        <f>[19]Maio!$E$26</f>
        <v>66.666666666666671</v>
      </c>
      <c r="X23" s="110">
        <f>[19]Maio!$E$27</f>
        <v>78.291666666666671</v>
      </c>
      <c r="Y23" s="110">
        <f>[19]Maio!$E$28</f>
        <v>70</v>
      </c>
      <c r="Z23" s="110">
        <f>[19]Maio!$E$29</f>
        <v>66.416666666666671</v>
      </c>
      <c r="AA23" s="110">
        <f>[19]Maio!$E$30</f>
        <v>64.875</v>
      </c>
      <c r="AB23" s="110">
        <f>[19]Maio!$E$31</f>
        <v>63.458333333333336</v>
      </c>
      <c r="AC23" s="110">
        <f>[19]Maio!$E$32</f>
        <v>79.791666666666671</v>
      </c>
      <c r="AD23" s="110">
        <f>[19]Maio!$E$33</f>
        <v>78.708333333333329</v>
      </c>
      <c r="AE23" s="110">
        <f>[19]Maio!$E$34</f>
        <v>72.416666666666671</v>
      </c>
      <c r="AF23" s="110">
        <f>[19]Maio!$E$35</f>
        <v>65.708333333333329</v>
      </c>
      <c r="AG23" s="116">
        <f t="shared" si="1"/>
        <v>73.427803379416289</v>
      </c>
    </row>
    <row r="24" spans="1:37" x14ac:dyDescent="0.2">
      <c r="A24" s="48" t="s">
        <v>148</v>
      </c>
      <c r="B24" s="110">
        <f>[20]Maio!$E$5</f>
        <v>70.791666666666671</v>
      </c>
      <c r="C24" s="110">
        <f>[20]Maio!$E$6</f>
        <v>69.583333333333329</v>
      </c>
      <c r="D24" s="110">
        <f>[20]Maio!$E$7</f>
        <v>78.166666666666671</v>
      </c>
      <c r="E24" s="110">
        <f>[20]Maio!$E$8</f>
        <v>73.666666666666671</v>
      </c>
      <c r="F24" s="110">
        <f>[20]Maio!$E$9</f>
        <v>68.125</v>
      </c>
      <c r="G24" s="110">
        <f>[20]Maio!$E$10</f>
        <v>71.125</v>
      </c>
      <c r="H24" s="110">
        <f>[20]Maio!$E$11</f>
        <v>74.458333333333329</v>
      </c>
      <c r="I24" s="110">
        <f>[20]Maio!$E$12</f>
        <v>75.541666666666671</v>
      </c>
      <c r="J24" s="110">
        <f>[20]Maio!$E$13</f>
        <v>77.25</v>
      </c>
      <c r="K24" s="110">
        <f>[20]Maio!$E$14</f>
        <v>85.083333333333329</v>
      </c>
      <c r="L24" s="110">
        <f>[20]Maio!$E$15</f>
        <v>79.458333333333329</v>
      </c>
      <c r="M24" s="110">
        <f>[20]Maio!$E$16</f>
        <v>77.583333333333329</v>
      </c>
      <c r="N24" s="110">
        <f>[20]Maio!$E$17</f>
        <v>74.083333333333329</v>
      </c>
      <c r="O24" s="110">
        <f>[20]Maio!$E$18</f>
        <v>72.521739130434781</v>
      </c>
      <c r="P24" s="110">
        <f>[20]Maio!$E$19</f>
        <v>68</v>
      </c>
      <c r="Q24" s="110">
        <f>[20]Maio!$E$20</f>
        <v>70.083333333333329</v>
      </c>
      <c r="R24" s="110">
        <f>[20]Maio!$E$21</f>
        <v>72.291666666666671</v>
      </c>
      <c r="S24" s="110">
        <f>[20]Maio!$E$22</f>
        <v>73.416666666666671</v>
      </c>
      <c r="T24" s="110">
        <f>[20]Maio!$E$23</f>
        <v>74.416666666666671</v>
      </c>
      <c r="U24" s="110">
        <f>[20]Maio!$E$24</f>
        <v>78.666666666666671</v>
      </c>
      <c r="V24" s="110">
        <f>[20]Maio!$E$25</f>
        <v>76.166666666666671</v>
      </c>
      <c r="W24" s="110">
        <f>[20]Maio!$E$26</f>
        <v>72.583333333333329</v>
      </c>
      <c r="X24" s="110">
        <f>[20]Maio!$E$27</f>
        <v>70.958333333333329</v>
      </c>
      <c r="Y24" s="110">
        <f>[20]Maio!$E$28</f>
        <v>70.666666666666671</v>
      </c>
      <c r="Z24" s="110">
        <f>[20]Maio!$E$29</f>
        <v>71.583333333333329</v>
      </c>
      <c r="AA24" s="110">
        <f>[20]Maio!$E$30</f>
        <v>66.541666666666671</v>
      </c>
      <c r="AB24" s="110">
        <f>[20]Maio!$E$31</f>
        <v>65.583333333333329</v>
      </c>
      <c r="AC24" s="110">
        <f>[20]Maio!$E$32</f>
        <v>77.375</v>
      </c>
      <c r="AD24" s="110">
        <f>[20]Maio!$E$33</f>
        <v>78.291666666666671</v>
      </c>
      <c r="AE24" s="110">
        <f>[20]Maio!$E$34</f>
        <v>75.583333333333329</v>
      </c>
      <c r="AF24" s="110">
        <f>[20]Maio!$E$35</f>
        <v>75.708333333333329</v>
      </c>
      <c r="AG24" s="116">
        <f t="shared" si="1"/>
        <v>73.721131369798982</v>
      </c>
      <c r="AI24" t="s">
        <v>35</v>
      </c>
      <c r="AK24" t="s">
        <v>35</v>
      </c>
    </row>
    <row r="25" spans="1:37" x14ac:dyDescent="0.2">
      <c r="A25" s="48" t="s">
        <v>149</v>
      </c>
      <c r="B25" s="110">
        <f>[21]Maio!$E$5</f>
        <v>72.333333333333329</v>
      </c>
      <c r="C25" s="110">
        <f>[21]Maio!$E$6</f>
        <v>72.041666666666671</v>
      </c>
      <c r="D25" s="110">
        <f>[21]Maio!$E$7</f>
        <v>77.541666666666671</v>
      </c>
      <c r="E25" s="110">
        <f>[21]Maio!$E$8</f>
        <v>73.083333333333329</v>
      </c>
      <c r="F25" s="110">
        <f>[21]Maio!$E$9</f>
        <v>69.375</v>
      </c>
      <c r="G25" s="110">
        <f>[21]Maio!$E$10</f>
        <v>71.5</v>
      </c>
      <c r="H25" s="110">
        <f>[21]Maio!$E$11</f>
        <v>72.904761904761898</v>
      </c>
      <c r="I25" s="110">
        <f>[21]Maio!$E$12</f>
        <v>71.333333333333329</v>
      </c>
      <c r="J25" s="110">
        <f>[21]Maio!$E$13</f>
        <v>79.625</v>
      </c>
      <c r="K25" s="110">
        <f>[21]Maio!$E$14</f>
        <v>83.166666666666671</v>
      </c>
      <c r="L25" s="110">
        <f>[21]Maio!$E$15</f>
        <v>73.913043478260875</v>
      </c>
      <c r="M25" s="110">
        <f>[21]Maio!$E$16</f>
        <v>75.625</v>
      </c>
      <c r="N25" s="110">
        <f>[21]Maio!$E$17</f>
        <v>78</v>
      </c>
      <c r="O25" s="110">
        <f>[21]Maio!$E$18</f>
        <v>73.217391304347828</v>
      </c>
      <c r="P25" s="110">
        <f>[21]Maio!$E$19</f>
        <v>68.5</v>
      </c>
      <c r="Q25" s="110">
        <f>[21]Maio!$E$20</f>
        <v>68.125</v>
      </c>
      <c r="R25" s="110">
        <f>[21]Maio!$E$20</f>
        <v>68.125</v>
      </c>
      <c r="S25" s="110">
        <f>[21]Maio!$E$22</f>
        <v>72.5</v>
      </c>
      <c r="T25" s="110">
        <f>[21]Maio!$E$23</f>
        <v>75.666666666666671</v>
      </c>
      <c r="U25" s="110">
        <f>[21]Maio!$E$24</f>
        <v>82.130434782608702</v>
      </c>
      <c r="V25" s="110">
        <f>[21]Maio!$E$25</f>
        <v>80.5</v>
      </c>
      <c r="W25" s="110">
        <f>[21]Maio!$E$26</f>
        <v>82.833333333333329</v>
      </c>
      <c r="X25" s="110">
        <f>[21]Maio!$E$27</f>
        <v>79.416666666666671</v>
      </c>
      <c r="Y25" s="110">
        <f>[21]Maio!$E$28</f>
        <v>74.083333333333329</v>
      </c>
      <c r="Z25" s="110">
        <f>[21]Maio!$E$29</f>
        <v>72.083333333333329</v>
      </c>
      <c r="AA25" s="110">
        <f>[21]Maio!$E$30</f>
        <v>71.833333333333329</v>
      </c>
      <c r="AB25" s="110">
        <f>[21]Maio!$E$31</f>
        <v>62.913043478260867</v>
      </c>
      <c r="AC25" s="110">
        <f>[21]Maio!$E$32</f>
        <v>81.375</v>
      </c>
      <c r="AD25" s="110">
        <f>[21]Maio!$E$33</f>
        <v>79.875</v>
      </c>
      <c r="AE25" s="110">
        <f>[21]Maio!$E$34</f>
        <v>81.217391304347828</v>
      </c>
      <c r="AF25" s="110">
        <f>[21]Maio!$E$35</f>
        <v>78.25</v>
      </c>
      <c r="AG25" s="116">
        <f t="shared" si="1"/>
        <v>74.93831396513724</v>
      </c>
      <c r="AH25" s="12" t="s">
        <v>35</v>
      </c>
      <c r="AK25" t="s">
        <v>35</v>
      </c>
    </row>
    <row r="26" spans="1:37" x14ac:dyDescent="0.2">
      <c r="A26" s="48" t="s">
        <v>150</v>
      </c>
      <c r="B26" s="110">
        <f>[22]Maio!$E$5</f>
        <v>78.708333333333329</v>
      </c>
      <c r="C26" s="110">
        <f>[22]Maio!$E$6</f>
        <v>73.791666666666671</v>
      </c>
      <c r="D26" s="110">
        <f>[22]Maio!$E$7</f>
        <v>84.666666666666671</v>
      </c>
      <c r="E26" s="110">
        <f>[22]Maio!$E$8</f>
        <v>82.708333333333329</v>
      </c>
      <c r="F26" s="110">
        <f>[22]Maio!$E$9</f>
        <v>78.875</v>
      </c>
      <c r="G26" s="110">
        <f>[22]Maio!$E$10</f>
        <v>79.166666666666671</v>
      </c>
      <c r="H26" s="110">
        <f>[22]Maio!$E$11</f>
        <v>81.416666666666671</v>
      </c>
      <c r="I26" s="110">
        <f>[22]Maio!$E$12</f>
        <v>82.291666666666671</v>
      </c>
      <c r="J26" s="110">
        <f>[22]Maio!$E$13</f>
        <v>85.125</v>
      </c>
      <c r="K26" s="110">
        <f>[22]Maio!$E$14</f>
        <v>95.833333333333329</v>
      </c>
      <c r="L26" s="110">
        <f>[22]Maio!$E$15</f>
        <v>84.958333333333329</v>
      </c>
      <c r="M26" s="110">
        <f>[22]Maio!$E$16</f>
        <v>86.125</v>
      </c>
      <c r="N26" s="110">
        <f>[22]Maio!$E$17</f>
        <v>86.583333333333329</v>
      </c>
      <c r="O26" s="110">
        <f>[22]Maio!$E$18</f>
        <v>84.875</v>
      </c>
      <c r="P26" s="110">
        <f>[22]Maio!$E$19</f>
        <v>78.625</v>
      </c>
      <c r="Q26" s="110">
        <f>[22]Maio!$E$20</f>
        <v>77.458333333333329</v>
      </c>
      <c r="R26" s="110">
        <f>[22]Maio!$E$21</f>
        <v>79.625</v>
      </c>
      <c r="S26" s="110">
        <f>[22]Maio!$E$22</f>
        <v>80.125</v>
      </c>
      <c r="T26" s="110">
        <f>[22]Maio!$E$23</f>
        <v>76.875</v>
      </c>
      <c r="U26" s="110">
        <f>[22]Maio!$E$24</f>
        <v>83.625</v>
      </c>
      <c r="V26" s="110">
        <f>[22]Maio!$E$25</f>
        <v>79.041666666666671</v>
      </c>
      <c r="W26" s="110">
        <f>[22]Maio!$E$26</f>
        <v>74.833333333333329</v>
      </c>
      <c r="X26" s="110">
        <f>[22]Maio!$E$27</f>
        <v>80.541666666666671</v>
      </c>
      <c r="Y26" s="110">
        <f>[22]Maio!$E$28</f>
        <v>75.458333333333329</v>
      </c>
      <c r="Z26" s="110">
        <f>[22]Maio!$E$29</f>
        <v>73.666666666666671</v>
      </c>
      <c r="AA26" s="110">
        <f>[22]Maio!$E$30</f>
        <v>69.583333333333329</v>
      </c>
      <c r="AB26" s="110">
        <f>[22]Maio!$E$31</f>
        <v>66.083333333333329</v>
      </c>
      <c r="AC26" s="110">
        <f>[22]Maio!$E$32</f>
        <v>78.666666666666671</v>
      </c>
      <c r="AD26" s="110">
        <f>[22]Maio!$E$33</f>
        <v>80</v>
      </c>
      <c r="AE26" s="110">
        <f>[22]Maio!$E$34</f>
        <v>73.333333333333329</v>
      </c>
      <c r="AF26" s="110">
        <f>[22]Maio!$E$35</f>
        <v>70.75</v>
      </c>
      <c r="AG26" s="116">
        <f t="shared" si="1"/>
        <v>79.465053763440864</v>
      </c>
      <c r="AJ26" t="s">
        <v>35</v>
      </c>
      <c r="AK26" t="s">
        <v>35</v>
      </c>
    </row>
    <row r="27" spans="1:37" x14ac:dyDescent="0.2">
      <c r="A27" s="48" t="s">
        <v>8</v>
      </c>
      <c r="B27" s="110">
        <f>[23]Maio!$E$5</f>
        <v>68.571428571428569</v>
      </c>
      <c r="C27" s="110">
        <f>[23]Maio!$E$6</f>
        <v>72.666666666666671</v>
      </c>
      <c r="D27" s="110">
        <f>[23]Maio!$E$7</f>
        <v>77.954545454545453</v>
      </c>
      <c r="E27" s="110">
        <f>[23]Maio!$E$8</f>
        <v>79.416666666666671</v>
      </c>
      <c r="F27" s="110">
        <f>[23]Maio!$E$9</f>
        <v>73.583333333333329</v>
      </c>
      <c r="G27" s="110">
        <f>[23]Maio!$E$10</f>
        <v>69.315789473684205</v>
      </c>
      <c r="H27" s="110">
        <f>[23]Maio!$E$11</f>
        <v>78.75</v>
      </c>
      <c r="I27" s="110">
        <f>[23]Maio!$E$12</f>
        <v>73.590909090909093</v>
      </c>
      <c r="J27" s="110">
        <f>[23]Maio!$E$13</f>
        <v>74.954545454545453</v>
      </c>
      <c r="K27" s="110">
        <f>[23]Maio!$E$14</f>
        <v>74.333333333333329</v>
      </c>
      <c r="L27" s="110">
        <f>[23]Maio!$E$15</f>
        <v>77.958333333333329</v>
      </c>
      <c r="M27" s="110">
        <f>[23]Maio!$E$16</f>
        <v>75.099999999999994</v>
      </c>
      <c r="N27" s="110">
        <f>[23]Maio!$E$17</f>
        <v>80.5</v>
      </c>
      <c r="O27" s="110">
        <f>[23]Maio!$E$18</f>
        <v>76.473684210526315</v>
      </c>
      <c r="P27" s="110">
        <f>[23]Maio!$E$19</f>
        <v>73.5</v>
      </c>
      <c r="Q27" s="110">
        <f>[23]Maio!$E$20</f>
        <v>72</v>
      </c>
      <c r="R27" s="110">
        <f>[23]Maio!$E$21</f>
        <v>77.130434782608702</v>
      </c>
      <c r="S27" s="110">
        <f>[23]Maio!$E$22</f>
        <v>75.739130434782609</v>
      </c>
      <c r="T27" s="110">
        <f>[23]Maio!$E$23</f>
        <v>74.84210526315789</v>
      </c>
      <c r="U27" s="110">
        <f>[23]Maio!$E$24</f>
        <v>74.352941176470594</v>
      </c>
      <c r="V27" s="110">
        <f>[23]Maio!$E$25</f>
        <v>65.230769230769226</v>
      </c>
      <c r="W27" s="110">
        <f>[23]Maio!$E$26</f>
        <v>80.470588235294116</v>
      </c>
      <c r="X27" s="110">
        <f>[23]Maio!$E$27</f>
        <v>69</v>
      </c>
      <c r="Y27" s="110">
        <f>[23]Maio!$E$28</f>
        <v>74.058823529411768</v>
      </c>
      <c r="Z27" s="110">
        <f>[23]Maio!$E$29</f>
        <v>72.75</v>
      </c>
      <c r="AA27" s="110">
        <f>[23]Maio!$E$30</f>
        <v>76.166666666666671</v>
      </c>
      <c r="AB27" s="110">
        <f>[23]Maio!$E$31</f>
        <v>68.875</v>
      </c>
      <c r="AC27" s="110">
        <f>[23]Maio!$E$32</f>
        <v>75.714285714285708</v>
      </c>
      <c r="AD27" s="110">
        <f>[23]Maio!$E$33</f>
        <v>74.25</v>
      </c>
      <c r="AE27" s="110">
        <f>[23]Maio!$E$34</f>
        <v>68.8</v>
      </c>
      <c r="AF27" s="110">
        <f>[23]Maio!$E$35</f>
        <v>76</v>
      </c>
      <c r="AG27" s="116">
        <f t="shared" si="1"/>
        <v>74.259676794271599</v>
      </c>
    </row>
    <row r="28" spans="1:37" x14ac:dyDescent="0.2">
      <c r="A28" s="48" t="s">
        <v>9</v>
      </c>
      <c r="B28" s="110">
        <f>[24]Maio!$E$5</f>
        <v>69.125</v>
      </c>
      <c r="C28" s="110">
        <f>[24]Maio!$E$6</f>
        <v>68.166666666666671</v>
      </c>
      <c r="D28" s="110">
        <f>[24]Maio!$E$7</f>
        <v>72.333333333333329</v>
      </c>
      <c r="E28" s="110">
        <f>[24]Maio!$E$8</f>
        <v>68.125</v>
      </c>
      <c r="F28" s="110">
        <f>[24]Maio!$E$9</f>
        <v>65.75</v>
      </c>
      <c r="G28" s="110">
        <f>[24]Maio!$E$10</f>
        <v>63.791666666666664</v>
      </c>
      <c r="H28" s="110">
        <f>[24]Maio!$E$11</f>
        <v>65.375</v>
      </c>
      <c r="I28" s="110">
        <f>[24]Maio!$E$12</f>
        <v>67.416666666666671</v>
      </c>
      <c r="J28" s="110">
        <f>[24]Maio!$E$13</f>
        <v>65.166666666666671</v>
      </c>
      <c r="K28" s="110">
        <f>[24]Maio!$E$14</f>
        <v>82.625</v>
      </c>
      <c r="L28" s="110">
        <f>[24]Maio!$E$15</f>
        <v>79.083333333333329</v>
      </c>
      <c r="M28" s="110">
        <f>[24]Maio!$E$16</f>
        <v>74.125</v>
      </c>
      <c r="N28" s="110">
        <f>[24]Maio!$E$17</f>
        <v>73.125</v>
      </c>
      <c r="O28" s="110">
        <f>[24]Maio!$E$18</f>
        <v>70.25</v>
      </c>
      <c r="P28" s="110">
        <f>[24]Maio!$E$19</f>
        <v>67.375</v>
      </c>
      <c r="Q28" s="110">
        <f>[24]Maio!$E$20</f>
        <v>65.958333333333329</v>
      </c>
      <c r="R28" s="110">
        <f>[24]Maio!$E$21</f>
        <v>65.583333333333329</v>
      </c>
      <c r="S28" s="110">
        <f>[24]Maio!$E$22</f>
        <v>66.208333333333329</v>
      </c>
      <c r="T28" s="110">
        <f>[24]Maio!$E$23</f>
        <v>72.75</v>
      </c>
      <c r="U28" s="110">
        <f>[24]Maio!$E$24</f>
        <v>69.208333333333329</v>
      </c>
      <c r="V28" s="110">
        <f>[24]Maio!$E$25</f>
        <v>63.541666666666664</v>
      </c>
      <c r="W28" s="110">
        <f>[24]Maio!$E$26</f>
        <v>60.041666666666664</v>
      </c>
      <c r="X28" s="110">
        <f>[24]Maio!$E$27</f>
        <v>68.125</v>
      </c>
      <c r="Y28" s="110">
        <f>[24]Maio!$E$28</f>
        <v>68</v>
      </c>
      <c r="Z28" s="110">
        <f>[24]Maio!$E$29</f>
        <v>64.333333333333329</v>
      </c>
      <c r="AA28" s="110">
        <f>[24]Maio!$E$30</f>
        <v>58.541666666666664</v>
      </c>
      <c r="AB28" s="110">
        <f>[24]Maio!$E$31</f>
        <v>57.25</v>
      </c>
      <c r="AC28" s="110">
        <f>[24]Maio!$E$32</f>
        <v>76.375</v>
      </c>
      <c r="AD28" s="110">
        <f>[24]Maio!$E$33</f>
        <v>72</v>
      </c>
      <c r="AE28" s="110">
        <f>[24]Maio!$E$34</f>
        <v>68.166666666666671</v>
      </c>
      <c r="AF28" s="110">
        <f>[24]Maio!$E$35</f>
        <v>59.666666666666664</v>
      </c>
      <c r="AG28" s="116">
        <f t="shared" si="1"/>
        <v>67.986559139784944</v>
      </c>
      <c r="AJ28" t="s">
        <v>35</v>
      </c>
    </row>
    <row r="29" spans="1:37" hidden="1" x14ac:dyDescent="0.2">
      <c r="A29" s="48" t="s">
        <v>32</v>
      </c>
      <c r="B29" s="110" t="str">
        <f>[25]Maio!$E$5</f>
        <v>*</v>
      </c>
      <c r="C29" s="110" t="str">
        <f>[25]Maio!$E$6</f>
        <v>*</v>
      </c>
      <c r="D29" s="110" t="str">
        <f>[25]Maio!$E$7</f>
        <v>*</v>
      </c>
      <c r="E29" s="110" t="str">
        <f>[25]Maio!$E$8</f>
        <v>*</v>
      </c>
      <c r="F29" s="110" t="str">
        <f>[25]Maio!$E$9</f>
        <v>*</v>
      </c>
      <c r="G29" s="110" t="str">
        <f>[25]Maio!$E$10</f>
        <v>*</v>
      </c>
      <c r="H29" s="110" t="str">
        <f>[25]Maio!$E$11</f>
        <v>*</v>
      </c>
      <c r="I29" s="110" t="str">
        <f>[25]Maio!$E$12</f>
        <v>*</v>
      </c>
      <c r="J29" s="110" t="str">
        <f>[25]Maio!$E$13</f>
        <v>*</v>
      </c>
      <c r="K29" s="110" t="str">
        <f>[25]Maio!$E$14</f>
        <v>*</v>
      </c>
      <c r="L29" s="110" t="str">
        <f>[25]Maio!$E$15</f>
        <v>*</v>
      </c>
      <c r="M29" s="110" t="str">
        <f>[25]Maio!$E$16</f>
        <v>*</v>
      </c>
      <c r="N29" s="110" t="str">
        <f>[25]Maio!$E$17</f>
        <v>*</v>
      </c>
      <c r="O29" s="110" t="str">
        <f>[25]Maio!$E$18</f>
        <v>*</v>
      </c>
      <c r="P29" s="110" t="str">
        <f>[25]Maio!$E$19</f>
        <v>*</v>
      </c>
      <c r="Q29" s="110" t="str">
        <f>[25]Maio!$E$20</f>
        <v>*</v>
      </c>
      <c r="R29" s="110" t="str">
        <f>[25]Maio!$E$21</f>
        <v>*</v>
      </c>
      <c r="S29" s="110" t="str">
        <f>[25]Maio!$E$22</f>
        <v>*</v>
      </c>
      <c r="T29" s="110" t="str">
        <f>[25]Maio!$E$23</f>
        <v>*</v>
      </c>
      <c r="U29" s="110" t="str">
        <f>[25]Maio!$E$24</f>
        <v>*</v>
      </c>
      <c r="V29" s="110" t="str">
        <f>[25]Maio!$E$25</f>
        <v>*</v>
      </c>
      <c r="W29" s="110" t="str">
        <f>[25]Maio!$E$26</f>
        <v>*</v>
      </c>
      <c r="X29" s="110" t="str">
        <f>[25]Maio!$E$27</f>
        <v>*</v>
      </c>
      <c r="Y29" s="110" t="str">
        <f>[25]Maio!$E$28</f>
        <v>*</v>
      </c>
      <c r="Z29" s="110" t="str">
        <f>[25]Maio!$E$29</f>
        <v>*</v>
      </c>
      <c r="AA29" s="110" t="str">
        <f>[25]Maio!$E$30</f>
        <v>*</v>
      </c>
      <c r="AB29" s="110" t="str">
        <f>[25]Maio!$E$31</f>
        <v>*</v>
      </c>
      <c r="AC29" s="110" t="str">
        <f>[25]Maio!$E$32</f>
        <v>*</v>
      </c>
      <c r="AD29" s="110" t="str">
        <f>[25]Maio!$E$33</f>
        <v>*</v>
      </c>
      <c r="AE29" s="110" t="str">
        <f>[25]Maio!$E$34</f>
        <v>*</v>
      </c>
      <c r="AF29" s="110" t="str">
        <f>[25]Maio!$E$35</f>
        <v>*</v>
      </c>
      <c r="AG29" s="116" t="s">
        <v>197</v>
      </c>
      <c r="AK29" t="s">
        <v>35</v>
      </c>
    </row>
    <row r="30" spans="1:37" hidden="1" x14ac:dyDescent="0.2">
      <c r="A30" s="48" t="s">
        <v>10</v>
      </c>
      <c r="B30" s="110" t="str">
        <f>[26]Maio!$E$5</f>
        <v>*</v>
      </c>
      <c r="C30" s="110" t="str">
        <f>[26]Maio!$E$6</f>
        <v>*</v>
      </c>
      <c r="D30" s="110" t="str">
        <f>[26]Maio!$E$7</f>
        <v>*</v>
      </c>
      <c r="E30" s="110" t="str">
        <f>[26]Maio!$E$8</f>
        <v>*</v>
      </c>
      <c r="F30" s="110" t="str">
        <f>[26]Maio!$E$9</f>
        <v>*</v>
      </c>
      <c r="G30" s="110" t="str">
        <f>[26]Maio!$E$10</f>
        <v>*</v>
      </c>
      <c r="H30" s="110" t="str">
        <f>[26]Maio!$E$11</f>
        <v>*</v>
      </c>
      <c r="I30" s="110" t="str">
        <f>[26]Maio!$E$12</f>
        <v>*</v>
      </c>
      <c r="J30" s="110" t="str">
        <f>[26]Maio!$E$13</f>
        <v>*</v>
      </c>
      <c r="K30" s="110" t="str">
        <f>[26]Maio!$E$14</f>
        <v>*</v>
      </c>
      <c r="L30" s="110" t="str">
        <f>[26]Maio!$E$15</f>
        <v>*</v>
      </c>
      <c r="M30" s="110" t="str">
        <f>[26]Maio!$E$16</f>
        <v>*</v>
      </c>
      <c r="N30" s="110" t="str">
        <f>[26]Maio!$E$17</f>
        <v>*</v>
      </c>
      <c r="O30" s="110" t="str">
        <f>[26]Maio!$E$18</f>
        <v>*</v>
      </c>
      <c r="P30" s="110" t="str">
        <f>[26]Maio!$E$19</f>
        <v>*</v>
      </c>
      <c r="Q30" s="110" t="str">
        <f>[26]Maio!$E$20</f>
        <v>*</v>
      </c>
      <c r="R30" s="110" t="str">
        <f>[26]Maio!$E$21</f>
        <v>*</v>
      </c>
      <c r="S30" s="110" t="str">
        <f>[26]Maio!$E$22</f>
        <v>*</v>
      </c>
      <c r="T30" s="110" t="str">
        <f>[26]Maio!$E$23</f>
        <v>*</v>
      </c>
      <c r="U30" s="110" t="str">
        <f>[26]Maio!$E$24</f>
        <v>*</v>
      </c>
      <c r="V30" s="110" t="str">
        <f>[26]Maio!$E$25</f>
        <v>*</v>
      </c>
      <c r="W30" s="110" t="str">
        <f>[26]Maio!$E$26</f>
        <v>*</v>
      </c>
      <c r="X30" s="110" t="str">
        <f>[26]Maio!$E$27</f>
        <v>*</v>
      </c>
      <c r="Y30" s="110" t="str">
        <f>[26]Maio!$E$28</f>
        <v>*</v>
      </c>
      <c r="Z30" s="110" t="str">
        <f>[26]Maio!$E$29</f>
        <v>*</v>
      </c>
      <c r="AA30" s="110" t="str">
        <f>[26]Maio!$E$30</f>
        <v>*</v>
      </c>
      <c r="AB30" s="110" t="str">
        <f>[26]Maio!$E$31</f>
        <v>*</v>
      </c>
      <c r="AC30" s="110" t="str">
        <f>[26]Maio!$E$32</f>
        <v>*</v>
      </c>
      <c r="AD30" s="110" t="str">
        <f>[26]Maio!$E$33</f>
        <v>*</v>
      </c>
      <c r="AE30" s="110" t="str">
        <f>[26]Maio!$E$34</f>
        <v>*</v>
      </c>
      <c r="AF30" s="110" t="str">
        <f>[26]Maio!$E$35</f>
        <v>*</v>
      </c>
      <c r="AG30" s="116" t="s">
        <v>197</v>
      </c>
      <c r="AJ30" t="s">
        <v>35</v>
      </c>
      <c r="AK30" t="s">
        <v>35</v>
      </c>
    </row>
    <row r="31" spans="1:37" x14ac:dyDescent="0.2">
      <c r="A31" s="48" t="s">
        <v>151</v>
      </c>
      <c r="B31" s="110">
        <f>[27]Maio!$E$5</f>
        <v>80.041666666666671</v>
      </c>
      <c r="C31" s="110">
        <f>[27]Maio!$E$6</f>
        <v>76.75</v>
      </c>
      <c r="D31" s="110">
        <f>[27]Maio!$E$7</f>
        <v>82.708333333333329</v>
      </c>
      <c r="E31" s="110">
        <f>[27]Maio!$E$8</f>
        <v>82.5</v>
      </c>
      <c r="F31" s="110">
        <f>[27]Maio!$E$9</f>
        <v>78.833333333333329</v>
      </c>
      <c r="G31" s="110">
        <f>[27]Maio!$E$10</f>
        <v>80.333333333333329</v>
      </c>
      <c r="H31" s="110">
        <f>[27]Maio!$E$11</f>
        <v>82.416666666666671</v>
      </c>
      <c r="I31" s="110">
        <f>[27]Maio!$E$12</f>
        <v>82.166666666666671</v>
      </c>
      <c r="J31" s="110">
        <f>[27]Maio!$E$13</f>
        <v>85.625</v>
      </c>
      <c r="K31" s="110">
        <f>[27]Maio!$E$14</f>
        <v>91.416666666666671</v>
      </c>
      <c r="L31" s="110">
        <f>[27]Maio!$E$15</f>
        <v>85.333333333333329</v>
      </c>
      <c r="M31" s="110">
        <f>[27]Maio!$E$16</f>
        <v>86.208333333333329</v>
      </c>
      <c r="N31" s="110">
        <f>[27]Maio!$E$17</f>
        <v>86.791666666666671</v>
      </c>
      <c r="O31" s="110">
        <f>[27]Maio!$E$18</f>
        <v>83.25</v>
      </c>
      <c r="P31" s="110">
        <f>[27]Maio!$E$19</f>
        <v>77.583333333333329</v>
      </c>
      <c r="Q31" s="110">
        <f>[27]Maio!$E$20</f>
        <v>79.875</v>
      </c>
      <c r="R31" s="110">
        <f>[27]Maio!$E$21</f>
        <v>82.375</v>
      </c>
      <c r="S31" s="110">
        <f>[27]Maio!$E$22</f>
        <v>82.333333333333329</v>
      </c>
      <c r="T31" s="110">
        <f>[27]Maio!$E$23</f>
        <v>77.875</v>
      </c>
      <c r="U31" s="110">
        <f>[27]Maio!$E$24</f>
        <v>85.541666666666671</v>
      </c>
      <c r="V31" s="110">
        <f>[27]Maio!$E$25</f>
        <v>83.458333333333329</v>
      </c>
      <c r="W31" s="110">
        <f>[27]Maio!$E$26</f>
        <v>81.458333333333329</v>
      </c>
      <c r="X31" s="110">
        <f>[27]Maio!$E$27</f>
        <v>83.791666666666671</v>
      </c>
      <c r="Y31" s="110">
        <f>[27]Maio!$E$28</f>
        <v>80.666666666666671</v>
      </c>
      <c r="Z31" s="110">
        <f>[27]Maio!$E$29</f>
        <v>77.708333333333329</v>
      </c>
      <c r="AA31" s="110">
        <f>[27]Maio!$E$30</f>
        <v>77.25</v>
      </c>
      <c r="AB31" s="110">
        <f>[27]Maio!$E$31</f>
        <v>71.458333333333329</v>
      </c>
      <c r="AC31" s="110">
        <f>[27]Maio!$E$32</f>
        <v>81.083333333333329</v>
      </c>
      <c r="AD31" s="110">
        <f>[27]Maio!$E$33</f>
        <v>80.041666666666671</v>
      </c>
      <c r="AE31" s="110">
        <f>[27]Maio!$E$34</f>
        <v>79.375</v>
      </c>
      <c r="AF31" s="110">
        <f>[27]Maio!$E$35</f>
        <v>73.208333333333329</v>
      </c>
      <c r="AG31" s="116">
        <f t="shared" si="1"/>
        <v>81.272849462365599</v>
      </c>
      <c r="AH31" s="12" t="s">
        <v>35</v>
      </c>
      <c r="AJ31" t="s">
        <v>35</v>
      </c>
    </row>
    <row r="32" spans="1:37" x14ac:dyDescent="0.2">
      <c r="A32" s="48" t="s">
        <v>11</v>
      </c>
      <c r="B32" s="110">
        <f>[28]Maio!$E$5</f>
        <v>79.041666666666671</v>
      </c>
      <c r="C32" s="110">
        <f>[28]Maio!$E$6</f>
        <v>76.583333333333329</v>
      </c>
      <c r="D32" s="110">
        <f>[28]Maio!$E$7</f>
        <v>82.875</v>
      </c>
      <c r="E32" s="110">
        <f>[28]Maio!$E$8</f>
        <v>80.333333333333329</v>
      </c>
      <c r="F32" s="110">
        <f>[28]Maio!$E$9</f>
        <v>76.541666666666671</v>
      </c>
      <c r="G32" s="110">
        <f>[28]Maio!$E$10</f>
        <v>77.291666666666671</v>
      </c>
      <c r="H32" s="110">
        <f>[28]Maio!$E$11</f>
        <v>80.25</v>
      </c>
      <c r="I32" s="110">
        <f>[28]Maio!$E$12</f>
        <v>78.958333333333329</v>
      </c>
      <c r="J32" s="110">
        <f>[28]Maio!$E$13</f>
        <v>80.75</v>
      </c>
      <c r="K32" s="110">
        <f>[28]Maio!$E$14</f>
        <v>90.208333333333329</v>
      </c>
      <c r="L32" s="110">
        <f>[28]Maio!$E$15</f>
        <v>83.708333333333329</v>
      </c>
      <c r="M32" s="110">
        <f>[28]Maio!$E$16</f>
        <v>84.583333333333329</v>
      </c>
      <c r="N32" s="110">
        <f>[28]Maio!$E$17</f>
        <v>82.25</v>
      </c>
      <c r="O32" s="110">
        <f>[28]Maio!$E$18</f>
        <v>80.125</v>
      </c>
      <c r="P32" s="110">
        <f>[28]Maio!$E$19</f>
        <v>75.625</v>
      </c>
      <c r="Q32" s="110">
        <f>[28]Maio!$E$20</f>
        <v>77.166666666666671</v>
      </c>
      <c r="R32" s="110">
        <f>[28]Maio!$E$21</f>
        <v>76.666666666666671</v>
      </c>
      <c r="S32" s="110">
        <f>[28]Maio!$E$22</f>
        <v>78.125</v>
      </c>
      <c r="T32" s="110">
        <f>[28]Maio!$E$23</f>
        <v>75.5</v>
      </c>
      <c r="U32" s="110">
        <f>[28]Maio!$E$24</f>
        <v>81.333333333333329</v>
      </c>
      <c r="V32" s="110">
        <f>[28]Maio!$E$25</f>
        <v>79.083333333333329</v>
      </c>
      <c r="W32" s="110">
        <f>[28]Maio!$E$26</f>
        <v>76.625</v>
      </c>
      <c r="X32" s="110">
        <f>[28]Maio!$E$27</f>
        <v>77.083333333333329</v>
      </c>
      <c r="Y32" s="110">
        <f>[28]Maio!$E$28</f>
        <v>75.75</v>
      </c>
      <c r="Z32" s="110">
        <f>[28]Maio!$E$29</f>
        <v>76.458333333333329</v>
      </c>
      <c r="AA32" s="110">
        <f>[28]Maio!$E$30</f>
        <v>77</v>
      </c>
      <c r="AB32" s="110">
        <f>[28]Maio!$E$31</f>
        <v>69.458333333333329</v>
      </c>
      <c r="AC32" s="110">
        <f>[28]Maio!$E$32</f>
        <v>77.291666666666671</v>
      </c>
      <c r="AD32" s="110">
        <f>[28]Maio!$E$33</f>
        <v>78.291666666666671</v>
      </c>
      <c r="AE32" s="110">
        <f>[28]Maio!$E$34</f>
        <v>75.84210526315789</v>
      </c>
      <c r="AF32" s="110">
        <f>[28]Maio!$E$35</f>
        <v>78.166666666666671</v>
      </c>
      <c r="AG32" s="116">
        <f t="shared" si="1"/>
        <v>78.676358234295421</v>
      </c>
      <c r="AK32" t="s">
        <v>35</v>
      </c>
    </row>
    <row r="33" spans="1:38" s="5" customFormat="1" x14ac:dyDescent="0.2">
      <c r="A33" s="48" t="s">
        <v>12</v>
      </c>
      <c r="B33" s="110">
        <f>[29]Maio!$E$5</f>
        <v>74.458333333333329</v>
      </c>
      <c r="C33" s="110">
        <f>[29]Maio!$E$6</f>
        <v>73.208333333333329</v>
      </c>
      <c r="D33" s="110">
        <f>[29]Maio!$E$7</f>
        <v>75.541666666666671</v>
      </c>
      <c r="E33" s="110">
        <f>[29]Maio!$E$8</f>
        <v>76.625</v>
      </c>
      <c r="F33" s="110">
        <f>[29]Maio!$E$9</f>
        <v>75</v>
      </c>
      <c r="G33" s="110">
        <f>[29]Maio!$E$10</f>
        <v>74.333333333333329</v>
      </c>
      <c r="H33" s="110">
        <f>[29]Maio!$E$11</f>
        <v>74.666666666666671</v>
      </c>
      <c r="I33" s="110">
        <f>[29]Maio!$E$12</f>
        <v>74.083333333333329</v>
      </c>
      <c r="J33" s="110">
        <f>[29]Maio!$E$13</f>
        <v>76</v>
      </c>
      <c r="K33" s="110">
        <f>[29]Maio!$E$14</f>
        <v>83.583333333333329</v>
      </c>
      <c r="L33" s="110">
        <f>[29]Maio!$E$15</f>
        <v>78.333333333333329</v>
      </c>
      <c r="M33" s="110">
        <f>[29]Maio!$E$16</f>
        <v>80.083333333333329</v>
      </c>
      <c r="N33" s="110">
        <f>[29]Maio!$E$17</f>
        <v>78.708333333333329</v>
      </c>
      <c r="O33" s="110">
        <f>[29]Maio!$E$18</f>
        <v>75.75</v>
      </c>
      <c r="P33" s="110">
        <f>[29]Maio!$E$19</f>
        <v>74.333333333333329</v>
      </c>
      <c r="Q33" s="110">
        <f>[29]Maio!$E$20</f>
        <v>72.375</v>
      </c>
      <c r="R33" s="110">
        <f>[29]Maio!$E$21</f>
        <v>74.208333333333329</v>
      </c>
      <c r="S33" s="110">
        <f>[29]Maio!$E$22</f>
        <v>75.875</v>
      </c>
      <c r="T33" s="110">
        <f>[29]Maio!$E$23</f>
        <v>75.166666666666671</v>
      </c>
      <c r="U33" s="110">
        <f>[29]Maio!$E$24</f>
        <v>74.625</v>
      </c>
      <c r="V33" s="110">
        <f>[29]Maio!$E$25</f>
        <v>73.666666666666671</v>
      </c>
      <c r="W33" s="110">
        <f>[29]Maio!$E$26</f>
        <v>73.333333333333329</v>
      </c>
      <c r="X33" s="110">
        <f>[29]Maio!$E$27</f>
        <v>72.875</v>
      </c>
      <c r="Y33" s="110">
        <f>[29]Maio!$E$28</f>
        <v>72.166666666666671</v>
      </c>
      <c r="Z33" s="110">
        <f>[29]Maio!$E$29</f>
        <v>72.208333333333329</v>
      </c>
      <c r="AA33" s="110">
        <f>[29]Maio!$E$30</f>
        <v>73.791666666666671</v>
      </c>
      <c r="AB33" s="110">
        <f>[29]Maio!$E$31</f>
        <v>68.791666666666671</v>
      </c>
      <c r="AC33" s="110">
        <f>[29]Maio!$E$32</f>
        <v>72.125</v>
      </c>
      <c r="AD33" s="110">
        <f>[29]Maio!$E$33</f>
        <v>70.869565217391298</v>
      </c>
      <c r="AE33" s="110">
        <f>[29]Maio!$E$34</f>
        <v>73.166666666666671</v>
      </c>
      <c r="AF33" s="110">
        <f>[29]Maio!$E$35</f>
        <v>74.875</v>
      </c>
      <c r="AG33" s="116">
        <f t="shared" si="1"/>
        <v>74.671867695184673</v>
      </c>
    </row>
    <row r="34" spans="1:38" x14ac:dyDescent="0.2">
      <c r="A34" s="48" t="s">
        <v>13</v>
      </c>
      <c r="B34" s="110">
        <f>[30]Maio!$E$5</f>
        <v>76.25</v>
      </c>
      <c r="C34" s="110">
        <f>[30]Maio!$E$6</f>
        <v>76.291666666666671</v>
      </c>
      <c r="D34" s="110">
        <f>[30]Maio!$E$7</f>
        <v>82.458333333333329</v>
      </c>
      <c r="E34" s="110">
        <f>[30]Maio!$E$8</f>
        <v>83.208333333333329</v>
      </c>
      <c r="F34" s="110">
        <f>[30]Maio!$E$9</f>
        <v>79.75</v>
      </c>
      <c r="G34" s="110">
        <f>[30]Maio!$E$10</f>
        <v>80.916666666666671</v>
      </c>
      <c r="H34" s="110">
        <f>[30]Maio!$E$11</f>
        <v>76.958333333333329</v>
      </c>
      <c r="I34" s="110">
        <f>[30]Maio!$E$12</f>
        <v>76.166666666666671</v>
      </c>
      <c r="J34" s="110">
        <f>[30]Maio!$E$13</f>
        <v>75.5</v>
      </c>
      <c r="K34" s="110">
        <f>[30]Maio!$E$14</f>
        <v>86.333333333333329</v>
      </c>
      <c r="L34" s="110">
        <f>[30]Maio!$E$15</f>
        <v>81.083333333333329</v>
      </c>
      <c r="M34" s="110">
        <f>[30]Maio!$E$16</f>
        <v>81.458333333333329</v>
      </c>
      <c r="N34" s="110">
        <f>[30]Maio!$E$17</f>
        <v>78.458333333333329</v>
      </c>
      <c r="O34" s="110">
        <f>[30]Maio!$E$18</f>
        <v>77.625</v>
      </c>
      <c r="P34" s="110">
        <f>[30]Maio!$E$19</f>
        <v>73.875</v>
      </c>
      <c r="Q34" s="110">
        <f>[30]Maio!$E$20</f>
        <v>77</v>
      </c>
      <c r="R34" s="110">
        <f>[30]Maio!$E$21</f>
        <v>75.5</v>
      </c>
      <c r="S34" s="110">
        <f>[30]Maio!$E$22</f>
        <v>76.833333333333329</v>
      </c>
      <c r="T34" s="110">
        <f>[30]Maio!$E$23</f>
        <v>74.041666666666671</v>
      </c>
      <c r="U34" s="110">
        <f>[30]Maio!$E$24</f>
        <v>77.666666666666671</v>
      </c>
      <c r="V34" s="110">
        <f>[30]Maio!$E$25</f>
        <v>76.25</v>
      </c>
      <c r="W34" s="110">
        <f>[30]Maio!$E$26</f>
        <v>74.708333333333329</v>
      </c>
      <c r="X34" s="110">
        <f>[30]Maio!$E$27</f>
        <v>74.166666666666671</v>
      </c>
      <c r="Y34" s="110">
        <f>[30]Maio!$E$28</f>
        <v>74.041666666666671</v>
      </c>
      <c r="Z34" s="110">
        <f>[30]Maio!$E$29</f>
        <v>73.541666666666671</v>
      </c>
      <c r="AA34" s="110">
        <f>[30]Maio!$E$30</f>
        <v>75.458333333333329</v>
      </c>
      <c r="AB34" s="110">
        <f>[30]Maio!$E$31</f>
        <v>69.958333333333329</v>
      </c>
      <c r="AC34" s="110">
        <f>[30]Maio!$E$32</f>
        <v>76.333333333333329</v>
      </c>
      <c r="AD34" s="110">
        <f>[30]Maio!$E$33</f>
        <v>71.5</v>
      </c>
      <c r="AE34" s="110">
        <f>[30]Maio!$E$34</f>
        <v>77.416666666666671</v>
      </c>
      <c r="AF34" s="110">
        <f>[30]Maio!$E$35</f>
        <v>77.208333333333329</v>
      </c>
      <c r="AG34" s="116">
        <f t="shared" si="1"/>
        <v>77.030913978494638</v>
      </c>
      <c r="AJ34" t="s">
        <v>35</v>
      </c>
    </row>
    <row r="35" spans="1:38" x14ac:dyDescent="0.2">
      <c r="A35" s="48" t="s">
        <v>152</v>
      </c>
      <c r="B35" s="110">
        <f>[31]Maio!$E$5</f>
        <v>75.5</v>
      </c>
      <c r="C35" s="110">
        <f>[31]Maio!$E$6</f>
        <v>74.583333333333329</v>
      </c>
      <c r="D35" s="110">
        <f>[31]Maio!$E$7</f>
        <v>85.708333333333329</v>
      </c>
      <c r="E35" s="110">
        <f>[31]Maio!$E$8</f>
        <v>76.625</v>
      </c>
      <c r="F35" s="110">
        <f>[31]Maio!$E$9</f>
        <v>73.333333333333329</v>
      </c>
      <c r="G35" s="110">
        <f>[31]Maio!$E$10</f>
        <v>73.541666666666671</v>
      </c>
      <c r="H35" s="110">
        <f>[31]Maio!$E$11</f>
        <v>73</v>
      </c>
      <c r="I35" s="110">
        <f>[31]Maio!$E$12</f>
        <v>74.208333333333329</v>
      </c>
      <c r="J35" s="110">
        <f>[31]Maio!$E$13</f>
        <v>73.625</v>
      </c>
      <c r="K35" s="110">
        <f>[31]Maio!$E$14</f>
        <v>91.416666666666671</v>
      </c>
      <c r="L35" s="110">
        <f>[31]Maio!$E$15</f>
        <v>93</v>
      </c>
      <c r="M35" s="110">
        <f>[31]Maio!$E$16</f>
        <v>81.333333333333329</v>
      </c>
      <c r="N35" s="110">
        <f>[31]Maio!$E$17</f>
        <v>78.875</v>
      </c>
      <c r="O35" s="110">
        <f>[31]Maio!$E$18</f>
        <v>76.791666666666671</v>
      </c>
      <c r="P35" s="110">
        <f>[31]Maio!$E$19</f>
        <v>71.416666666666671</v>
      </c>
      <c r="Q35" s="110">
        <f>[31]Maio!$E$20</f>
        <v>73.625</v>
      </c>
      <c r="R35" s="110">
        <f>[31]Maio!$E$21</f>
        <v>74.375</v>
      </c>
      <c r="S35" s="110">
        <f>[31]Maio!$E$22</f>
        <v>72.25</v>
      </c>
      <c r="T35" s="110">
        <f>[31]Maio!$E$23</f>
        <v>77.458333333333329</v>
      </c>
      <c r="U35" s="110">
        <f>[31]Maio!$E$24</f>
        <v>77.25</v>
      </c>
      <c r="V35" s="110">
        <f>[31]Maio!$E$25</f>
        <v>75.291666666666671</v>
      </c>
      <c r="W35" s="110">
        <f>[31]Maio!$E$26</f>
        <v>69.833333333333329</v>
      </c>
      <c r="X35" s="110">
        <f>[31]Maio!$E$27</f>
        <v>76.625</v>
      </c>
      <c r="Y35" s="110">
        <f>[31]Maio!$E$28</f>
        <v>70.416666666666671</v>
      </c>
      <c r="Z35" s="110">
        <f>[31]Maio!$E$29</f>
        <v>68.166666666666671</v>
      </c>
      <c r="AA35" s="110">
        <f>[31]Maio!$E$30</f>
        <v>65.041666666666671</v>
      </c>
      <c r="AB35" s="110">
        <f>[31]Maio!$E$31</f>
        <v>61.916666666666664</v>
      </c>
      <c r="AC35" s="110">
        <f>[31]Maio!$E$32</f>
        <v>78.375</v>
      </c>
      <c r="AD35" s="110">
        <f>[31]Maio!$E$33</f>
        <v>79.416666666666671</v>
      </c>
      <c r="AE35" s="110">
        <f>[31]Maio!$E$34</f>
        <v>81.291666666666671</v>
      </c>
      <c r="AF35" s="110">
        <f>[31]Maio!$E$35</f>
        <v>78.916666666666671</v>
      </c>
      <c r="AG35" s="116">
        <f t="shared" si="1"/>
        <v>75.909946236559151</v>
      </c>
      <c r="AK35" t="s">
        <v>35</v>
      </c>
    </row>
    <row r="36" spans="1:38" x14ac:dyDescent="0.2">
      <c r="A36" s="48" t="s">
        <v>123</v>
      </c>
      <c r="B36" s="110">
        <f>[32]Maio!$E$5</f>
        <v>72.375</v>
      </c>
      <c r="C36" s="110">
        <f>[32]Maio!$E$6</f>
        <v>77.208333333333329</v>
      </c>
      <c r="D36" s="110">
        <f>[32]Maio!$E$7</f>
        <v>78.666666666666671</v>
      </c>
      <c r="E36" s="110">
        <f>[32]Maio!$E$8</f>
        <v>71.625</v>
      </c>
      <c r="F36" s="110">
        <f>[32]Maio!$E$9</f>
        <v>71.166666666666671</v>
      </c>
      <c r="G36" s="110">
        <f>[32]Maio!$E$10</f>
        <v>65.916666666666671</v>
      </c>
      <c r="H36" s="110">
        <f>[32]Maio!$E$11</f>
        <v>67.291666666666671</v>
      </c>
      <c r="I36" s="110">
        <f>[32]Maio!$E$12</f>
        <v>67.333333333333329</v>
      </c>
      <c r="J36" s="110">
        <f>[32]Maio!$E$13</f>
        <v>63</v>
      </c>
      <c r="K36" s="110">
        <f>[32]Maio!$E$14</f>
        <v>89</v>
      </c>
      <c r="L36" s="110">
        <f>[32]Maio!$E$15</f>
        <v>91.125</v>
      </c>
      <c r="M36" s="110">
        <f>[32]Maio!$E$16</f>
        <v>79.083333333333329</v>
      </c>
      <c r="N36" s="110">
        <f>[32]Maio!$E$17</f>
        <v>78.041666666666671</v>
      </c>
      <c r="O36" s="110">
        <f>[32]Maio!$E$18</f>
        <v>76.333333333333329</v>
      </c>
      <c r="P36" s="110">
        <f>[32]Maio!$E$19</f>
        <v>71.083333333333329</v>
      </c>
      <c r="Q36" s="110">
        <f>[32]Maio!$E$20</f>
        <v>68.708333333333329</v>
      </c>
      <c r="R36" s="110">
        <f>[32]Maio!$E$21</f>
        <v>66.625</v>
      </c>
      <c r="S36" s="110">
        <f>[32]Maio!$E$22</f>
        <v>66.208333333333329</v>
      </c>
      <c r="T36" s="110">
        <f>[32]Maio!$E$23</f>
        <v>79.791666666666671</v>
      </c>
      <c r="U36" s="110">
        <f>[32]Maio!$E$24</f>
        <v>72.416666666666671</v>
      </c>
      <c r="V36" s="110">
        <f>[32]Maio!$E$25</f>
        <v>70.5</v>
      </c>
      <c r="W36" s="110">
        <f>[32]Maio!$E$26</f>
        <v>65.416666666666671</v>
      </c>
      <c r="X36" s="110">
        <f>[32]Maio!$E$27</f>
        <v>74.375</v>
      </c>
      <c r="Y36" s="110">
        <f>[32]Maio!$E$28</f>
        <v>73.041666666666671</v>
      </c>
      <c r="Z36" s="110">
        <f>[32]Maio!$E$29</f>
        <v>65.541666666666671</v>
      </c>
      <c r="AA36" s="110">
        <f>[32]Maio!$E$30</f>
        <v>54.625</v>
      </c>
      <c r="AB36" s="110">
        <f>[32]Maio!$E$31</f>
        <v>53.333333333333336</v>
      </c>
      <c r="AC36" s="110">
        <f>[32]Maio!$E$32</f>
        <v>85.333333333333329</v>
      </c>
      <c r="AD36" s="110">
        <f>[32]Maio!$E$33</f>
        <v>83.458333333333329</v>
      </c>
      <c r="AE36" s="110">
        <f>[32]Maio!$E$34</f>
        <v>79.125</v>
      </c>
      <c r="AF36" s="110">
        <f>[32]Maio!$E$35</f>
        <v>73.916666666666671</v>
      </c>
      <c r="AG36" s="116">
        <f t="shared" si="1"/>
        <v>72.634408602150529</v>
      </c>
      <c r="AK36" t="s">
        <v>35</v>
      </c>
    </row>
    <row r="37" spans="1:38" x14ac:dyDescent="0.2">
      <c r="A37" s="48" t="s">
        <v>14</v>
      </c>
      <c r="B37" s="110">
        <f>[33]Maio!$E$5</f>
        <v>70.083333333333329</v>
      </c>
      <c r="C37" s="110">
        <f>[33]Maio!$E$6</f>
        <v>72.791666666666671</v>
      </c>
      <c r="D37" s="110">
        <f>[33]Maio!$E$7</f>
        <v>69.083333333333329</v>
      </c>
      <c r="E37" s="110">
        <f>[33]Maio!$E$8</f>
        <v>66.041666666666671</v>
      </c>
      <c r="F37" s="110">
        <f>[33]Maio!$E$9</f>
        <v>62.791666666666664</v>
      </c>
      <c r="G37" s="110">
        <f>[33]Maio!$E$10</f>
        <v>66.958333333333329</v>
      </c>
      <c r="H37" s="110">
        <f>[33]Maio!$E$11</f>
        <v>69.208333333333329</v>
      </c>
      <c r="I37" s="110">
        <f>[33]Maio!$E$12</f>
        <v>69.958333333333329</v>
      </c>
      <c r="J37" s="110">
        <f>[33]Maio!$E$13</f>
        <v>66.291666666666671</v>
      </c>
      <c r="K37" s="110">
        <f>[33]Maio!$E$14</f>
        <v>73.708333333333329</v>
      </c>
      <c r="L37" s="110">
        <f>[33]Maio!$E$15</f>
        <v>82</v>
      </c>
      <c r="M37" s="110">
        <f>[33]Maio!$E$16</f>
        <v>72.125</v>
      </c>
      <c r="N37" s="110">
        <f>[33]Maio!$E$17</f>
        <v>71.708333333333329</v>
      </c>
      <c r="O37" s="110">
        <f>[33]Maio!$E$18</f>
        <v>70.625</v>
      </c>
      <c r="P37" s="110">
        <f>[33]Maio!$E$19</f>
        <v>65.25</v>
      </c>
      <c r="Q37" s="110">
        <f>[33]Maio!$E$20</f>
        <v>61.625</v>
      </c>
      <c r="R37" s="110">
        <f>[33]Maio!$E$21</f>
        <v>61.833333333333336</v>
      </c>
      <c r="S37" s="110">
        <f>[33]Maio!$E$22</f>
        <v>62.375</v>
      </c>
      <c r="T37" s="110">
        <f>[33]Maio!$E$23</f>
        <v>58.166666666666664</v>
      </c>
      <c r="U37" s="110">
        <f>[33]Maio!$E$24</f>
        <v>65.75</v>
      </c>
      <c r="V37" s="110">
        <f>[33]Maio!$E$25</f>
        <v>65.478260869565219</v>
      </c>
      <c r="W37" s="110">
        <f>[33]Maio!$E$26</f>
        <v>64.833333333333329</v>
      </c>
      <c r="X37" s="110">
        <f>[33]Maio!$E$27</f>
        <v>63.833333333333336</v>
      </c>
      <c r="Y37" s="110">
        <f>[33]Maio!$E$28</f>
        <v>59.043478260869563</v>
      </c>
      <c r="Z37" s="110">
        <f>[33]Maio!$E$29</f>
        <v>57.217391304347828</v>
      </c>
      <c r="AA37" s="110">
        <f>[33]Maio!$E$30</f>
        <v>62.666666666666664</v>
      </c>
      <c r="AB37" s="110">
        <f>[33]Maio!$E$31</f>
        <v>61.130434782608695</v>
      </c>
      <c r="AC37" s="110">
        <f>[33]Maio!$E$32</f>
        <v>82.333333333333329</v>
      </c>
      <c r="AD37" s="110">
        <f>[33]Maio!$E$33</f>
        <v>74.333333333333329</v>
      </c>
      <c r="AE37" s="110">
        <f>[33]Maio!$E$34</f>
        <v>72.166666666666671</v>
      </c>
      <c r="AF37" s="110">
        <f>[33]Maio!$E$35</f>
        <v>71.125</v>
      </c>
      <c r="AG37" s="116">
        <f t="shared" si="1"/>
        <v>67.501168770453489</v>
      </c>
      <c r="AI37" t="s">
        <v>35</v>
      </c>
      <c r="AK37" t="s">
        <v>35</v>
      </c>
    </row>
    <row r="38" spans="1:38" x14ac:dyDescent="0.2">
      <c r="A38" s="48" t="s">
        <v>153</v>
      </c>
      <c r="B38" s="110">
        <f>[34]Maio!$E$5</f>
        <v>96.5</v>
      </c>
      <c r="C38" s="110">
        <f>[34]Maio!$E$6</f>
        <v>94.25</v>
      </c>
      <c r="D38" s="110">
        <f>[34]Maio!$E$7</f>
        <v>97.266666666666666</v>
      </c>
      <c r="E38" s="110">
        <f>[34]Maio!$E$8</f>
        <v>89.347826086956516</v>
      </c>
      <c r="F38" s="110">
        <f>[34]Maio!$E$9</f>
        <v>95.555555555555557</v>
      </c>
      <c r="G38" s="110">
        <f>[34]Maio!$E$10</f>
        <v>89.15789473684211</v>
      </c>
      <c r="H38" s="110">
        <f>[34]Maio!$E$11</f>
        <v>81.36363636363636</v>
      </c>
      <c r="I38" s="110">
        <f>[34]Maio!$E$12</f>
        <v>82.782608695652172</v>
      </c>
      <c r="J38" s="110">
        <f>[34]Maio!$E$13</f>
        <v>86.2</v>
      </c>
      <c r="K38" s="110">
        <f>[34]Maio!$E$14</f>
        <v>94.086956521739125</v>
      </c>
      <c r="L38" s="110">
        <f>[34]Maio!$E$15</f>
        <v>94.083333333333329</v>
      </c>
      <c r="M38" s="110">
        <f>[34]Maio!$E$16</f>
        <v>92.89473684210526</v>
      </c>
      <c r="N38" s="110">
        <f>[34]Maio!$E$17</f>
        <v>86.8</v>
      </c>
      <c r="O38" s="110">
        <f>[34]Maio!$E$18</f>
        <v>86.764705882352942</v>
      </c>
      <c r="P38" s="110">
        <f>[34]Maio!$E$19</f>
        <v>85.454545454545453</v>
      </c>
      <c r="Q38" s="110">
        <f>[34]Maio!$E$20</f>
        <v>90.263157894736835</v>
      </c>
      <c r="R38" s="110">
        <f>[34]Maio!$E$21</f>
        <v>95.3125</v>
      </c>
      <c r="S38" s="110">
        <f>[34]Maio!$E$22</f>
        <v>88.222222222222229</v>
      </c>
      <c r="T38" s="110">
        <f>[34]Maio!$E$23</f>
        <v>93.8</v>
      </c>
      <c r="U38" s="110">
        <f>[34]Maio!$E$24</f>
        <v>91.473684210526315</v>
      </c>
      <c r="V38" s="110">
        <f>[34]Maio!$E$25</f>
        <v>89.3</v>
      </c>
      <c r="W38" s="110">
        <f>[34]Maio!$E$26</f>
        <v>87.8</v>
      </c>
      <c r="X38" s="110">
        <f>[34]Maio!$E$27</f>
        <v>94.428571428571431</v>
      </c>
      <c r="Y38" s="110">
        <f>[34]Maio!$E$28</f>
        <v>88.5</v>
      </c>
      <c r="Z38" s="110">
        <f>[34]Maio!$E$29</f>
        <v>85.782608695652172</v>
      </c>
      <c r="AA38" s="110">
        <f>[34]Maio!$E$30</f>
        <v>80.86363636363636</v>
      </c>
      <c r="AB38" s="110">
        <f>[34]Maio!$E$31</f>
        <v>81.869565217391298</v>
      </c>
      <c r="AC38" s="110">
        <f>[34]Maio!$E$32</f>
        <v>99.125</v>
      </c>
      <c r="AD38" s="110">
        <f>[34]Maio!$E$33</f>
        <v>80.583333333333329</v>
      </c>
      <c r="AE38" s="110">
        <f>[34]Maio!$E$34</f>
        <v>83.666666666666671</v>
      </c>
      <c r="AF38" s="110">
        <f>[34]Maio!$E$35</f>
        <v>85.652173913043484</v>
      </c>
      <c r="AG38" s="116">
        <f t="shared" si="1"/>
        <v>89.327470518876311</v>
      </c>
      <c r="AI38" t="s">
        <v>35</v>
      </c>
      <c r="AJ38" t="s">
        <v>35</v>
      </c>
      <c r="AK38" s="12" t="s">
        <v>35</v>
      </c>
    </row>
    <row r="39" spans="1:38" x14ac:dyDescent="0.2">
      <c r="A39" s="48" t="s">
        <v>15</v>
      </c>
      <c r="B39" s="110">
        <f>[35]Maio!$E$5</f>
        <v>73.666666666666671</v>
      </c>
      <c r="C39" s="110">
        <f>[35]Maio!$E$6</f>
        <v>71</v>
      </c>
      <c r="D39" s="110">
        <f>[35]Maio!$E$7</f>
        <v>78.541666666666671</v>
      </c>
      <c r="E39" s="110">
        <f>[35]Maio!$E$8</f>
        <v>79.541666666666671</v>
      </c>
      <c r="F39" s="110">
        <f>[35]Maio!$E$9</f>
        <v>77.583333333333329</v>
      </c>
      <c r="G39" s="110">
        <f>[35]Maio!$E$10</f>
        <v>76.25</v>
      </c>
      <c r="H39" s="110">
        <f>[35]Maio!$E$11</f>
        <v>76.041666666666671</v>
      </c>
      <c r="I39" s="110">
        <f>[35]Maio!$E$12</f>
        <v>74.458333333333329</v>
      </c>
      <c r="J39" s="110">
        <f>[35]Maio!$E$13</f>
        <v>75.166666666666671</v>
      </c>
      <c r="K39" s="110">
        <f>[35]Maio!$E$14</f>
        <v>88.541666666666671</v>
      </c>
      <c r="L39" s="110">
        <f>[35]Maio!$E$15</f>
        <v>75.416666666666671</v>
      </c>
      <c r="M39" s="110">
        <f>[35]Maio!$E$16</f>
        <v>81.041666666666671</v>
      </c>
      <c r="N39" s="110">
        <f>[35]Maio!$E$17</f>
        <v>82.791666666666671</v>
      </c>
      <c r="O39" s="110">
        <f>[35]Maio!$E$18</f>
        <v>81.083333333333329</v>
      </c>
      <c r="P39" s="110">
        <f>[35]Maio!$E$19</f>
        <v>74</v>
      </c>
      <c r="Q39" s="110">
        <f>[35]Maio!$E$20</f>
        <v>75.958333333333329</v>
      </c>
      <c r="R39" s="110">
        <f>[35]Maio!$E$21</f>
        <v>76.25</v>
      </c>
      <c r="S39" s="110">
        <f>[35]Maio!$E$22</f>
        <v>72.875</v>
      </c>
      <c r="T39" s="110">
        <f>[35]Maio!$E$23</f>
        <v>74.416666666666671</v>
      </c>
      <c r="U39" s="110">
        <f>[35]Maio!$E$24</f>
        <v>78.291666666666671</v>
      </c>
      <c r="V39" s="110">
        <f>[35]Maio!$E$25</f>
        <v>77.458333333333329</v>
      </c>
      <c r="W39" s="110">
        <f>[35]Maio!$E$26</f>
        <v>66.416666666666671</v>
      </c>
      <c r="X39" s="110">
        <f>[35]Maio!$E$27</f>
        <v>77.25</v>
      </c>
      <c r="Y39" s="110">
        <f>[35]Maio!$E$28</f>
        <v>74.75</v>
      </c>
      <c r="Z39" s="110">
        <f>[35]Maio!$E$29</f>
        <v>69.458333333333329</v>
      </c>
      <c r="AA39" s="110">
        <f>[35]Maio!$E$30</f>
        <v>69.333333333333329</v>
      </c>
      <c r="AB39" s="110">
        <f>[35]Maio!$E$31</f>
        <v>66.541666666666671</v>
      </c>
      <c r="AC39" s="110">
        <f>[35]Maio!$E$32</f>
        <v>81.041666666666671</v>
      </c>
      <c r="AD39" s="110">
        <f>[35]Maio!$E$33</f>
        <v>72.791666666666671</v>
      </c>
      <c r="AE39" s="110">
        <f>[35]Maio!$E$34</f>
        <v>67.791666666666671</v>
      </c>
      <c r="AF39" s="110">
        <f>[35]Maio!$E$35</f>
        <v>61.916666666666664</v>
      </c>
      <c r="AG39" s="116">
        <f t="shared" si="1"/>
        <v>75.086021505376323</v>
      </c>
      <c r="AH39" s="12" t="s">
        <v>35</v>
      </c>
      <c r="AI39" t="s">
        <v>35</v>
      </c>
      <c r="AK39" t="s">
        <v>35</v>
      </c>
    </row>
    <row r="40" spans="1:38" x14ac:dyDescent="0.2">
      <c r="A40" s="48" t="s">
        <v>16</v>
      </c>
      <c r="B40" s="110">
        <f>[36]Maio!$E$5</f>
        <v>71.375</v>
      </c>
      <c r="C40" s="110">
        <f>[36]Maio!$E$6</f>
        <v>72</v>
      </c>
      <c r="D40" s="110">
        <f>[36]Maio!$E$7</f>
        <v>79</v>
      </c>
      <c r="E40" s="110">
        <f>[36]Maio!$E$8</f>
        <v>79.166666666666671</v>
      </c>
      <c r="F40" s="110">
        <f>[36]Maio!$E$9</f>
        <v>82.708333333333329</v>
      </c>
      <c r="G40" s="110">
        <f>[36]Maio!$E$10</f>
        <v>73.791666666666671</v>
      </c>
      <c r="H40" s="110">
        <f>[36]Maio!$E$11</f>
        <v>66.625</v>
      </c>
      <c r="I40" s="110">
        <f>[36]Maio!$E$12</f>
        <v>68.916666666666671</v>
      </c>
      <c r="J40" s="110">
        <f>[36]Maio!$E$13</f>
        <v>71.916666666666671</v>
      </c>
      <c r="K40" s="110">
        <f>[36]Maio!$E$14</f>
        <v>80.083333333333329</v>
      </c>
      <c r="L40" s="110">
        <f>[36]Maio!$E$15</f>
        <v>77.291666666666671</v>
      </c>
      <c r="M40" s="110">
        <f>[36]Maio!$E$16</f>
        <v>77.166666666666671</v>
      </c>
      <c r="N40" s="110">
        <f>[36]Maio!$E$17</f>
        <v>76.708333333333329</v>
      </c>
      <c r="O40" s="110">
        <f>[36]Maio!$E$18</f>
        <v>72.583333333333329</v>
      </c>
      <c r="P40" s="110">
        <f>[36]Maio!$E$19</f>
        <v>68.375</v>
      </c>
      <c r="Q40" s="110">
        <f>[36]Maio!$E$20</f>
        <v>66.916666666666671</v>
      </c>
      <c r="R40" s="110">
        <f>[36]Maio!$E$21</f>
        <v>67.625</v>
      </c>
      <c r="S40" s="110">
        <f>[36]Maio!$E$22</f>
        <v>64.958333333333329</v>
      </c>
      <c r="T40" s="110">
        <f>[36]Maio!$E$23</f>
        <v>69.125</v>
      </c>
      <c r="U40" s="110">
        <f>[36]Maio!$E$24</f>
        <v>86.125</v>
      </c>
      <c r="V40" s="110">
        <f>[36]Maio!$E$25</f>
        <v>77.541666666666671</v>
      </c>
      <c r="W40" s="110">
        <f>[36]Maio!$E$26</f>
        <v>71.833333333333329</v>
      </c>
      <c r="X40" s="110">
        <f>[36]Maio!$E$27</f>
        <v>72.875</v>
      </c>
      <c r="Y40" s="110">
        <f>[36]Maio!$E$28</f>
        <v>65.666666666666671</v>
      </c>
      <c r="Z40" s="110">
        <f>[36]Maio!$E$29</f>
        <v>65.625</v>
      </c>
      <c r="AA40" s="110">
        <f>[36]Maio!$E$30</f>
        <v>64.833333333333329</v>
      </c>
      <c r="AB40" s="110">
        <f>[36]Maio!$E$31</f>
        <v>62.875</v>
      </c>
      <c r="AC40" s="110">
        <f>[36]Maio!$E$32</f>
        <v>70.25</v>
      </c>
      <c r="AD40" s="110">
        <f>[36]Maio!$E$33</f>
        <v>69.833333333333329</v>
      </c>
      <c r="AE40" s="110">
        <f>[36]Maio!$E$34</f>
        <v>70.583333333333329</v>
      </c>
      <c r="AF40" s="110">
        <f>[36]Maio!$E$35</f>
        <v>65.583333333333329</v>
      </c>
      <c r="AG40" s="116">
        <f t="shared" si="1"/>
        <v>71.93413978494624</v>
      </c>
      <c r="AJ40" t="s">
        <v>35</v>
      </c>
      <c r="AK40" t="s">
        <v>35</v>
      </c>
    </row>
    <row r="41" spans="1:38" x14ac:dyDescent="0.2">
      <c r="A41" s="48" t="s">
        <v>257</v>
      </c>
      <c r="B41" s="110" t="str">
        <f>[37]Maio!$E$5</f>
        <v>*</v>
      </c>
      <c r="C41" s="110" t="str">
        <f>[37]Maio!$E$6</f>
        <v>*</v>
      </c>
      <c r="D41" s="110" t="str">
        <f>[37]Maio!$E$7</f>
        <v>*</v>
      </c>
      <c r="E41" s="110" t="str">
        <f>[37]Maio!$E$8</f>
        <v>*</v>
      </c>
      <c r="F41" s="110" t="str">
        <f>[37]Maio!$E$9</f>
        <v>*</v>
      </c>
      <c r="G41" s="110" t="str">
        <f>[37]Maio!$E$10</f>
        <v>*</v>
      </c>
      <c r="H41" s="110" t="str">
        <f>[37]Maio!$E$11</f>
        <v>*</v>
      </c>
      <c r="I41" s="110" t="str">
        <f>[37]Maio!$E$12</f>
        <v>*</v>
      </c>
      <c r="J41" s="110" t="str">
        <f>[37]Maio!$E$13</f>
        <v>*</v>
      </c>
      <c r="K41" s="110" t="str">
        <f>[37]Maio!$E$14</f>
        <v>*</v>
      </c>
      <c r="L41" s="110" t="str">
        <f>[37]Maio!$E$15</f>
        <v>*</v>
      </c>
      <c r="M41" s="110" t="str">
        <f>[37]Maio!$E$16</f>
        <v>*</v>
      </c>
      <c r="N41" s="110" t="str">
        <f>[37]Maio!$E$17</f>
        <v>*</v>
      </c>
      <c r="O41" s="110" t="str">
        <f>[37]Maio!$E$18</f>
        <v>*</v>
      </c>
      <c r="P41" s="110" t="str">
        <f>[37]Maio!$E$19</f>
        <v>*</v>
      </c>
      <c r="Q41" s="110" t="str">
        <f>[37]Maio!$E$20</f>
        <v>*</v>
      </c>
      <c r="R41" s="110" t="str">
        <f>[37]Maio!$E$21</f>
        <v>*</v>
      </c>
      <c r="S41" s="110" t="str">
        <f>[37]Maio!$E$22</f>
        <v>*</v>
      </c>
      <c r="T41" s="110" t="str">
        <f>[37]Maio!$E$23</f>
        <v>*</v>
      </c>
      <c r="U41" s="110" t="str">
        <f>[37]Maio!$E$24</f>
        <v>*</v>
      </c>
      <c r="V41" s="110" t="str">
        <f>[37]Maio!$E$25</f>
        <v>*</v>
      </c>
      <c r="W41" s="110" t="str">
        <f>[37]Maio!$E$26</f>
        <v>*</v>
      </c>
      <c r="X41" s="110" t="str">
        <f>[37]Maio!$E$27</f>
        <v>*</v>
      </c>
      <c r="Y41" s="110" t="str">
        <f>[37]Maio!$E$28</f>
        <v>*</v>
      </c>
      <c r="Z41" s="110" t="str">
        <f>[37]Maio!$E$29</f>
        <v>*</v>
      </c>
      <c r="AA41" s="110" t="str">
        <f>[37]Maio!$E$30</f>
        <v>*</v>
      </c>
      <c r="AB41" s="110" t="str">
        <f>[37]Maio!$E$31</f>
        <v>*</v>
      </c>
      <c r="AC41" s="110">
        <f>[37]Maio!$E$32</f>
        <v>65.583333333333329</v>
      </c>
      <c r="AD41" s="110">
        <f>[37]Maio!$E$33</f>
        <v>74.083333333333329</v>
      </c>
      <c r="AE41" s="110">
        <f>[37]Maio!$E$34</f>
        <v>72</v>
      </c>
      <c r="AF41" s="110">
        <f>[37]Maio!$E$35</f>
        <v>71.583333333333329</v>
      </c>
      <c r="AG41" s="116">
        <f t="shared" si="1"/>
        <v>70.8125</v>
      </c>
    </row>
    <row r="42" spans="1:38" x14ac:dyDescent="0.2">
      <c r="A42" s="48" t="s">
        <v>154</v>
      </c>
      <c r="B42" s="110">
        <f>[38]Maio!$E$5</f>
        <v>78.375</v>
      </c>
      <c r="C42" s="110">
        <f>[38]Maio!$E$6</f>
        <v>75.583333333333329</v>
      </c>
      <c r="D42" s="110">
        <f>[38]Maio!$E$7</f>
        <v>78.75</v>
      </c>
      <c r="E42" s="110">
        <f>[38]Maio!$E$8</f>
        <v>75.125</v>
      </c>
      <c r="F42" s="110">
        <f>[38]Maio!$E$9</f>
        <v>74.5</v>
      </c>
      <c r="G42" s="110">
        <f>[38]Maio!$E$10</f>
        <v>72.708333333333329</v>
      </c>
      <c r="H42" s="110">
        <f>[38]Maio!$E$11</f>
        <v>76.333333333333329</v>
      </c>
      <c r="I42" s="110">
        <f>[38]Maio!$E$12</f>
        <v>76.541666666666671</v>
      </c>
      <c r="J42" s="110">
        <f>[38]Maio!$E$13</f>
        <v>73.666666666666671</v>
      </c>
      <c r="K42" s="110">
        <f>[38]Maio!$E$14</f>
        <v>87.25</v>
      </c>
      <c r="L42" s="110">
        <f>[38]Maio!$E$15</f>
        <v>95.416666666666671</v>
      </c>
      <c r="M42" s="110">
        <f>[38]Maio!$E$16</f>
        <v>83.416666666666671</v>
      </c>
      <c r="N42" s="110">
        <f>[38]Maio!$E$17</f>
        <v>82.833333333333329</v>
      </c>
      <c r="O42" s="110">
        <f>[38]Maio!$E$18</f>
        <v>78.291666666666671</v>
      </c>
      <c r="P42" s="110">
        <f>[38]Maio!$E$19</f>
        <v>74.75</v>
      </c>
      <c r="Q42" s="110">
        <f>[38]Maio!$E$20</f>
        <v>72.791666666666671</v>
      </c>
      <c r="R42" s="110">
        <f>[38]Maio!$E$21</f>
        <v>72.791666666666671</v>
      </c>
      <c r="S42" s="110">
        <f>[38]Maio!$E$22</f>
        <v>76</v>
      </c>
      <c r="T42" s="110">
        <f>[38]Maio!$E$23</f>
        <v>79.791666666666671</v>
      </c>
      <c r="U42" s="110">
        <f>[38]Maio!$E$24</f>
        <v>75.666666666666671</v>
      </c>
      <c r="V42" s="110">
        <f>[38]Maio!$E$25</f>
        <v>76.875</v>
      </c>
      <c r="W42" s="110">
        <f>[38]Maio!$E$26</f>
        <v>75.458333333333329</v>
      </c>
      <c r="X42" s="110">
        <f>[38]Maio!$E$27</f>
        <v>73.416666666666671</v>
      </c>
      <c r="Y42" s="110">
        <f>[38]Maio!$E$28</f>
        <v>74.708333333333329</v>
      </c>
      <c r="Z42" s="110">
        <f>[38]Maio!$E$29</f>
        <v>72.916666666666671</v>
      </c>
      <c r="AA42" s="110">
        <f>[38]Maio!$E$30</f>
        <v>71.166666666666671</v>
      </c>
      <c r="AB42" s="110">
        <f>[38]Maio!$E$31</f>
        <v>68.041666666666671</v>
      </c>
      <c r="AC42" s="110">
        <f>[38]Maio!$E$32</f>
        <v>83.583333333333329</v>
      </c>
      <c r="AD42" s="110">
        <f>[38]Maio!$E$33</f>
        <v>77.208333333333329</v>
      </c>
      <c r="AE42" s="110">
        <f>[38]Maio!$E$34</f>
        <v>76.791666666666671</v>
      </c>
      <c r="AF42" s="110">
        <f>[38]Maio!$E$35</f>
        <v>77.75</v>
      </c>
      <c r="AG42" s="116">
        <f t="shared" si="1"/>
        <v>77.048387096774206</v>
      </c>
      <c r="AI42" t="s">
        <v>35</v>
      </c>
      <c r="AJ42" t="s">
        <v>35</v>
      </c>
    </row>
    <row r="43" spans="1:38" x14ac:dyDescent="0.2">
      <c r="A43" s="48" t="s">
        <v>17</v>
      </c>
      <c r="B43" s="110">
        <f>[39]Maio!$E$5</f>
        <v>83.125</v>
      </c>
      <c r="C43" s="110">
        <f>[39]Maio!$E$6</f>
        <v>79.166666666666671</v>
      </c>
      <c r="D43" s="110">
        <f>[39]Maio!$E$7</f>
        <v>87.916666666666671</v>
      </c>
      <c r="E43" s="110">
        <f>[39]Maio!$E$8</f>
        <v>81.916666666666671</v>
      </c>
      <c r="F43" s="110">
        <f>[39]Maio!$E$9</f>
        <v>77.833333333333329</v>
      </c>
      <c r="G43" s="110">
        <f>[39]Maio!$E$10</f>
        <v>76.958333333333329</v>
      </c>
      <c r="H43" s="110">
        <f>[39]Maio!$E$11</f>
        <v>77.708333333333329</v>
      </c>
      <c r="I43" s="110">
        <f>[39]Maio!$E$12</f>
        <v>78.375</v>
      </c>
      <c r="J43" s="110">
        <f>[39]Maio!$E$13</f>
        <v>82</v>
      </c>
      <c r="K43" s="110">
        <f>[39]Maio!$E$14</f>
        <v>91.75</v>
      </c>
      <c r="L43" s="110">
        <f>[39]Maio!$E$15</f>
        <v>88.791666666666671</v>
      </c>
      <c r="M43" s="110">
        <f>[39]Maio!$E$16</f>
        <v>85.541666666666671</v>
      </c>
      <c r="N43" s="110">
        <f>[39]Maio!$E$17</f>
        <v>83.916666666666671</v>
      </c>
      <c r="O43" s="110">
        <f>[39]Maio!$E$18</f>
        <v>80.625</v>
      </c>
      <c r="P43" s="110">
        <f>[39]Maio!$E$19</f>
        <v>75.916666666666671</v>
      </c>
      <c r="Q43" s="110">
        <f>[39]Maio!$E$20</f>
        <v>78.791666666666671</v>
      </c>
      <c r="R43" s="110">
        <f>[39]Maio!$E$21</f>
        <v>74.708333333333329</v>
      </c>
      <c r="S43" s="110">
        <f>[39]Maio!$E$22</f>
        <v>78.166666666666671</v>
      </c>
      <c r="T43" s="110">
        <f>[39]Maio!$E$23</f>
        <v>78.958333333333329</v>
      </c>
      <c r="U43" s="110">
        <f>[39]Maio!$E$24</f>
        <v>84.541666666666671</v>
      </c>
      <c r="V43" s="110">
        <f>[39]Maio!$E$25</f>
        <v>82.583333333333329</v>
      </c>
      <c r="W43" s="110">
        <f>[39]Maio!$E$26</f>
        <v>79.25</v>
      </c>
      <c r="X43" s="110">
        <f>[39]Maio!$E$27</f>
        <v>81.625</v>
      </c>
      <c r="Y43" s="110">
        <f>[39]Maio!$E$28</f>
        <v>74.75</v>
      </c>
      <c r="Z43" s="110">
        <f>[39]Maio!$E$29</f>
        <v>74.75</v>
      </c>
      <c r="AA43" s="110">
        <f>[39]Maio!$E$30</f>
        <v>72.75</v>
      </c>
      <c r="AB43" s="110">
        <f>[39]Maio!$E$31</f>
        <v>65.208333333333329</v>
      </c>
      <c r="AC43" s="110">
        <f>[39]Maio!$E$32</f>
        <v>80.333333333333329</v>
      </c>
      <c r="AD43" s="110">
        <f>[39]Maio!$E$33</f>
        <v>81.291666666666671</v>
      </c>
      <c r="AE43" s="110">
        <f>[39]Maio!$E$34</f>
        <v>83.25</v>
      </c>
      <c r="AF43" s="110">
        <f>[39]Maio!$E$35</f>
        <v>82.708333333333329</v>
      </c>
      <c r="AG43" s="116">
        <f t="shared" si="1"/>
        <v>80.16801075268819</v>
      </c>
      <c r="AJ43" t="s">
        <v>35</v>
      </c>
      <c r="AK43" t="s">
        <v>35</v>
      </c>
    </row>
    <row r="44" spans="1:38" x14ac:dyDescent="0.2">
      <c r="A44" s="48" t="s">
        <v>136</v>
      </c>
      <c r="B44" s="110">
        <f>[40]Maio!$E$5</f>
        <v>78.833333333333329</v>
      </c>
      <c r="C44" s="110">
        <f>[40]Maio!$E$6</f>
        <v>84.125</v>
      </c>
      <c r="D44" s="110">
        <f>[40]Maio!$E$7</f>
        <v>81.75</v>
      </c>
      <c r="E44" s="110">
        <f>[40]Maio!$E$8</f>
        <v>78.25</v>
      </c>
      <c r="F44" s="110">
        <f>[40]Maio!$E$9</f>
        <v>80.625</v>
      </c>
      <c r="G44" s="110">
        <f>[40]Maio!$E$10</f>
        <v>76.25</v>
      </c>
      <c r="H44" s="110">
        <f>[40]Maio!$E$11</f>
        <v>73.916666666666671</v>
      </c>
      <c r="I44" s="110">
        <f>[40]Maio!$E$12</f>
        <v>73.166666666666671</v>
      </c>
      <c r="J44" s="110">
        <f>[40]Maio!$E$13</f>
        <v>70.333333333333329</v>
      </c>
      <c r="K44" s="110">
        <f>[40]Maio!$E$14</f>
        <v>87.125</v>
      </c>
      <c r="L44" s="110">
        <f>[40]Maio!$E$15</f>
        <v>91.625</v>
      </c>
      <c r="M44" s="110">
        <f>[40]Maio!$E$16</f>
        <v>77.291666666666671</v>
      </c>
      <c r="N44" s="110">
        <f>[40]Maio!$E$17</f>
        <v>81.958333333333329</v>
      </c>
      <c r="O44" s="110">
        <f>[40]Maio!$E$18</f>
        <v>79.458333333333329</v>
      </c>
      <c r="P44" s="110">
        <f>[40]Maio!$E$19</f>
        <v>76.875</v>
      </c>
      <c r="Q44" s="110">
        <f>[40]Maio!$E$20</f>
        <v>74</v>
      </c>
      <c r="R44" s="110">
        <f>[40]Maio!$E$21</f>
        <v>68.416666666666671</v>
      </c>
      <c r="S44" s="110">
        <f>[40]Maio!$E$22</f>
        <v>70.833333333333329</v>
      </c>
      <c r="T44" s="110">
        <f>[40]Maio!$E$23</f>
        <v>82.791666666666671</v>
      </c>
      <c r="U44" s="110">
        <f>[40]Maio!$E$24</f>
        <v>78.083333333333329</v>
      </c>
      <c r="V44" s="110">
        <f>[40]Maio!$E$25</f>
        <v>77.826086956521735</v>
      </c>
      <c r="W44" s="110">
        <f>[40]Maio!$E$26</f>
        <v>76.75</v>
      </c>
      <c r="X44" s="110">
        <f>[40]Maio!$E$27</f>
        <v>79.708333333333329</v>
      </c>
      <c r="Y44" s="110">
        <f>[40]Maio!$E$28</f>
        <v>80</v>
      </c>
      <c r="Z44" s="110">
        <f>[40]Maio!$E$29</f>
        <v>74.458333333333329</v>
      </c>
      <c r="AA44" s="110">
        <f>[40]Maio!$E$30</f>
        <v>67.208333333333329</v>
      </c>
      <c r="AB44" s="110">
        <f>[40]Maio!$E$31</f>
        <v>61.75</v>
      </c>
      <c r="AC44" s="110">
        <f>[40]Maio!$E$32</f>
        <v>85.75</v>
      </c>
      <c r="AD44" s="110">
        <f>[40]Maio!$E$33</f>
        <v>79</v>
      </c>
      <c r="AE44" s="110">
        <f>[40]Maio!$E$34</f>
        <v>80.583333333333329</v>
      </c>
      <c r="AF44" s="110">
        <f>[40]Maio!$E$35</f>
        <v>78.166666666666671</v>
      </c>
      <c r="AG44" s="116">
        <f t="shared" si="1"/>
        <v>77.642239364188868</v>
      </c>
      <c r="AK44" t="s">
        <v>35</v>
      </c>
    </row>
    <row r="45" spans="1:38" x14ac:dyDescent="0.2">
      <c r="A45" s="48" t="s">
        <v>18</v>
      </c>
      <c r="B45" s="110">
        <f>[41]Maio!$E$5</f>
        <v>72.25</v>
      </c>
      <c r="C45" s="110">
        <f>[41]Maio!$E$6</f>
        <v>70.875</v>
      </c>
      <c r="D45" s="110">
        <f>[41]Maio!$E$7</f>
        <v>76.041666666666671</v>
      </c>
      <c r="E45" s="110">
        <f>[41]Maio!$E$8</f>
        <v>76.791666666666671</v>
      </c>
      <c r="F45" s="110">
        <f>[41]Maio!$E$9</f>
        <v>70.791666666666671</v>
      </c>
      <c r="G45" s="110">
        <f>[41]Maio!$E$10</f>
        <v>70.583333333333329</v>
      </c>
      <c r="H45" s="110">
        <f>[41]Maio!$E$11</f>
        <v>72.083333333333329</v>
      </c>
      <c r="I45" s="110">
        <f>[41]Maio!$E$12</f>
        <v>73.791666666666671</v>
      </c>
      <c r="J45" s="110">
        <f>[41]Maio!$E$13</f>
        <v>75.333333333333329</v>
      </c>
      <c r="K45" s="110">
        <f>[41]Maio!$E$14</f>
        <v>90.416666666666671</v>
      </c>
      <c r="L45" s="110">
        <f>[41]Maio!$E$15</f>
        <v>88</v>
      </c>
      <c r="M45" s="110">
        <f>[41]Maio!$E$16</f>
        <v>86.666666666666671</v>
      </c>
      <c r="N45" s="110">
        <f>[41]Maio!$E$17</f>
        <v>79.875</v>
      </c>
      <c r="O45" s="110">
        <f>[41]Maio!$E$18</f>
        <v>77.416666666666671</v>
      </c>
      <c r="P45" s="110">
        <f>[41]Maio!$E$19</f>
        <v>76.625</v>
      </c>
      <c r="Q45" s="110">
        <f>[41]Maio!$E$20</f>
        <v>73.375</v>
      </c>
      <c r="R45" s="110">
        <f>[41]Maio!$E$21</f>
        <v>71.666666666666671</v>
      </c>
      <c r="S45" s="110">
        <f>[41]Maio!$E$22</f>
        <v>75.458333333333329</v>
      </c>
      <c r="T45" s="110">
        <f>[41]Maio!$E$23</f>
        <v>77.125</v>
      </c>
      <c r="U45" s="110">
        <f>[41]Maio!$E$24</f>
        <v>72.625</v>
      </c>
      <c r="V45" s="110">
        <f>[41]Maio!$E$25</f>
        <v>68.458333333333329</v>
      </c>
      <c r="W45" s="110">
        <f>[41]Maio!$E$26</f>
        <v>64.916666666666671</v>
      </c>
      <c r="X45" s="110">
        <f>[41]Maio!$E$27</f>
        <v>64.416666666666671</v>
      </c>
      <c r="Y45" s="110">
        <f>[41]Maio!$E$28</f>
        <v>63.708333333333336</v>
      </c>
      <c r="Z45" s="110">
        <f>[41]Maio!$E$29</f>
        <v>62.833333333333336</v>
      </c>
      <c r="AA45" s="110">
        <f>[41]Maio!$E$30</f>
        <v>65.291666666666671</v>
      </c>
      <c r="AB45" s="110">
        <f>[41]Maio!$E$31</f>
        <v>66.291666666666671</v>
      </c>
      <c r="AC45" s="110">
        <f>[41]Maio!$E$32</f>
        <v>87.375</v>
      </c>
      <c r="AD45" s="110">
        <f>[41]Maio!$E$33</f>
        <v>80.833333333333329</v>
      </c>
      <c r="AE45" s="110">
        <f>[41]Maio!$E$34</f>
        <v>75.875</v>
      </c>
      <c r="AF45" s="110">
        <f>[41]Maio!$E$35</f>
        <v>74.458333333333329</v>
      </c>
      <c r="AG45" s="116">
        <f t="shared" si="1"/>
        <v>74.266129032258078</v>
      </c>
      <c r="AI45" s="12" t="s">
        <v>35</v>
      </c>
      <c r="AK45" t="s">
        <v>35</v>
      </c>
    </row>
    <row r="46" spans="1:38" x14ac:dyDescent="0.2">
      <c r="A46" s="48" t="s">
        <v>19</v>
      </c>
      <c r="B46" s="110">
        <f>[42]Maio!$E$5</f>
        <v>70.041666666666671</v>
      </c>
      <c r="C46" s="110">
        <f>[42]Maio!$E$6</f>
        <v>72.458333333333329</v>
      </c>
      <c r="D46" s="110">
        <f>[42]Maio!$E$7</f>
        <v>78.041666666666671</v>
      </c>
      <c r="E46" s="110">
        <f>[42]Maio!$E$8</f>
        <v>78.166666666666671</v>
      </c>
      <c r="F46" s="110">
        <f>[42]Maio!$E$9</f>
        <v>77.583333333333329</v>
      </c>
      <c r="G46" s="110">
        <f>[42]Maio!$E$10</f>
        <v>76.125</v>
      </c>
      <c r="H46" s="110">
        <f>[42]Maio!$E$11</f>
        <v>79.041666666666671</v>
      </c>
      <c r="I46" s="110">
        <f>[42]Maio!$E$12</f>
        <v>77.791666666666671</v>
      </c>
      <c r="J46" s="110">
        <f>[42]Maio!$E$13</f>
        <v>84.166666666666671</v>
      </c>
      <c r="K46" s="110">
        <f>[42]Maio!$E$14</f>
        <v>88.083333333333329</v>
      </c>
      <c r="L46" s="110">
        <f>[42]Maio!$E$15</f>
        <v>75.708333333333329</v>
      </c>
      <c r="M46" s="110">
        <f>[42]Maio!$E$16</f>
        <v>76.041666666666671</v>
      </c>
      <c r="N46" s="110">
        <f>[42]Maio!$E$17</f>
        <v>80.375</v>
      </c>
      <c r="O46" s="110">
        <f>[42]Maio!$E$18</f>
        <v>78.833333333333329</v>
      </c>
      <c r="P46" s="110">
        <f>[42]Maio!$E$19</f>
        <v>71.291666666666671</v>
      </c>
      <c r="Q46" s="110">
        <f>[42]Maio!$E$20</f>
        <v>71</v>
      </c>
      <c r="R46" s="110">
        <f>[42]Maio!$E$21</f>
        <v>78.458333333333329</v>
      </c>
      <c r="S46" s="110">
        <f>[42]Maio!$E$22</f>
        <v>81.625</v>
      </c>
      <c r="T46" s="110">
        <f>[42]Maio!$E$23</f>
        <v>83.333333333333329</v>
      </c>
      <c r="U46" s="110">
        <f>[42]Maio!$E$24</f>
        <v>89.375</v>
      </c>
      <c r="V46" s="110">
        <f>[42]Maio!$E$25</f>
        <v>83.666666666666671</v>
      </c>
      <c r="W46" s="110">
        <f>[42]Maio!$E$26</f>
        <v>91.791666666666671</v>
      </c>
      <c r="X46" s="110">
        <f>[42]Maio!$E$27</f>
        <v>85.5</v>
      </c>
      <c r="Y46" s="110">
        <f>[42]Maio!$E$28</f>
        <v>82.041666666666671</v>
      </c>
      <c r="Z46" s="110">
        <f>[42]Maio!$E$29</f>
        <v>78.958333333333329</v>
      </c>
      <c r="AA46" s="110">
        <f>[42]Maio!$E$30</f>
        <v>79.25</v>
      </c>
      <c r="AB46" s="110">
        <f>[42]Maio!$E$31</f>
        <v>70.958333333333329</v>
      </c>
      <c r="AC46" s="110">
        <f>[42]Maio!$E$32</f>
        <v>85.458333333333329</v>
      </c>
      <c r="AD46" s="110">
        <f>[42]Maio!$E$33</f>
        <v>84</v>
      </c>
      <c r="AE46" s="110">
        <f>[42]Maio!$E$34</f>
        <v>78.541666666666671</v>
      </c>
      <c r="AF46" s="110">
        <f>[42]Maio!$E$35</f>
        <v>78.25</v>
      </c>
      <c r="AG46" s="116">
        <f t="shared" si="1"/>
        <v>79.547043010752688</v>
      </c>
      <c r="AH46" s="12" t="s">
        <v>35</v>
      </c>
      <c r="AJ46" t="s">
        <v>35</v>
      </c>
      <c r="AK46" t="s">
        <v>35</v>
      </c>
      <c r="AL46" t="s">
        <v>35</v>
      </c>
    </row>
    <row r="47" spans="1:38" x14ac:dyDescent="0.2">
      <c r="A47" s="48" t="s">
        <v>23</v>
      </c>
      <c r="B47" s="110">
        <f>[43]Maio!$E$5</f>
        <v>68</v>
      </c>
      <c r="C47" s="110">
        <f>[43]Maio!$E$6</f>
        <v>68.083333333333329</v>
      </c>
      <c r="D47" s="110">
        <f>[43]Maio!$E$7</f>
        <v>78.375</v>
      </c>
      <c r="E47" s="110">
        <f>[43]Maio!$E$8</f>
        <v>76.25</v>
      </c>
      <c r="F47" s="110">
        <f>[43]Maio!$E$9</f>
        <v>66.208333333333329</v>
      </c>
      <c r="G47" s="110">
        <f>[43]Maio!$E$10</f>
        <v>65.541666666666671</v>
      </c>
      <c r="H47" s="110">
        <f>[43]Maio!$E$11</f>
        <v>64.041666666666671</v>
      </c>
      <c r="I47" s="110">
        <f>[43]Maio!$E$12</f>
        <v>67.041666666666671</v>
      </c>
      <c r="J47" s="110">
        <f>[43]Maio!$E$13</f>
        <v>69.208333333333329</v>
      </c>
      <c r="K47" s="110">
        <f>[43]Maio!$E$14</f>
        <v>89.333333333333329</v>
      </c>
      <c r="L47" s="110">
        <f>[43]Maio!$E$15</f>
        <v>87.375</v>
      </c>
      <c r="M47" s="110">
        <f>[43]Maio!$E$16</f>
        <v>81.958333333333329</v>
      </c>
      <c r="N47" s="110">
        <f>[43]Maio!$E$17</f>
        <v>77.291666666666671</v>
      </c>
      <c r="O47" s="110">
        <f>[43]Maio!$E$18</f>
        <v>74.75</v>
      </c>
      <c r="P47" s="110">
        <f>[43]Maio!$E$19</f>
        <v>69.291666666666671</v>
      </c>
      <c r="Q47" s="110">
        <f>[43]Maio!$E$20</f>
        <v>66.333333333333329</v>
      </c>
      <c r="R47" s="110">
        <f>[43]Maio!$E$21</f>
        <v>62</v>
      </c>
      <c r="S47" s="110">
        <f>[43]Maio!$E$22</f>
        <v>66.708333333333329</v>
      </c>
      <c r="T47" s="110">
        <f>[43]Maio!$E$23</f>
        <v>72.125</v>
      </c>
      <c r="U47" s="110">
        <f>[43]Maio!$E$24</f>
        <v>70.083333333333329</v>
      </c>
      <c r="V47" s="110">
        <f>[43]Maio!$E$25</f>
        <v>69.625</v>
      </c>
      <c r="W47" s="110">
        <f>[43]Maio!$E$26</f>
        <v>61.166666666666664</v>
      </c>
      <c r="X47" s="110">
        <f>[43]Maio!$E$27</f>
        <v>70.166666666666671</v>
      </c>
      <c r="Y47" s="110">
        <f>[43]Maio!$E$28</f>
        <v>57.208333333333336</v>
      </c>
      <c r="Z47" s="110">
        <f>[43]Maio!$E$29</f>
        <v>56.541666666666664</v>
      </c>
      <c r="AA47" s="110">
        <f>[43]Maio!$E$30</f>
        <v>55.291666666666664</v>
      </c>
      <c r="AB47" s="110">
        <f>[43]Maio!$E$31</f>
        <v>54.041666666666664</v>
      </c>
      <c r="AC47" s="110">
        <f>[43]Maio!$E$32</f>
        <v>77.625</v>
      </c>
      <c r="AD47" s="110">
        <f>[43]Maio!$E$33</f>
        <v>70.541666666666671</v>
      </c>
      <c r="AE47" s="110">
        <f>[43]Maio!$E$34</f>
        <v>72.5</v>
      </c>
      <c r="AF47" s="110">
        <f>[43]Maio!$E$35</f>
        <v>72</v>
      </c>
      <c r="AG47" s="116">
        <f t="shared" si="1"/>
        <v>69.571236559139805</v>
      </c>
      <c r="AK47" t="s">
        <v>35</v>
      </c>
    </row>
    <row r="48" spans="1:38" x14ac:dyDescent="0.2">
      <c r="A48" s="48" t="s">
        <v>34</v>
      </c>
      <c r="B48" s="110">
        <f>[44]Maio!$E$5</f>
        <v>64.625</v>
      </c>
      <c r="C48" s="110">
        <f>[44]Maio!$E$6</f>
        <v>66.25</v>
      </c>
      <c r="D48" s="110">
        <f>[44]Maio!$E$7</f>
        <v>69.666666666666671</v>
      </c>
      <c r="E48" s="110">
        <f>[44]Maio!$E$8</f>
        <v>74.541666666666671</v>
      </c>
      <c r="F48" s="110">
        <f>[44]Maio!$E$9</f>
        <v>65.125</v>
      </c>
      <c r="G48" s="110">
        <f>[44]Maio!$E$10</f>
        <v>63.458333333333336</v>
      </c>
      <c r="H48" s="110">
        <f>[44]Maio!$E$11</f>
        <v>68.333333333333329</v>
      </c>
      <c r="I48" s="110">
        <f>[44]Maio!$E$12</f>
        <v>67.208333333333329</v>
      </c>
      <c r="J48" s="110">
        <f>[44]Maio!$E$13</f>
        <v>68.708333333333329</v>
      </c>
      <c r="K48" s="110">
        <f>[44]Maio!$E$14</f>
        <v>81.666666666666671</v>
      </c>
      <c r="L48" s="110">
        <f>[44]Maio!$E$15</f>
        <v>87.695652173913047</v>
      </c>
      <c r="M48" s="110">
        <f>[44]Maio!$E$16</f>
        <v>83.458333333333329</v>
      </c>
      <c r="N48" s="110">
        <f>[44]Maio!$E$17</f>
        <v>75.5</v>
      </c>
      <c r="O48" s="110">
        <f>[44]Maio!$E$18</f>
        <v>75.166666666666671</v>
      </c>
      <c r="P48" s="110">
        <f>[44]Maio!$E$19</f>
        <v>64.541666666666671</v>
      </c>
      <c r="Q48" s="110">
        <f>[44]Maio!$E$20</f>
        <v>63.833333333333336</v>
      </c>
      <c r="R48" s="110">
        <f>[44]Maio!$E$21</f>
        <v>65.875</v>
      </c>
      <c r="S48" s="110">
        <f>[44]Maio!$E$22</f>
        <v>67.166666666666671</v>
      </c>
      <c r="T48" s="110">
        <f>[44]Maio!$E$23</f>
        <v>69.083333333333329</v>
      </c>
      <c r="U48" s="110">
        <f>[44]Maio!$E$24</f>
        <v>67.333333333333329</v>
      </c>
      <c r="V48" s="110">
        <f>[44]Maio!$E$25</f>
        <v>62.083333333333336</v>
      </c>
      <c r="W48" s="110">
        <f>[44]Maio!$E$26</f>
        <v>57.083333333333336</v>
      </c>
      <c r="X48" s="110">
        <f>[44]Maio!$E$27</f>
        <v>53.5</v>
      </c>
      <c r="Y48" s="110">
        <f>[44]Maio!$E$28</f>
        <v>53.708333333333336</v>
      </c>
      <c r="Z48" s="110">
        <f>[44]Maio!$E$29</f>
        <v>58.458333333333336</v>
      </c>
      <c r="AA48" s="110">
        <f>[44]Maio!$E$30</f>
        <v>55.166666666666664</v>
      </c>
      <c r="AB48" s="110">
        <f>[44]Maio!$E$31</f>
        <v>58.958333333333336</v>
      </c>
      <c r="AC48" s="110">
        <f>[44]Maio!$E$32</f>
        <v>73.333333333333329</v>
      </c>
      <c r="AD48" s="110">
        <f>[44]Maio!$E$33</f>
        <v>83.173913043478265</v>
      </c>
      <c r="AE48" s="110">
        <f>[44]Maio!$E$34</f>
        <v>73.099999999999994</v>
      </c>
      <c r="AF48" s="110">
        <f>[44]Maio!$E$35</f>
        <v>68.625</v>
      </c>
      <c r="AG48" s="116">
        <f t="shared" si="1"/>
        <v>67.949287050023358</v>
      </c>
      <c r="AH48" s="12" t="s">
        <v>35</v>
      </c>
      <c r="AJ48" t="s">
        <v>35</v>
      </c>
      <c r="AK48" t="s">
        <v>35</v>
      </c>
    </row>
    <row r="49" spans="1:37" x14ac:dyDescent="0.2">
      <c r="A49" s="48" t="s">
        <v>20</v>
      </c>
      <c r="B49" s="110">
        <f>[45]Maio!$E$5</f>
        <v>66.708333333333329</v>
      </c>
      <c r="C49" s="110">
        <f>[45]Maio!$E$6</f>
        <v>69.791666666666671</v>
      </c>
      <c r="D49" s="110">
        <f>[45]Maio!$E$7</f>
        <v>65.083333333333329</v>
      </c>
      <c r="E49" s="110">
        <f>[45]Maio!$E$8</f>
        <v>64.208333333333329</v>
      </c>
      <c r="F49" s="110">
        <f>[45]Maio!$E$9</f>
        <v>60.166666666666664</v>
      </c>
      <c r="G49" s="110">
        <f>[45]Maio!$E$10</f>
        <v>61.208333333333336</v>
      </c>
      <c r="H49" s="110">
        <f>[45]Maio!$E$11</f>
        <v>66.083333333333329</v>
      </c>
      <c r="I49" s="110">
        <f>[45]Maio!$E$12</f>
        <v>66.791666666666671</v>
      </c>
      <c r="J49" s="110">
        <f>[45]Maio!$E$13</f>
        <v>65.291666666666671</v>
      </c>
      <c r="K49" s="110">
        <f>[45]Maio!$E$14</f>
        <v>70.416666666666671</v>
      </c>
      <c r="L49" s="110">
        <f>[45]Maio!$E$15</f>
        <v>76.583333333333329</v>
      </c>
      <c r="M49" s="110">
        <f>[45]Maio!$E$16</f>
        <v>65.541666666666671</v>
      </c>
      <c r="N49" s="110">
        <f>[45]Maio!$E$17</f>
        <v>67.375</v>
      </c>
      <c r="O49" s="110">
        <f>[45]Maio!$E$18</f>
        <v>63.375</v>
      </c>
      <c r="P49" s="110">
        <f>[45]Maio!$E$19</f>
        <v>60.875</v>
      </c>
      <c r="Q49" s="110">
        <f>[45]Maio!$E$20</f>
        <v>57.708333333333336</v>
      </c>
      <c r="R49" s="110">
        <f>[45]Maio!$E$21</f>
        <v>62.708333333333336</v>
      </c>
      <c r="S49" s="110">
        <f>[45]Maio!$E$22</f>
        <v>63.083333333333336</v>
      </c>
      <c r="T49" s="110">
        <f>[45]Maio!$E$23</f>
        <v>61.625</v>
      </c>
      <c r="U49" s="110">
        <f>[45]Maio!$E$24</f>
        <v>62.458333333333336</v>
      </c>
      <c r="V49" s="110">
        <f>[45]Maio!$E$25</f>
        <v>60.333333333333336</v>
      </c>
      <c r="W49" s="110">
        <f>[45]Maio!$E$26</f>
        <v>60.916666666666664</v>
      </c>
      <c r="X49" s="110">
        <f>[45]Maio!$E$27</f>
        <v>60.625</v>
      </c>
      <c r="Y49" s="110">
        <f>[45]Maio!$E$28</f>
        <v>59.458333333333336</v>
      </c>
      <c r="Z49" s="110">
        <f>[45]Maio!$E$29</f>
        <v>59.666666666666664</v>
      </c>
      <c r="AA49" s="110">
        <f>[45]Maio!$E$30</f>
        <v>60.333333333333336</v>
      </c>
      <c r="AB49" s="110">
        <f>[45]Maio!$E$31</f>
        <v>63.541666666666664</v>
      </c>
      <c r="AC49" s="110">
        <f>[45]Maio!$E$32</f>
        <v>81.208333333333329</v>
      </c>
      <c r="AD49" s="110">
        <f>[45]Maio!$E$33</f>
        <v>67.875</v>
      </c>
      <c r="AE49" s="110">
        <f>[45]Maio!$E$34</f>
        <v>69.833333333333329</v>
      </c>
      <c r="AF49" s="110">
        <f>[45]Maio!$E$35</f>
        <v>69.5</v>
      </c>
      <c r="AG49" s="116">
        <f t="shared" si="1"/>
        <v>64.850806451612883</v>
      </c>
      <c r="AI49" t="s">
        <v>35</v>
      </c>
      <c r="AJ49" t="s">
        <v>35</v>
      </c>
      <c r="AK49" t="s">
        <v>35</v>
      </c>
    </row>
    <row r="50" spans="1:37" s="5" customFormat="1" ht="17.100000000000001" customHeight="1" x14ac:dyDescent="0.2">
      <c r="A50" s="49" t="s">
        <v>198</v>
      </c>
      <c r="B50" s="111">
        <f t="shared" ref="B50:AE50" si="2">AVERAGE(B5:B49)</f>
        <v>73.204692682095427</v>
      </c>
      <c r="C50" s="111">
        <f t="shared" si="2"/>
        <v>73.096379989829643</v>
      </c>
      <c r="D50" s="111">
        <f t="shared" si="2"/>
        <v>77.523910071621728</v>
      </c>
      <c r="E50" s="111">
        <f t="shared" si="2"/>
        <v>75.655143293015129</v>
      </c>
      <c r="F50" s="111">
        <f t="shared" si="2"/>
        <v>73.47872807017545</v>
      </c>
      <c r="G50" s="111">
        <f t="shared" si="2"/>
        <v>72.256437751597659</v>
      </c>
      <c r="H50" s="111">
        <f t="shared" si="2"/>
        <v>73.634858286761229</v>
      </c>
      <c r="I50" s="111">
        <f t="shared" si="2"/>
        <v>73.542675885678392</v>
      </c>
      <c r="J50" s="111">
        <f t="shared" si="2"/>
        <v>74.627875147354544</v>
      </c>
      <c r="K50" s="111">
        <f t="shared" si="2"/>
        <v>85.966390244523666</v>
      </c>
      <c r="L50" s="111">
        <f t="shared" si="2"/>
        <v>82.829175956893323</v>
      </c>
      <c r="M50" s="111">
        <f t="shared" si="2"/>
        <v>79.975115883353837</v>
      </c>
      <c r="N50" s="111">
        <f t="shared" si="2"/>
        <v>78.35468567251462</v>
      </c>
      <c r="O50" s="111">
        <f t="shared" si="2"/>
        <v>76.182740503194566</v>
      </c>
      <c r="P50" s="111">
        <f t="shared" si="2"/>
        <v>71.947009416414772</v>
      </c>
      <c r="Q50" s="111">
        <f t="shared" si="2"/>
        <v>71.378789092295946</v>
      </c>
      <c r="R50" s="111">
        <f t="shared" si="2"/>
        <v>71.877345367494826</v>
      </c>
      <c r="S50" s="111">
        <f t="shared" si="2"/>
        <v>73.148875988142294</v>
      </c>
      <c r="T50" s="111">
        <f t="shared" si="2"/>
        <v>74.929096109839833</v>
      </c>
      <c r="U50" s="111">
        <f t="shared" si="2"/>
        <v>75.680801504240151</v>
      </c>
      <c r="V50" s="111">
        <f t="shared" si="2"/>
        <v>72.485670398485425</v>
      </c>
      <c r="W50" s="111">
        <f t="shared" si="2"/>
        <v>70.664924209344392</v>
      </c>
      <c r="X50" s="111">
        <f t="shared" si="2"/>
        <v>72.284556804983652</v>
      </c>
      <c r="Y50" s="111">
        <f t="shared" si="2"/>
        <v>69.647987807613987</v>
      </c>
      <c r="Z50" s="111">
        <f t="shared" si="2"/>
        <v>68.478220701179353</v>
      </c>
      <c r="AA50" s="111">
        <f t="shared" si="2"/>
        <v>67.709164818920925</v>
      </c>
      <c r="AB50" s="111">
        <f t="shared" si="2"/>
        <v>65.237716507599842</v>
      </c>
      <c r="AC50" s="111">
        <f t="shared" si="2"/>
        <v>80.501185322613921</v>
      </c>
      <c r="AD50" s="111">
        <f t="shared" si="2"/>
        <v>76.31373868630736</v>
      </c>
      <c r="AE50" s="111">
        <f t="shared" si="2"/>
        <v>74.757965486552521</v>
      </c>
      <c r="AF50" s="111">
        <f t="shared" ref="AF50" si="3">AVERAGE(AF5:AF49)</f>
        <v>72.517916621263311</v>
      </c>
      <c r="AG50" s="112">
        <f>AVERAGE(AG5:AG49)</f>
        <v>73.916908899862065</v>
      </c>
      <c r="AI50" s="5" t="s">
        <v>35</v>
      </c>
    </row>
    <row r="51" spans="1:37" x14ac:dyDescent="0.2">
      <c r="A51" s="105" t="s">
        <v>227</v>
      </c>
      <c r="B51" s="39"/>
      <c r="C51" s="39"/>
      <c r="D51" s="39"/>
      <c r="E51" s="39"/>
      <c r="F51" s="39"/>
      <c r="G51" s="39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50" t="s">
        <v>35</v>
      </c>
      <c r="AF51" s="50"/>
      <c r="AG51" s="71"/>
    </row>
    <row r="52" spans="1:37" x14ac:dyDescent="0.2">
      <c r="A52" s="105" t="s">
        <v>228</v>
      </c>
      <c r="B52" s="40"/>
      <c r="C52" s="40"/>
      <c r="D52" s="40"/>
      <c r="E52" s="40"/>
      <c r="F52" s="40"/>
      <c r="G52" s="40"/>
      <c r="H52" s="40"/>
      <c r="I52" s="40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8"/>
      <c r="U52" s="98"/>
      <c r="V52" s="98"/>
      <c r="W52" s="98"/>
      <c r="X52" s="98"/>
      <c r="Y52" s="96"/>
      <c r="Z52" s="96"/>
      <c r="AA52" s="96"/>
      <c r="AB52" s="96"/>
      <c r="AC52" s="96"/>
      <c r="AD52" s="96"/>
      <c r="AE52" s="73"/>
      <c r="AF52" s="81"/>
      <c r="AG52" s="71"/>
      <c r="AK52" t="s">
        <v>35</v>
      </c>
    </row>
    <row r="53" spans="1:37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99"/>
      <c r="U53" s="99"/>
      <c r="V53" s="99"/>
      <c r="W53" s="99"/>
      <c r="X53" s="99"/>
      <c r="Y53" s="96"/>
      <c r="Z53" s="96"/>
      <c r="AA53" s="96"/>
      <c r="AB53" s="96"/>
      <c r="AC53" s="96"/>
      <c r="AD53" s="45"/>
      <c r="AE53" s="45"/>
      <c r="AF53" s="45"/>
      <c r="AG53" s="71"/>
    </row>
    <row r="54" spans="1:37" x14ac:dyDescent="0.2">
      <c r="A54" s="96"/>
      <c r="B54" s="96"/>
      <c r="C54" s="96"/>
      <c r="D54" s="96"/>
      <c r="E54" s="96"/>
      <c r="F54" s="39"/>
      <c r="G54" s="39"/>
      <c r="H54" s="39"/>
      <c r="I54" s="39"/>
      <c r="J54" s="39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5"/>
      <c r="AE54" s="45"/>
      <c r="AF54" s="45"/>
      <c r="AG54" s="71"/>
    </row>
    <row r="55" spans="1:37" x14ac:dyDescent="0.2">
      <c r="A55" s="41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5"/>
      <c r="AF55" s="45"/>
      <c r="AG55" s="71"/>
    </row>
    <row r="56" spans="1:37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6"/>
      <c r="AF56" s="46"/>
      <c r="AG56" s="71"/>
      <c r="AK56" s="12" t="s">
        <v>35</v>
      </c>
    </row>
    <row r="57" spans="1:37" ht="13.5" thickBot="1" x14ac:dyDescent="0.25">
      <c r="A57" s="51"/>
      <c r="B57" s="52"/>
      <c r="C57" s="52"/>
      <c r="D57" s="52"/>
      <c r="E57" s="52"/>
      <c r="F57" s="52"/>
      <c r="G57" s="52" t="s">
        <v>35</v>
      </c>
      <c r="H57" s="52"/>
      <c r="I57" s="52"/>
      <c r="J57" s="52"/>
      <c r="K57" s="52"/>
      <c r="L57" s="52" t="s">
        <v>35</v>
      </c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72"/>
      <c r="AI57" t="s">
        <v>35</v>
      </c>
    </row>
    <row r="59" spans="1:37" x14ac:dyDescent="0.2">
      <c r="AI59" t="s">
        <v>35</v>
      </c>
    </row>
    <row r="60" spans="1:37" x14ac:dyDescent="0.2">
      <c r="K60" s="2" t="s">
        <v>35</v>
      </c>
      <c r="AE60" s="2" t="s">
        <v>35</v>
      </c>
      <c r="AK60" s="12" t="s">
        <v>35</v>
      </c>
    </row>
    <row r="62" spans="1:37" x14ac:dyDescent="0.2">
      <c r="M62" s="2" t="s">
        <v>35</v>
      </c>
      <c r="T62" s="2" t="s">
        <v>35</v>
      </c>
    </row>
    <row r="63" spans="1:37" x14ac:dyDescent="0.2">
      <c r="AB63" s="2" t="s">
        <v>35</v>
      </c>
      <c r="AC63" s="2" t="s">
        <v>35</v>
      </c>
      <c r="AG63" s="7" t="s">
        <v>35</v>
      </c>
    </row>
    <row r="64" spans="1:37" x14ac:dyDescent="0.2">
      <c r="P64" s="2" t="s">
        <v>35</v>
      </c>
      <c r="R64" s="2" t="s">
        <v>35</v>
      </c>
    </row>
    <row r="66" spans="11:34" x14ac:dyDescent="0.2">
      <c r="AH66" t="s">
        <v>35</v>
      </c>
    </row>
    <row r="69" spans="11:34" x14ac:dyDescent="0.2">
      <c r="T69" s="2" t="s">
        <v>35</v>
      </c>
    </row>
    <row r="72" spans="11:34" x14ac:dyDescent="0.2">
      <c r="K72" s="2" t="s">
        <v>35</v>
      </c>
    </row>
  </sheetData>
  <mergeCells count="35">
    <mergeCell ref="B2:AG2"/>
    <mergeCell ref="M3:M4"/>
    <mergeCell ref="A1:AG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N3:N4"/>
    <mergeCell ref="O3:O4"/>
    <mergeCell ref="P3:P4"/>
    <mergeCell ref="Q3:Q4"/>
    <mergeCell ref="R3:R4"/>
    <mergeCell ref="AG3:AG4"/>
    <mergeCell ref="Z3:Z4"/>
    <mergeCell ref="AE3:AE4"/>
    <mergeCell ref="AA3:AA4"/>
    <mergeCell ref="AB3:AB4"/>
    <mergeCell ref="AC3:AC4"/>
    <mergeCell ref="AD3:AD4"/>
    <mergeCell ref="AF3:AF4"/>
    <mergeCell ref="Y3:Y4"/>
    <mergeCell ref="X3:X4"/>
    <mergeCell ref="T3:T4"/>
    <mergeCell ref="U3:U4"/>
    <mergeCell ref="V3:V4"/>
    <mergeCell ref="W3:W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zoomScale="90" zoomScaleNormal="90" workbookViewId="0">
      <selection activeCell="C28" sqref="C28"/>
    </sheetView>
  </sheetViews>
  <sheetFormatPr defaultRowHeight="12.75" x14ac:dyDescent="0.2"/>
  <cols>
    <col min="1" max="1" width="43" style="2" bestFit="1" customWidth="1"/>
    <col min="2" max="2" width="6.28515625" style="2" customWidth="1"/>
    <col min="3" max="3" width="6" style="2" customWidth="1"/>
    <col min="4" max="4" width="6.42578125" style="2" customWidth="1"/>
    <col min="5" max="5" width="6" style="2" customWidth="1"/>
    <col min="6" max="6" width="6.140625" style="2" customWidth="1"/>
    <col min="7" max="8" width="6" style="2" customWidth="1"/>
    <col min="9" max="9" width="6.140625" style="2" customWidth="1"/>
    <col min="10" max="12" width="6" style="2" customWidth="1"/>
    <col min="13" max="13" width="6.28515625" style="2" customWidth="1"/>
    <col min="14" max="14" width="6.140625" style="2" customWidth="1"/>
    <col min="15" max="15" width="6" style="2" customWidth="1"/>
    <col min="16" max="16" width="6.28515625" style="2" customWidth="1"/>
    <col min="17" max="17" width="6.140625" style="2" customWidth="1"/>
    <col min="18" max="18" width="6.28515625" style="2" customWidth="1"/>
    <col min="19" max="19" width="6.42578125" style="2" customWidth="1"/>
    <col min="20" max="20" width="6.7109375" style="2" customWidth="1"/>
    <col min="21" max="21" width="6.140625" style="2" customWidth="1"/>
    <col min="22" max="22" width="6" style="2" customWidth="1"/>
    <col min="23" max="24" width="6.140625" style="2" customWidth="1"/>
    <col min="25" max="26" width="6.42578125" style="2" customWidth="1"/>
    <col min="27" max="27" width="6" style="2" customWidth="1"/>
    <col min="28" max="28" width="6.140625" style="2" customWidth="1"/>
    <col min="29" max="30" width="6" style="2" customWidth="1"/>
    <col min="31" max="32" width="6.28515625" style="2" customWidth="1"/>
    <col min="33" max="33" width="7.5703125" style="7" bestFit="1" customWidth="1"/>
    <col min="34" max="34" width="7.7109375" style="1" customWidth="1"/>
    <col min="37" max="37" width="15.5703125" bestFit="1" customWidth="1"/>
  </cols>
  <sheetData>
    <row r="1" spans="1:36" ht="20.100000000000001" customHeight="1" x14ac:dyDescent="0.2">
      <c r="A1" s="132" t="s">
        <v>206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4"/>
    </row>
    <row r="2" spans="1:36" s="4" customFormat="1" ht="20.100000000000001" customHeight="1" x14ac:dyDescent="0.2">
      <c r="A2" s="135" t="s">
        <v>21</v>
      </c>
      <c r="B2" s="130" t="s">
        <v>249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</row>
    <row r="3" spans="1:36" s="5" customFormat="1" ht="20.100000000000001" customHeight="1" x14ac:dyDescent="0.2">
      <c r="A3" s="135"/>
      <c r="B3" s="128">
        <v>1</v>
      </c>
      <c r="C3" s="128">
        <f>SUM(B3+1)</f>
        <v>2</v>
      </c>
      <c r="D3" s="128">
        <f t="shared" ref="D3:AD3" si="0">SUM(C3+1)</f>
        <v>3</v>
      </c>
      <c r="E3" s="128">
        <f t="shared" si="0"/>
        <v>4</v>
      </c>
      <c r="F3" s="128">
        <f t="shared" si="0"/>
        <v>5</v>
      </c>
      <c r="G3" s="128">
        <f t="shared" si="0"/>
        <v>6</v>
      </c>
      <c r="H3" s="128">
        <f t="shared" si="0"/>
        <v>7</v>
      </c>
      <c r="I3" s="128">
        <f t="shared" si="0"/>
        <v>8</v>
      </c>
      <c r="J3" s="128">
        <f t="shared" si="0"/>
        <v>9</v>
      </c>
      <c r="K3" s="128">
        <f t="shared" si="0"/>
        <v>10</v>
      </c>
      <c r="L3" s="128">
        <f t="shared" si="0"/>
        <v>11</v>
      </c>
      <c r="M3" s="128">
        <f t="shared" si="0"/>
        <v>12</v>
      </c>
      <c r="N3" s="128">
        <f t="shared" si="0"/>
        <v>13</v>
      </c>
      <c r="O3" s="128">
        <f t="shared" si="0"/>
        <v>14</v>
      </c>
      <c r="P3" s="128">
        <f t="shared" si="0"/>
        <v>15</v>
      </c>
      <c r="Q3" s="128">
        <f t="shared" si="0"/>
        <v>16</v>
      </c>
      <c r="R3" s="128">
        <f t="shared" si="0"/>
        <v>17</v>
      </c>
      <c r="S3" s="128">
        <f t="shared" si="0"/>
        <v>18</v>
      </c>
      <c r="T3" s="128">
        <f t="shared" si="0"/>
        <v>19</v>
      </c>
      <c r="U3" s="128">
        <f t="shared" si="0"/>
        <v>20</v>
      </c>
      <c r="V3" s="128">
        <f t="shared" si="0"/>
        <v>21</v>
      </c>
      <c r="W3" s="128">
        <f t="shared" si="0"/>
        <v>22</v>
      </c>
      <c r="X3" s="128">
        <f t="shared" si="0"/>
        <v>23</v>
      </c>
      <c r="Y3" s="128">
        <f t="shared" si="0"/>
        <v>24</v>
      </c>
      <c r="Z3" s="128">
        <f t="shared" si="0"/>
        <v>25</v>
      </c>
      <c r="AA3" s="128">
        <f t="shared" si="0"/>
        <v>26</v>
      </c>
      <c r="AB3" s="128">
        <f t="shared" si="0"/>
        <v>27</v>
      </c>
      <c r="AC3" s="128">
        <f t="shared" si="0"/>
        <v>28</v>
      </c>
      <c r="AD3" s="128">
        <f t="shared" si="0"/>
        <v>29</v>
      </c>
      <c r="AE3" s="128">
        <v>30</v>
      </c>
      <c r="AF3" s="128">
        <v>31</v>
      </c>
      <c r="AG3" s="100" t="s">
        <v>27</v>
      </c>
      <c r="AH3" s="101" t="s">
        <v>26</v>
      </c>
    </row>
    <row r="4" spans="1:36" s="5" customFormat="1" ht="20.100000000000001" customHeight="1" x14ac:dyDescent="0.2">
      <c r="A4" s="135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00" t="s">
        <v>25</v>
      </c>
      <c r="AH4" s="101" t="s">
        <v>25</v>
      </c>
    </row>
    <row r="5" spans="1:36" s="5" customFormat="1" x14ac:dyDescent="0.2">
      <c r="A5" s="48" t="s">
        <v>30</v>
      </c>
      <c r="B5" s="108">
        <f>[1]Maio!$F$5</f>
        <v>100</v>
      </c>
      <c r="C5" s="108">
        <f>[1]Maio!$F$6</f>
        <v>100</v>
      </c>
      <c r="D5" s="108">
        <f>[1]Maio!$F$7</f>
        <v>100</v>
      </c>
      <c r="E5" s="108">
        <f>[1]Maio!$F$8</f>
        <v>100</v>
      </c>
      <c r="F5" s="108">
        <f>[1]Maio!$F$9</f>
        <v>100</v>
      </c>
      <c r="G5" s="108">
        <f>[1]Maio!$F$10</f>
        <v>100</v>
      </c>
      <c r="H5" s="108">
        <f>[1]Maio!$F$11</f>
        <v>100</v>
      </c>
      <c r="I5" s="108">
        <f>[1]Maio!$F$12</f>
        <v>100</v>
      </c>
      <c r="J5" s="108">
        <f>[1]Maio!$F$13</f>
        <v>100</v>
      </c>
      <c r="K5" s="108">
        <f>[1]Maio!$F$14</f>
        <v>96</v>
      </c>
      <c r="L5" s="108">
        <f>[1]Maio!$F$15</f>
        <v>100</v>
      </c>
      <c r="M5" s="108">
        <f>[1]Maio!$F$16</f>
        <v>99</v>
      </c>
      <c r="N5" s="108">
        <f>[1]Maio!$F$17</f>
        <v>100</v>
      </c>
      <c r="O5" s="108">
        <f>[1]Maio!$F$18</f>
        <v>100</v>
      </c>
      <c r="P5" s="108">
        <f>[1]Maio!$F$19</f>
        <v>100</v>
      </c>
      <c r="Q5" s="108">
        <f>[1]Maio!$F$20</f>
        <v>100</v>
      </c>
      <c r="R5" s="108">
        <f>[1]Maio!$F$21</f>
        <v>100</v>
      </c>
      <c r="S5" s="108">
        <f>[1]Maio!$F$22</f>
        <v>97</v>
      </c>
      <c r="T5" s="108">
        <f>[1]Maio!$F$23</f>
        <v>100</v>
      </c>
      <c r="U5" s="108">
        <f>[1]Maio!$F$24</f>
        <v>100</v>
      </c>
      <c r="V5" s="108">
        <f>[1]Maio!$F$25</f>
        <v>100</v>
      </c>
      <c r="W5" s="108">
        <f>[1]Maio!$F$26</f>
        <v>100</v>
      </c>
      <c r="X5" s="108">
        <f>[1]Maio!$F$27</f>
        <v>100</v>
      </c>
      <c r="Y5" s="108">
        <f>[1]Maio!$F$28</f>
        <v>100</v>
      </c>
      <c r="Z5" s="108">
        <f>[1]Maio!$F$29</f>
        <v>100</v>
      </c>
      <c r="AA5" s="108">
        <f>[1]Maio!$F$30</f>
        <v>100</v>
      </c>
      <c r="AB5" s="108">
        <f>[1]Maio!$F$31</f>
        <v>100</v>
      </c>
      <c r="AC5" s="108">
        <f>[1]Maio!$F$32</f>
        <v>100</v>
      </c>
      <c r="AD5" s="108">
        <f>[1]Maio!$F$33</f>
        <v>99</v>
      </c>
      <c r="AE5" s="108">
        <f>[1]Maio!$F$34</f>
        <v>100</v>
      </c>
      <c r="AF5" s="108">
        <f>[1]Maio!$F$35</f>
        <v>100</v>
      </c>
      <c r="AG5" s="115">
        <f>MAX(B5:AF5)</f>
        <v>100</v>
      </c>
      <c r="AH5" s="114">
        <f t="shared" ref="AH5" si="1">AVERAGE(B5:AF5)</f>
        <v>99.709677419354833</v>
      </c>
    </row>
    <row r="6" spans="1:36" x14ac:dyDescent="0.2">
      <c r="A6" s="48" t="s">
        <v>0</v>
      </c>
      <c r="B6" s="110">
        <f>[2]Maio!$F$5</f>
        <v>100</v>
      </c>
      <c r="C6" s="110">
        <f>[2]Maio!$F$6</f>
        <v>100</v>
      </c>
      <c r="D6" s="110">
        <f>[2]Maio!$F$7</f>
        <v>97</v>
      </c>
      <c r="E6" s="110">
        <f>[2]Maio!$F$8</f>
        <v>100</v>
      </c>
      <c r="F6" s="110">
        <f>[2]Maio!$F$9</f>
        <v>93</v>
      </c>
      <c r="G6" s="110">
        <f>[2]Maio!$F$10</f>
        <v>100</v>
      </c>
      <c r="H6" s="110">
        <f>[2]Maio!$F$11</f>
        <v>91</v>
      </c>
      <c r="I6" s="110">
        <f>[2]Maio!$F$12</f>
        <v>100</v>
      </c>
      <c r="J6" s="110">
        <f>[2]Maio!$F$13</f>
        <v>97</v>
      </c>
      <c r="K6" s="110">
        <f>[2]Maio!$F$14</f>
        <v>100</v>
      </c>
      <c r="L6" s="110">
        <f>[2]Maio!$F$15</f>
        <v>99</v>
      </c>
      <c r="M6" s="110">
        <f>[2]Maio!$F$16</f>
        <v>100</v>
      </c>
      <c r="N6" s="110">
        <f>[2]Maio!$F$17</f>
        <v>100</v>
      </c>
      <c r="O6" s="110">
        <f>[2]Maio!$F$18</f>
        <v>100</v>
      </c>
      <c r="P6" s="110">
        <f>[2]Maio!$F$19</f>
        <v>100</v>
      </c>
      <c r="Q6" s="110">
        <f>[2]Maio!$F$20</f>
        <v>100</v>
      </c>
      <c r="R6" s="110">
        <f>[2]Maio!$F$21</f>
        <v>100</v>
      </c>
      <c r="S6" s="110">
        <f>[2]Maio!$F$22</f>
        <v>100</v>
      </c>
      <c r="T6" s="110">
        <f>[2]Maio!$F$23</f>
        <v>92</v>
      </c>
      <c r="U6" s="110">
        <f>[2]Maio!$F$24</f>
        <v>100</v>
      </c>
      <c r="V6" s="110">
        <f>[2]Maio!$F$25</f>
        <v>100</v>
      </c>
      <c r="W6" s="110">
        <f>[2]Maio!$F$26</f>
        <v>100</v>
      </c>
      <c r="X6" s="110">
        <f>[2]Maio!$F$27</f>
        <v>100</v>
      </c>
      <c r="Y6" s="110">
        <f>[2]Maio!$F$28</f>
        <v>100</v>
      </c>
      <c r="Z6" s="110">
        <f>[2]Maio!$F$29</f>
        <v>100</v>
      </c>
      <c r="AA6" s="110">
        <f>[2]Maio!$F$30</f>
        <v>100</v>
      </c>
      <c r="AB6" s="110">
        <f>[2]Maio!$F$31</f>
        <v>88</v>
      </c>
      <c r="AC6" s="110">
        <f>[2]Maio!$F$32</f>
        <v>100</v>
      </c>
      <c r="AD6" s="110">
        <f>[2]Maio!$F$33</f>
        <v>97</v>
      </c>
      <c r="AE6" s="110">
        <f>[2]Maio!$F$34</f>
        <v>96</v>
      </c>
      <c r="AF6" s="110">
        <f>[2]Maio!$F$35</f>
        <v>93</v>
      </c>
      <c r="AG6" s="115">
        <f t="shared" ref="AG6:AG49" si="2">MAX(B6:AF6)</f>
        <v>100</v>
      </c>
      <c r="AH6" s="114">
        <f t="shared" ref="AH6:AH49" si="3">AVERAGE(B6:AF6)</f>
        <v>98.161290322580641</v>
      </c>
    </row>
    <row r="7" spans="1:36" x14ac:dyDescent="0.2">
      <c r="A7" s="48" t="s">
        <v>85</v>
      </c>
      <c r="B7" s="110">
        <f>[3]Maio!$F$5</f>
        <v>96</v>
      </c>
      <c r="C7" s="110">
        <f>[3]Maio!$F$6</f>
        <v>95</v>
      </c>
      <c r="D7" s="110">
        <f>[3]Maio!$F$7</f>
        <v>92</v>
      </c>
      <c r="E7" s="110">
        <f>[3]Maio!$F$8</f>
        <v>88</v>
      </c>
      <c r="F7" s="110">
        <f>[3]Maio!$F$9</f>
        <v>87</v>
      </c>
      <c r="G7" s="110">
        <f>[3]Maio!$F$10</f>
        <v>90</v>
      </c>
      <c r="H7" s="110">
        <f>[3]Maio!$F$11</f>
        <v>90</v>
      </c>
      <c r="I7" s="110">
        <f>[3]Maio!$F$12</f>
        <v>95</v>
      </c>
      <c r="J7" s="110">
        <f>[3]Maio!$F$13</f>
        <v>90</v>
      </c>
      <c r="K7" s="110">
        <f>[3]Maio!$F$14</f>
        <v>98</v>
      </c>
      <c r="L7" s="110">
        <f>[3]Maio!$F$15</f>
        <v>93</v>
      </c>
      <c r="M7" s="110">
        <f>[3]Maio!$F$16</f>
        <v>93</v>
      </c>
      <c r="N7" s="110">
        <f>[3]Maio!$F$17</f>
        <v>93</v>
      </c>
      <c r="O7" s="110">
        <f>[3]Maio!$F$18</f>
        <v>91</v>
      </c>
      <c r="P7" s="110">
        <f>[3]Maio!$F$19</f>
        <v>87</v>
      </c>
      <c r="Q7" s="110">
        <f>[3]Maio!$F$20</f>
        <v>82</v>
      </c>
      <c r="R7" s="110">
        <f>[3]Maio!$F$21</f>
        <v>91</v>
      </c>
      <c r="S7" s="110">
        <f>[3]Maio!$F$22</f>
        <v>91</v>
      </c>
      <c r="T7" s="110">
        <f>[3]Maio!$F$23</f>
        <v>99</v>
      </c>
      <c r="U7" s="110">
        <f>[3]Maio!$F$24</f>
        <v>98</v>
      </c>
      <c r="V7" s="110">
        <f>[3]Maio!$F$25</f>
        <v>97</v>
      </c>
      <c r="W7" s="110">
        <f>[3]Maio!$F$26</f>
        <v>95</v>
      </c>
      <c r="X7" s="110">
        <f>[3]Maio!$F$27</f>
        <v>91</v>
      </c>
      <c r="Y7" s="110">
        <f>[3]Maio!$F$28</f>
        <v>93</v>
      </c>
      <c r="Z7" s="110">
        <f>[3]Maio!$F$29</f>
        <v>94</v>
      </c>
      <c r="AA7" s="110">
        <f>[3]Maio!$F$30</f>
        <v>90</v>
      </c>
      <c r="AB7" s="110">
        <f>[3]Maio!$F$31</f>
        <v>77</v>
      </c>
      <c r="AC7" s="110">
        <f>[3]Maio!$F$32</f>
        <v>99</v>
      </c>
      <c r="AD7" s="110">
        <f>[3]Maio!$F$33</f>
        <v>94</v>
      </c>
      <c r="AE7" s="110">
        <f>[3]Maio!$F$34</f>
        <v>97</v>
      </c>
      <c r="AF7" s="110">
        <f>[3]Maio!$F$35</f>
        <v>91</v>
      </c>
      <c r="AG7" s="115">
        <f t="shared" si="2"/>
        <v>99</v>
      </c>
      <c r="AH7" s="114">
        <f t="shared" si="3"/>
        <v>92.161290322580641</v>
      </c>
    </row>
    <row r="8" spans="1:36" x14ac:dyDescent="0.2">
      <c r="A8" s="48" t="s">
        <v>1</v>
      </c>
      <c r="B8" s="110">
        <f>[4]Maio!$F$5</f>
        <v>94</v>
      </c>
      <c r="C8" s="110">
        <f>[4]Maio!$F$6</f>
        <v>91</v>
      </c>
      <c r="D8" s="110">
        <f>[4]Maio!$F$7</f>
        <v>89</v>
      </c>
      <c r="E8" s="110">
        <f>[4]Maio!$F$8</f>
        <v>88</v>
      </c>
      <c r="F8" s="110">
        <f>[4]Maio!$F$9</f>
        <v>91</v>
      </c>
      <c r="G8" s="110">
        <f>[4]Maio!$F$10</f>
        <v>89</v>
      </c>
      <c r="H8" s="110">
        <f>[4]Maio!$F$11</f>
        <v>92</v>
      </c>
      <c r="I8" s="110">
        <f>[4]Maio!$F$12</f>
        <v>90</v>
      </c>
      <c r="J8" s="110">
        <f>[4]Maio!$F$13</f>
        <v>91</v>
      </c>
      <c r="K8" s="110">
        <f>[4]Maio!$F$14</f>
        <v>93</v>
      </c>
      <c r="L8" s="110">
        <f>[4]Maio!$F$15</f>
        <v>93</v>
      </c>
      <c r="M8" s="110">
        <f>[4]Maio!$F$16</f>
        <v>93</v>
      </c>
      <c r="N8" s="110">
        <f>[4]Maio!$F$17</f>
        <v>91</v>
      </c>
      <c r="O8" s="110">
        <f>[4]Maio!$F$18</f>
        <v>88</v>
      </c>
      <c r="P8" s="110">
        <f>[4]Maio!$F$19</f>
        <v>86</v>
      </c>
      <c r="Q8" s="110">
        <f>[4]Maio!$F$20</f>
        <v>87</v>
      </c>
      <c r="R8" s="110">
        <f>[4]Maio!$F$21</f>
        <v>91</v>
      </c>
      <c r="S8" s="110">
        <f>[4]Maio!$F$22</f>
        <v>92</v>
      </c>
      <c r="T8" s="110">
        <f>[4]Maio!$F$23</f>
        <v>89</v>
      </c>
      <c r="U8" s="110">
        <f>[4]Maio!$F$24</f>
        <v>93</v>
      </c>
      <c r="V8" s="110">
        <f>[4]Maio!$F$25</f>
        <v>94</v>
      </c>
      <c r="W8" s="110">
        <f>[4]Maio!$F$26</f>
        <v>94</v>
      </c>
      <c r="X8" s="110">
        <f>[4]Maio!$F$27</f>
        <v>92</v>
      </c>
      <c r="Y8" s="110">
        <f>[4]Maio!$F$28</f>
        <v>93</v>
      </c>
      <c r="Z8" s="110">
        <f>[4]Maio!$F$29</f>
        <v>91</v>
      </c>
      <c r="AA8" s="110">
        <f>[4]Maio!$F$30</f>
        <v>92</v>
      </c>
      <c r="AB8" s="110">
        <f>[4]Maio!$F$31</f>
        <v>88</v>
      </c>
      <c r="AC8" s="110">
        <f>[4]Maio!$F$32</f>
        <v>94</v>
      </c>
      <c r="AD8" s="110">
        <f>[4]Maio!$F$33</f>
        <v>94</v>
      </c>
      <c r="AE8" s="110">
        <f>[4]Maio!$F$34</f>
        <v>91</v>
      </c>
      <c r="AF8" s="110">
        <f>[4]Maio!$F$35</f>
        <v>91</v>
      </c>
      <c r="AG8" s="115">
        <f t="shared" si="2"/>
        <v>94</v>
      </c>
      <c r="AH8" s="114">
        <f t="shared" si="3"/>
        <v>91.129032258064512</v>
      </c>
    </row>
    <row r="9" spans="1:36" x14ac:dyDescent="0.2">
      <c r="A9" s="48" t="s">
        <v>146</v>
      </c>
      <c r="B9" s="110">
        <f>[5]Maio!$F$5</f>
        <v>94</v>
      </c>
      <c r="C9" s="110">
        <f>[5]Maio!$F$6</f>
        <v>89</v>
      </c>
      <c r="D9" s="110">
        <f>[5]Maio!$F$7</f>
        <v>93</v>
      </c>
      <c r="E9" s="110">
        <f>[5]Maio!$F$8</f>
        <v>97</v>
      </c>
      <c r="F9" s="110">
        <f>[5]Maio!$F$9</f>
        <v>97</v>
      </c>
      <c r="G9" s="110">
        <f>[5]Maio!$F$10</f>
        <v>91</v>
      </c>
      <c r="H9" s="110">
        <f>[5]Maio!$F$11</f>
        <v>94</v>
      </c>
      <c r="I9" s="110">
        <f>[5]Maio!$F$12</f>
        <v>99</v>
      </c>
      <c r="J9" s="110">
        <f>[5]Maio!$F$13</f>
        <v>99</v>
      </c>
      <c r="K9" s="110">
        <f>[5]Maio!$F$14</f>
        <v>99</v>
      </c>
      <c r="L9" s="110">
        <f>[5]Maio!$F$15</f>
        <v>97</v>
      </c>
      <c r="M9" s="110">
        <f>[5]Maio!$F$16</f>
        <v>99</v>
      </c>
      <c r="N9" s="110">
        <f>[5]Maio!$F$17</f>
        <v>99</v>
      </c>
      <c r="O9" s="110">
        <f>[5]Maio!$F$18</f>
        <v>99</v>
      </c>
      <c r="P9" s="110">
        <f>[5]Maio!$F$19</f>
        <v>96</v>
      </c>
      <c r="Q9" s="110">
        <f>[5]Maio!$F$20</f>
        <v>97</v>
      </c>
      <c r="R9" s="110">
        <f>[5]Maio!$F$21</f>
        <v>94</v>
      </c>
      <c r="S9" s="110">
        <f>[5]Maio!$F$22</f>
        <v>98</v>
      </c>
      <c r="T9" s="110">
        <f>[5]Maio!$F$23</f>
        <v>97</v>
      </c>
      <c r="U9" s="110">
        <f>[5]Maio!$F$24</f>
        <v>88</v>
      </c>
      <c r="V9" s="110">
        <f>[5]Maio!$F$25</f>
        <v>98</v>
      </c>
      <c r="W9" s="110">
        <f>[5]Maio!$F$26</f>
        <v>94</v>
      </c>
      <c r="X9" s="110">
        <f>[5]Maio!$F$27</f>
        <v>98</v>
      </c>
      <c r="Y9" s="110">
        <f>[5]Maio!$F$28</f>
        <v>99</v>
      </c>
      <c r="Z9" s="110">
        <f>[5]Maio!$F$29</f>
        <v>91</v>
      </c>
      <c r="AA9" s="110">
        <f>[5]Maio!$F$30</f>
        <v>87</v>
      </c>
      <c r="AB9" s="110">
        <f>[5]Maio!$F$31</f>
        <v>82</v>
      </c>
      <c r="AC9" s="110">
        <f>[5]Maio!$F$32</f>
        <v>99</v>
      </c>
      <c r="AD9" s="110">
        <f>[5]Maio!$F$33</f>
        <v>99</v>
      </c>
      <c r="AE9" s="110">
        <f>[5]Maio!$F$34</f>
        <v>99</v>
      </c>
      <c r="AF9" s="110">
        <f>[5]Maio!$F$35</f>
        <v>80</v>
      </c>
      <c r="AG9" s="115">
        <f t="shared" si="2"/>
        <v>99</v>
      </c>
      <c r="AH9" s="114">
        <f t="shared" si="3"/>
        <v>94.903225806451616</v>
      </c>
    </row>
    <row r="10" spans="1:36" x14ac:dyDescent="0.2">
      <c r="A10" s="48" t="s">
        <v>91</v>
      </c>
      <c r="B10" s="110">
        <f>[6]Maio!$F$5</f>
        <v>100</v>
      </c>
      <c r="C10" s="110">
        <f>[6]Maio!$F$6</f>
        <v>100</v>
      </c>
      <c r="D10" s="110">
        <f>[6]Maio!$F$7</f>
        <v>100</v>
      </c>
      <c r="E10" s="110">
        <f>[6]Maio!$F$8</f>
        <v>100</v>
      </c>
      <c r="F10" s="110">
        <f>[6]Maio!$F$9</f>
        <v>100</v>
      </c>
      <c r="G10" s="110">
        <f>[6]Maio!$F$10</f>
        <v>100</v>
      </c>
      <c r="H10" s="110">
        <f>[6]Maio!$F$11</f>
        <v>100</v>
      </c>
      <c r="I10" s="110">
        <f>[6]Maio!$F$12</f>
        <v>100</v>
      </c>
      <c r="J10" s="110">
        <f>[6]Maio!$F$13</f>
        <v>96</v>
      </c>
      <c r="K10" s="110">
        <f>[6]Maio!$F$14</f>
        <v>100</v>
      </c>
      <c r="L10" s="110">
        <f>[6]Maio!$F$15</f>
        <v>100</v>
      </c>
      <c r="M10" s="110">
        <f>[6]Maio!$F$16</f>
        <v>100</v>
      </c>
      <c r="N10" s="110">
        <f>[6]Maio!$F$17</f>
        <v>100</v>
      </c>
      <c r="O10" s="110">
        <f>[6]Maio!$F$18</f>
        <v>100</v>
      </c>
      <c r="P10" s="110">
        <f>[6]Maio!$F$19</f>
        <v>100</v>
      </c>
      <c r="Q10" s="110">
        <f>[6]Maio!$F$20</f>
        <v>100</v>
      </c>
      <c r="R10" s="110">
        <f>[6]Maio!$F$21</f>
        <v>100</v>
      </c>
      <c r="S10" s="110">
        <f>[6]Maio!$F$22</f>
        <v>97</v>
      </c>
      <c r="T10" s="110">
        <f>[6]Maio!$F$23</f>
        <v>100</v>
      </c>
      <c r="U10" s="110">
        <f>[6]Maio!$F$24</f>
        <v>100</v>
      </c>
      <c r="V10" s="110">
        <f>[6]Maio!$F$25</f>
        <v>100</v>
      </c>
      <c r="W10" s="110">
        <f>[6]Maio!$F$26</f>
        <v>100</v>
      </c>
      <c r="X10" s="110">
        <f>[6]Maio!$F$27</f>
        <v>100</v>
      </c>
      <c r="Y10" s="110">
        <f>[6]Maio!$F$28</f>
        <v>98</v>
      </c>
      <c r="Z10" s="110">
        <f>[6]Maio!$F$29</f>
        <v>99</v>
      </c>
      <c r="AA10" s="110">
        <f>[6]Maio!$F$30</f>
        <v>96</v>
      </c>
      <c r="AB10" s="110">
        <f>[6]Maio!$F$31</f>
        <v>93</v>
      </c>
      <c r="AC10" s="110">
        <f>[6]Maio!$F$32</f>
        <v>100</v>
      </c>
      <c r="AD10" s="110">
        <f>[6]Maio!$F$33</f>
        <v>100</v>
      </c>
      <c r="AE10" s="110">
        <f>[6]Maio!$F$34</f>
        <v>100</v>
      </c>
      <c r="AF10" s="110">
        <f>[6]Maio!$F$35</f>
        <v>100</v>
      </c>
      <c r="AG10" s="115">
        <f t="shared" si="2"/>
        <v>100</v>
      </c>
      <c r="AH10" s="114">
        <f t="shared" si="3"/>
        <v>99.322580645161295</v>
      </c>
    </row>
    <row r="11" spans="1:36" x14ac:dyDescent="0.2">
      <c r="A11" s="48" t="s">
        <v>49</v>
      </c>
      <c r="B11" s="110">
        <f>[7]Maio!$F$5</f>
        <v>84</v>
      </c>
      <c r="C11" s="110">
        <f>[7]Maio!$F$6</f>
        <v>100</v>
      </c>
      <c r="D11" s="110">
        <f>[7]Maio!$F$7</f>
        <v>89</v>
      </c>
      <c r="E11" s="110">
        <f>[7]Maio!$F$8</f>
        <v>89</v>
      </c>
      <c r="F11" s="110">
        <f>[7]Maio!$F$9</f>
        <v>98</v>
      </c>
      <c r="G11" s="110">
        <f>[7]Maio!$F$10</f>
        <v>100</v>
      </c>
      <c r="H11" s="110">
        <f>[7]Maio!$F$11</f>
        <v>87</v>
      </c>
      <c r="I11" s="110">
        <f>[7]Maio!$F$12</f>
        <v>96</v>
      </c>
      <c r="J11" s="110">
        <f>[7]Maio!$F$13</f>
        <v>83</v>
      </c>
      <c r="K11" s="110">
        <f>[7]Maio!$F$14</f>
        <v>97</v>
      </c>
      <c r="L11" s="110">
        <f>[7]Maio!$F$15</f>
        <v>100</v>
      </c>
      <c r="M11" s="110">
        <f>[7]Maio!$F$16</f>
        <v>86</v>
      </c>
      <c r="N11" s="110">
        <f>[7]Maio!$F$17</f>
        <v>100</v>
      </c>
      <c r="O11" s="110">
        <f>[7]Maio!$F$18</f>
        <v>100</v>
      </c>
      <c r="P11" s="110">
        <f>[7]Maio!$F$19</f>
        <v>100</v>
      </c>
      <c r="Q11" s="110">
        <f>[7]Maio!$F$20</f>
        <v>82</v>
      </c>
      <c r="R11" s="110">
        <f>[7]Maio!$F$21</f>
        <v>86</v>
      </c>
      <c r="S11" s="110">
        <f>[7]Maio!$F$22</f>
        <v>89</v>
      </c>
      <c r="T11" s="110">
        <f>[7]Maio!$F$23</f>
        <v>90</v>
      </c>
      <c r="U11" s="110">
        <f>[7]Maio!$F$24</f>
        <v>100</v>
      </c>
      <c r="V11" s="110">
        <f>[7]Maio!$F$25</f>
        <v>100</v>
      </c>
      <c r="W11" s="110">
        <f>[7]Maio!$F$26</f>
        <v>99</v>
      </c>
      <c r="X11" s="110">
        <f>[7]Maio!$F$27</f>
        <v>100</v>
      </c>
      <c r="Y11" s="110">
        <f>[7]Maio!$F$28</f>
        <v>100</v>
      </c>
      <c r="Z11" s="110">
        <f>[7]Maio!$F$29</f>
        <v>100</v>
      </c>
      <c r="AA11" s="110">
        <f>[7]Maio!$F$30</f>
        <v>93</v>
      </c>
      <c r="AB11" s="110">
        <f>[7]Maio!$F$31</f>
        <v>74</v>
      </c>
      <c r="AC11" s="110">
        <f>[7]Maio!$F$32</f>
        <v>100</v>
      </c>
      <c r="AD11" s="110">
        <f>[7]Maio!$F$33</f>
        <v>100</v>
      </c>
      <c r="AE11" s="110">
        <f>[7]Maio!$F$34</f>
        <v>100</v>
      </c>
      <c r="AF11" s="110">
        <f>[7]Maio!$F$35</f>
        <v>100</v>
      </c>
      <c r="AG11" s="115">
        <f t="shared" si="2"/>
        <v>100</v>
      </c>
      <c r="AH11" s="114">
        <f t="shared" si="3"/>
        <v>94.258064516129039</v>
      </c>
      <c r="AJ11" t="s">
        <v>35</v>
      </c>
    </row>
    <row r="12" spans="1:36" x14ac:dyDescent="0.2">
      <c r="A12" s="48" t="s">
        <v>94</v>
      </c>
      <c r="B12" s="110">
        <f>[8]Maio!$F$5</f>
        <v>99</v>
      </c>
      <c r="C12" s="110">
        <f>[8]Maio!$F$6</f>
        <v>100</v>
      </c>
      <c r="D12" s="110">
        <f>[8]Maio!$F$7</f>
        <v>100</v>
      </c>
      <c r="E12" s="110">
        <f>[8]Maio!$F$8</f>
        <v>100</v>
      </c>
      <c r="F12" s="110">
        <f>[8]Maio!$F$9</f>
        <v>100</v>
      </c>
      <c r="G12" s="110">
        <f>[8]Maio!$F$10</f>
        <v>100</v>
      </c>
      <c r="H12" s="110">
        <f>[8]Maio!$F$11</f>
        <v>100</v>
      </c>
      <c r="I12" s="110">
        <f>[8]Maio!$F$12</f>
        <v>97</v>
      </c>
      <c r="J12" s="110">
        <f>[8]Maio!$F$13</f>
        <v>99</v>
      </c>
      <c r="K12" s="110">
        <f>[8]Maio!$F$14</f>
        <v>100</v>
      </c>
      <c r="L12" s="110">
        <f>[8]Maio!$F$15</f>
        <v>100</v>
      </c>
      <c r="M12" s="110">
        <f>[8]Maio!$F$16</f>
        <v>100</v>
      </c>
      <c r="N12" s="110">
        <f>[8]Maio!$F$17</f>
        <v>100</v>
      </c>
      <c r="O12" s="110">
        <f>[8]Maio!$F$18</f>
        <v>100</v>
      </c>
      <c r="P12" s="110">
        <f>[8]Maio!$F$19</f>
        <v>100</v>
      </c>
      <c r="Q12" s="110">
        <f>[8]Maio!$F$20</f>
        <v>99</v>
      </c>
      <c r="R12" s="110">
        <f>[8]Maio!$F$21</f>
        <v>100</v>
      </c>
      <c r="S12" s="110">
        <f>[8]Maio!$F$22</f>
        <v>100</v>
      </c>
      <c r="T12" s="110">
        <f>[8]Maio!$F$23</f>
        <v>96</v>
      </c>
      <c r="U12" s="110">
        <f>[8]Maio!$F$24</f>
        <v>100</v>
      </c>
      <c r="V12" s="110">
        <f>[8]Maio!$F$25</f>
        <v>100</v>
      </c>
      <c r="W12" s="110">
        <f>[8]Maio!$F$26</f>
        <v>100</v>
      </c>
      <c r="X12" s="110">
        <f>[8]Maio!$F$27</f>
        <v>100</v>
      </c>
      <c r="Y12" s="110">
        <f>[8]Maio!$F$28</f>
        <v>100</v>
      </c>
      <c r="Z12" s="110">
        <f>[8]Maio!$F$29</f>
        <v>98</v>
      </c>
      <c r="AA12" s="110">
        <f>[8]Maio!$F$30</f>
        <v>100</v>
      </c>
      <c r="AB12" s="110">
        <f>[8]Maio!$F$31</f>
        <v>87</v>
      </c>
      <c r="AC12" s="110">
        <f>[8]Maio!$F$32</f>
        <v>100</v>
      </c>
      <c r="AD12" s="110">
        <f>[8]Maio!$F$33</f>
        <v>99</v>
      </c>
      <c r="AE12" s="110">
        <f>[8]Maio!$F$34</f>
        <v>98</v>
      </c>
      <c r="AF12" s="110">
        <f>[8]Maio!$F$35</f>
        <v>97</v>
      </c>
      <c r="AG12" s="115">
        <f t="shared" si="2"/>
        <v>100</v>
      </c>
      <c r="AH12" s="114">
        <f t="shared" si="3"/>
        <v>99</v>
      </c>
    </row>
    <row r="13" spans="1:36" x14ac:dyDescent="0.2">
      <c r="A13" s="48" t="s">
        <v>101</v>
      </c>
      <c r="B13" s="110">
        <f>[9]Maio!$F$5</f>
        <v>93</v>
      </c>
      <c r="C13" s="110">
        <f>[9]Maio!$F$6</f>
        <v>89</v>
      </c>
      <c r="D13" s="110">
        <f>[9]Maio!$F$7</f>
        <v>98</v>
      </c>
      <c r="E13" s="110">
        <f>[9]Maio!$F$8</f>
        <v>89</v>
      </c>
      <c r="F13" s="110">
        <f>[9]Maio!$F$9</f>
        <v>92</v>
      </c>
      <c r="G13" s="110">
        <f>[9]Maio!$F$10</f>
        <v>88</v>
      </c>
      <c r="H13" s="110">
        <f>[9]Maio!$F$11</f>
        <v>85</v>
      </c>
      <c r="I13" s="110">
        <f>[9]Maio!$F$12</f>
        <v>95</v>
      </c>
      <c r="J13" s="110">
        <f>[9]Maio!$F$13</f>
        <v>97</v>
      </c>
      <c r="K13" s="110">
        <f>[9]Maio!$F$14</f>
        <v>99</v>
      </c>
      <c r="L13" s="110">
        <f>[9]Maio!$F$15</f>
        <v>99</v>
      </c>
      <c r="M13" s="110">
        <f>[9]Maio!$F$16</f>
        <v>97</v>
      </c>
      <c r="N13" s="110">
        <f>[9]Maio!$F$17</f>
        <v>94</v>
      </c>
      <c r="O13" s="110">
        <f>[9]Maio!$F$18</f>
        <v>89</v>
      </c>
      <c r="P13" s="110">
        <f>[9]Maio!$F$19</f>
        <v>89</v>
      </c>
      <c r="Q13" s="110">
        <f>[9]Maio!$F$20</f>
        <v>88</v>
      </c>
      <c r="R13" s="110">
        <f>[9]Maio!$F$21</f>
        <v>83</v>
      </c>
      <c r="S13" s="110">
        <f>[9]Maio!$F$22</f>
        <v>85</v>
      </c>
      <c r="T13" s="110">
        <f>[9]Maio!$F$23</f>
        <v>88</v>
      </c>
      <c r="U13" s="110">
        <f>[9]Maio!$F$24</f>
        <v>97</v>
      </c>
      <c r="V13" s="110">
        <f>[9]Maio!$F$25</f>
        <v>99</v>
      </c>
      <c r="W13" s="110">
        <f>[9]Maio!$F$26</f>
        <v>94</v>
      </c>
      <c r="X13" s="110">
        <f>[9]Maio!$F$27</f>
        <v>99</v>
      </c>
      <c r="Y13" s="110">
        <f>[9]Maio!$F$28</f>
        <v>94</v>
      </c>
      <c r="Z13" s="110">
        <f>[9]Maio!$F$29</f>
        <v>86</v>
      </c>
      <c r="AA13" s="110">
        <f>[9]Maio!$F$30</f>
        <v>86</v>
      </c>
      <c r="AB13" s="110">
        <f>[9]Maio!$F$31</f>
        <v>84</v>
      </c>
      <c r="AC13" s="110">
        <f>[9]Maio!$F$32</f>
        <v>98</v>
      </c>
      <c r="AD13" s="110">
        <f>[9]Maio!$F$33</f>
        <v>98</v>
      </c>
      <c r="AE13" s="110">
        <f>[9]Maio!$F$34</f>
        <v>99</v>
      </c>
      <c r="AF13" s="110">
        <f>[9]Maio!$F$35</f>
        <v>92</v>
      </c>
      <c r="AG13" s="115">
        <f t="shared" si="2"/>
        <v>99</v>
      </c>
      <c r="AH13" s="114">
        <f t="shared" si="3"/>
        <v>92.354838709677423</v>
      </c>
      <c r="AJ13" t="s">
        <v>35</v>
      </c>
    </row>
    <row r="14" spans="1:36" x14ac:dyDescent="0.2">
      <c r="A14" s="48" t="s">
        <v>147</v>
      </c>
      <c r="B14" s="110">
        <f>[10]Maio!$F$5</f>
        <v>92</v>
      </c>
      <c r="C14" s="110">
        <f>[10]Maio!$F$6</f>
        <v>93</v>
      </c>
      <c r="D14" s="110">
        <f>[10]Maio!$F$7</f>
        <v>91</v>
      </c>
      <c r="E14" s="110">
        <f>[10]Maio!$F$8</f>
        <v>88</v>
      </c>
      <c r="F14" s="110">
        <f>[10]Maio!$F$9</f>
        <v>86</v>
      </c>
      <c r="G14" s="110">
        <f>[10]Maio!$F$10</f>
        <v>86</v>
      </c>
      <c r="H14" s="110">
        <f>[10]Maio!$F$11</f>
        <v>85</v>
      </c>
      <c r="I14" s="110">
        <f>[10]Maio!$F$12</f>
        <v>93</v>
      </c>
      <c r="J14" s="110">
        <f>[10]Maio!$F$13</f>
        <v>94</v>
      </c>
      <c r="K14" s="110">
        <f>[10]Maio!$F$14</f>
        <v>94</v>
      </c>
      <c r="L14" s="110">
        <f>[10]Maio!$F$15</f>
        <v>95</v>
      </c>
      <c r="M14" s="110">
        <f>[10]Maio!$F$16</f>
        <v>94</v>
      </c>
      <c r="N14" s="110">
        <f>[10]Maio!$F$17</f>
        <v>93</v>
      </c>
      <c r="O14" s="110">
        <f>[10]Maio!$F$18</f>
        <v>90</v>
      </c>
      <c r="P14" s="110">
        <f>[10]Maio!$F$19</f>
        <v>87</v>
      </c>
      <c r="Q14" s="110">
        <f>[10]Maio!$F$20</f>
        <v>83</v>
      </c>
      <c r="R14" s="110">
        <f>[10]Maio!$F$21</f>
        <v>91</v>
      </c>
      <c r="S14" s="110">
        <f>[10]Maio!$F$22</f>
        <v>90</v>
      </c>
      <c r="T14" s="110">
        <f>[10]Maio!$F$23</f>
        <v>91</v>
      </c>
      <c r="U14" s="110">
        <f>[10]Maio!$F$24</f>
        <v>91</v>
      </c>
      <c r="V14" s="110">
        <f>[10]Maio!$F$25</f>
        <v>91</v>
      </c>
      <c r="W14" s="110">
        <f>[10]Maio!$F$26</f>
        <v>90</v>
      </c>
      <c r="X14" s="110">
        <f>[10]Maio!$F$27</f>
        <v>89</v>
      </c>
      <c r="Y14" s="110">
        <f>[10]Maio!$F$28</f>
        <v>76</v>
      </c>
      <c r="Z14" s="110">
        <f>[10]Maio!$F$29</f>
        <v>89</v>
      </c>
      <c r="AA14" s="110">
        <f>[10]Maio!$F$30</f>
        <v>89</v>
      </c>
      <c r="AB14" s="110">
        <f>[10]Maio!$F$31</f>
        <v>88</v>
      </c>
      <c r="AC14" s="110">
        <f>[10]Maio!$F$32</f>
        <v>95</v>
      </c>
      <c r="AD14" s="110">
        <f>[10]Maio!$F$33</f>
        <v>93</v>
      </c>
      <c r="AE14" s="110">
        <f>[10]Maio!$F$34</f>
        <v>94</v>
      </c>
      <c r="AF14" s="110">
        <f>[10]Maio!$F$35</f>
        <v>91</v>
      </c>
      <c r="AG14" s="115">
        <f t="shared" si="2"/>
        <v>95</v>
      </c>
      <c r="AH14" s="114">
        <f t="shared" si="3"/>
        <v>90.064516129032256</v>
      </c>
    </row>
    <row r="15" spans="1:36" x14ac:dyDescent="0.2">
      <c r="A15" s="48" t="s">
        <v>2</v>
      </c>
      <c r="B15" s="110">
        <f>[11]Maio!$F$5</f>
        <v>78</v>
      </c>
      <c r="C15" s="110">
        <f>[11]Maio!$F$6</f>
        <v>83</v>
      </c>
      <c r="D15" s="110">
        <f>[11]Maio!$F$7</f>
        <v>90</v>
      </c>
      <c r="E15" s="110">
        <f>[11]Maio!$F$8</f>
        <v>84</v>
      </c>
      <c r="F15" s="110">
        <f>[11]Maio!$F$9</f>
        <v>71</v>
      </c>
      <c r="G15" s="110">
        <f>[11]Maio!$F$10</f>
        <v>74</v>
      </c>
      <c r="H15" s="110">
        <f>[11]Maio!$F$11</f>
        <v>78</v>
      </c>
      <c r="I15" s="110">
        <f>[11]Maio!$F$12</f>
        <v>83</v>
      </c>
      <c r="J15" s="110">
        <f>[11]Maio!$F$13</f>
        <v>83</v>
      </c>
      <c r="K15" s="110">
        <f>[11]Maio!$F$14</f>
        <v>94</v>
      </c>
      <c r="L15" s="110">
        <f>[11]Maio!$F$15</f>
        <v>92</v>
      </c>
      <c r="M15" s="110">
        <f>[11]Maio!$F$16</f>
        <v>89</v>
      </c>
      <c r="N15" s="110">
        <f>[11]Maio!$F$17</f>
        <v>85</v>
      </c>
      <c r="O15" s="110">
        <f>[11]Maio!$F$18</f>
        <v>83</v>
      </c>
      <c r="P15" s="110">
        <f>[11]Maio!$F$19</f>
        <v>74</v>
      </c>
      <c r="Q15" s="110">
        <f>[11]Maio!$F$20</f>
        <v>77</v>
      </c>
      <c r="R15" s="110">
        <f>[11]Maio!$F$21</f>
        <v>73</v>
      </c>
      <c r="S15" s="110">
        <f>[11]Maio!$F$22</f>
        <v>76</v>
      </c>
      <c r="T15" s="110">
        <f>[11]Maio!$F$23</f>
        <v>90</v>
      </c>
      <c r="U15" s="110">
        <f>[11]Maio!$F$24</f>
        <v>84</v>
      </c>
      <c r="V15" s="110">
        <f>[11]Maio!$F$25</f>
        <v>77</v>
      </c>
      <c r="W15" s="110">
        <f>[11]Maio!$F$26</f>
        <v>76</v>
      </c>
      <c r="X15" s="110">
        <f>[11]Maio!$F$27</f>
        <v>83</v>
      </c>
      <c r="Y15" s="110">
        <f>[11]Maio!$F$28</f>
        <v>70</v>
      </c>
      <c r="Z15" s="110">
        <f>[11]Maio!$F$29</f>
        <v>72</v>
      </c>
      <c r="AA15" s="110">
        <f>[11]Maio!$F$30</f>
        <v>66</v>
      </c>
      <c r="AB15" s="110">
        <f>[11]Maio!$F$31</f>
        <v>67</v>
      </c>
      <c r="AC15" s="110">
        <f>[11]Maio!$F$32</f>
        <v>94</v>
      </c>
      <c r="AD15" s="110">
        <f>[11]Maio!$F$33</f>
        <v>89</v>
      </c>
      <c r="AE15" s="110">
        <f>[11]Maio!$F$34</f>
        <v>83</v>
      </c>
      <c r="AF15" s="110">
        <f>[11]Maio!$F$35</f>
        <v>85</v>
      </c>
      <c r="AG15" s="115">
        <f t="shared" si="2"/>
        <v>94</v>
      </c>
      <c r="AH15" s="114">
        <f t="shared" si="3"/>
        <v>80.741935483870961</v>
      </c>
      <c r="AJ15" s="12" t="s">
        <v>35</v>
      </c>
    </row>
    <row r="16" spans="1:36" x14ac:dyDescent="0.2">
      <c r="A16" s="48" t="s">
        <v>3</v>
      </c>
      <c r="B16" s="122">
        <f>[12]Maio!$F$5</f>
        <v>100</v>
      </c>
      <c r="C16" s="110">
        <f>[12]Maio!$F$6</f>
        <v>100</v>
      </c>
      <c r="D16" s="110">
        <f>[12]Maio!$F$7</f>
        <v>100</v>
      </c>
      <c r="E16" s="110">
        <f>[12]Maio!$F$8</f>
        <v>100</v>
      </c>
      <c r="F16" s="110">
        <f>[12]Maio!$F$9</f>
        <v>100</v>
      </c>
      <c r="G16" s="110">
        <f>[12]Maio!$F$10</f>
        <v>100</v>
      </c>
      <c r="H16" s="110">
        <f>[12]Maio!$F$11</f>
        <v>100</v>
      </c>
      <c r="I16" s="110">
        <f>[12]Maio!$F$12</f>
        <v>100</v>
      </c>
      <c r="J16" s="110">
        <f>[12]Maio!$F$13</f>
        <v>100</v>
      </c>
      <c r="K16" s="110">
        <f>[12]Maio!$F$14</f>
        <v>100</v>
      </c>
      <c r="L16" s="110">
        <f>[12]Maio!$F$15</f>
        <v>100</v>
      </c>
      <c r="M16" s="110">
        <f>[12]Maio!$F$16</f>
        <v>100</v>
      </c>
      <c r="N16" s="110">
        <f>[12]Maio!$F$17</f>
        <v>100</v>
      </c>
      <c r="O16" s="110">
        <f>[12]Maio!$F$18</f>
        <v>100</v>
      </c>
      <c r="P16" s="110">
        <f>[12]Maio!$F$19</f>
        <v>100</v>
      </c>
      <c r="Q16" s="110">
        <f>[12]Maio!$F$20</f>
        <v>100</v>
      </c>
      <c r="R16" s="110">
        <f>[12]Maio!$F$21</f>
        <v>100</v>
      </c>
      <c r="S16" s="110">
        <f>[12]Maio!$F$22</f>
        <v>100</v>
      </c>
      <c r="T16" s="110">
        <f>[12]Maio!$F$23</f>
        <v>100</v>
      </c>
      <c r="U16" s="110">
        <f>[12]Maio!$F$24</f>
        <v>100</v>
      </c>
      <c r="V16" s="110">
        <f>[12]Maio!$F$25</f>
        <v>100</v>
      </c>
      <c r="W16" s="110">
        <f>[12]Maio!$F$26</f>
        <v>100</v>
      </c>
      <c r="X16" s="110">
        <f>[12]Maio!$F$27</f>
        <v>100</v>
      </c>
      <c r="Y16" s="110">
        <f>[12]Maio!$F$28</f>
        <v>100</v>
      </c>
      <c r="Z16" s="110">
        <f>[12]Maio!$F$29</f>
        <v>99</v>
      </c>
      <c r="AA16" s="110">
        <f>[12]Maio!$F$30</f>
        <v>100</v>
      </c>
      <c r="AB16" s="110">
        <f>[12]Maio!$F$31</f>
        <v>100</v>
      </c>
      <c r="AC16" s="110">
        <f>[12]Maio!$F$32</f>
        <v>100</v>
      </c>
      <c r="AD16" s="110">
        <f>[12]Maio!$F$33</f>
        <v>100</v>
      </c>
      <c r="AE16" s="110">
        <f>[12]Maio!$F$34</f>
        <v>100</v>
      </c>
      <c r="AF16" s="110">
        <f>[12]Maio!$F$35</f>
        <v>100</v>
      </c>
      <c r="AG16" s="115">
        <f>MAX(B16:AF16)</f>
        <v>100</v>
      </c>
      <c r="AH16" s="114">
        <f>AVERAGE(B16:AF16)</f>
        <v>99.967741935483872</v>
      </c>
      <c r="AJ16" s="12"/>
    </row>
    <row r="17" spans="1:37" x14ac:dyDescent="0.2">
      <c r="A17" s="48" t="s">
        <v>4</v>
      </c>
      <c r="B17" s="110" t="str">
        <f>[13]Maio!$F$5</f>
        <v>*</v>
      </c>
      <c r="C17" s="110" t="str">
        <f>[13]Maio!$F$6</f>
        <v>*</v>
      </c>
      <c r="D17" s="110" t="str">
        <f>[13]Maio!$F$7</f>
        <v>*</v>
      </c>
      <c r="E17" s="110" t="str">
        <f>[13]Maio!$F$8</f>
        <v>*</v>
      </c>
      <c r="F17" s="110" t="str">
        <f>[13]Maio!$F$9</f>
        <v>*</v>
      </c>
      <c r="G17" s="110" t="str">
        <f>[13]Maio!$F$10</f>
        <v>*</v>
      </c>
      <c r="H17" s="110" t="str">
        <f>[13]Maio!$F$11</f>
        <v>*</v>
      </c>
      <c r="I17" s="110" t="str">
        <f>[13]Maio!$F$12</f>
        <v>*</v>
      </c>
      <c r="J17" s="110" t="str">
        <f>[13]Maio!$F$13</f>
        <v>*</v>
      </c>
      <c r="K17" s="110" t="str">
        <f>[13]Maio!$F$14</f>
        <v>*</v>
      </c>
      <c r="L17" s="110" t="str">
        <f>[13]Maio!$F$15</f>
        <v>*</v>
      </c>
      <c r="M17" s="110" t="str">
        <f>[13]Maio!$F$16</f>
        <v>*</v>
      </c>
      <c r="N17" s="110">
        <f>[13]Maio!$F$17</f>
        <v>76</v>
      </c>
      <c r="O17" s="110">
        <f>[13]Maio!$F$18</f>
        <v>95</v>
      </c>
      <c r="P17" s="110">
        <f>[13]Maio!$F$19</f>
        <v>86</v>
      </c>
      <c r="Q17" s="110">
        <f>[13]Maio!$F$20</f>
        <v>87</v>
      </c>
      <c r="R17" s="110">
        <f>[13]Maio!$F$21</f>
        <v>87</v>
      </c>
      <c r="S17" s="110">
        <f>[13]Maio!$F$22</f>
        <v>86</v>
      </c>
      <c r="T17" s="110">
        <f>[13]Maio!$F$23</f>
        <v>86</v>
      </c>
      <c r="U17" s="110">
        <f>[13]Maio!$F$24</f>
        <v>78</v>
      </c>
      <c r="V17" s="110">
        <f>[13]Maio!$F$25</f>
        <v>75</v>
      </c>
      <c r="W17" s="110">
        <f>[13]Maio!$F$26</f>
        <v>80</v>
      </c>
      <c r="X17" s="110">
        <f>[13]Maio!$F$27</f>
        <v>73</v>
      </c>
      <c r="Y17" s="110">
        <f>[13]Maio!$F$28</f>
        <v>69</v>
      </c>
      <c r="Z17" s="110">
        <f>[13]Maio!$F$29</f>
        <v>71</v>
      </c>
      <c r="AA17" s="110">
        <f>[13]Maio!$F$30</f>
        <v>72</v>
      </c>
      <c r="AB17" s="110">
        <f>[13]Maio!$F$31</f>
        <v>72</v>
      </c>
      <c r="AC17" s="110">
        <f>[13]Maio!$F$32</f>
        <v>96</v>
      </c>
      <c r="AD17" s="110">
        <f>[13]Maio!$F$33</f>
        <v>97</v>
      </c>
      <c r="AE17" s="110">
        <f>[13]Maio!$F$34</f>
        <v>97</v>
      </c>
      <c r="AF17" s="110">
        <f>[13]Maio!$F$35</f>
        <v>93</v>
      </c>
      <c r="AG17" s="115">
        <f t="shared" si="2"/>
        <v>97</v>
      </c>
      <c r="AH17" s="114">
        <f t="shared" si="3"/>
        <v>82.94736842105263</v>
      </c>
      <c r="AJ17" t="s">
        <v>35</v>
      </c>
    </row>
    <row r="18" spans="1:37" x14ac:dyDescent="0.2">
      <c r="A18" s="48" t="s">
        <v>5</v>
      </c>
      <c r="B18" s="110">
        <f>[14]Maio!$F$5</f>
        <v>87</v>
      </c>
      <c r="C18" s="110">
        <f>[14]Maio!$F$6</f>
        <v>72</v>
      </c>
      <c r="D18" s="110">
        <f>[14]Maio!$F$7</f>
        <v>84</v>
      </c>
      <c r="E18" s="110">
        <f>[14]Maio!$F$8</f>
        <v>90</v>
      </c>
      <c r="F18" s="110">
        <f>[14]Maio!$F$9</f>
        <v>88</v>
      </c>
      <c r="G18" s="110">
        <f>[14]Maio!$F$10</f>
        <v>91</v>
      </c>
      <c r="H18" s="110">
        <f>[14]Maio!$F$11</f>
        <v>84</v>
      </c>
      <c r="I18" s="110">
        <f>[14]Maio!$F$12</f>
        <v>84</v>
      </c>
      <c r="J18" s="110">
        <f>[14]Maio!$F$13</f>
        <v>85</v>
      </c>
      <c r="K18" s="110">
        <f>[14]Maio!$F$14</f>
        <v>87</v>
      </c>
      <c r="L18" s="110">
        <f>[14]Maio!$F$15</f>
        <v>80</v>
      </c>
      <c r="M18" s="110">
        <f>[14]Maio!$F$16</f>
        <v>90</v>
      </c>
      <c r="N18" s="110">
        <f>[14]Maio!$F$17</f>
        <v>90</v>
      </c>
      <c r="O18" s="110">
        <f>[14]Maio!$F$18</f>
        <v>80</v>
      </c>
      <c r="P18" s="110">
        <f>[14]Maio!$F$19</f>
        <v>83</v>
      </c>
      <c r="Q18" s="110">
        <f>[14]Maio!$F$20</f>
        <v>67</v>
      </c>
      <c r="R18" s="110">
        <f>[14]Maio!$F$21</f>
        <v>80</v>
      </c>
      <c r="S18" s="110">
        <f>[14]Maio!$F$22</f>
        <v>76</v>
      </c>
      <c r="T18" s="110">
        <f>[14]Maio!$F$23</f>
        <v>75</v>
      </c>
      <c r="U18" s="110">
        <f>[14]Maio!$F$24</f>
        <v>83</v>
      </c>
      <c r="V18" s="110">
        <f>[14]Maio!$F$25</f>
        <v>91</v>
      </c>
      <c r="W18" s="110">
        <f>[14]Maio!$F$26</f>
        <v>88</v>
      </c>
      <c r="X18" s="110">
        <f>[14]Maio!$F$27</f>
        <v>90</v>
      </c>
      <c r="Y18" s="110">
        <f>[14]Maio!$F$28</f>
        <v>89</v>
      </c>
      <c r="Z18" s="110">
        <f>[14]Maio!$F$29</f>
        <v>74</v>
      </c>
      <c r="AA18" s="110">
        <f>[14]Maio!$F$30</f>
        <v>82</v>
      </c>
      <c r="AB18" s="110">
        <f>[14]Maio!$F$31</f>
        <v>79</v>
      </c>
      <c r="AC18" s="110">
        <f>[14]Maio!$F$32</f>
        <v>88</v>
      </c>
      <c r="AD18" s="110">
        <f>[14]Maio!$F$33</f>
        <v>79</v>
      </c>
      <c r="AE18" s="110">
        <f>[14]Maio!$F$34</f>
        <v>89</v>
      </c>
      <c r="AF18" s="110">
        <f>[14]Maio!$F$35</f>
        <v>84</v>
      </c>
      <c r="AG18" s="115">
        <f t="shared" si="2"/>
        <v>91</v>
      </c>
      <c r="AH18" s="114">
        <f t="shared" si="3"/>
        <v>83.516129032258064</v>
      </c>
      <c r="AI18" s="12" t="s">
        <v>35</v>
      </c>
      <c r="AK18" s="12"/>
    </row>
    <row r="19" spans="1:37" x14ac:dyDescent="0.2">
      <c r="A19" s="48" t="s">
        <v>255</v>
      </c>
      <c r="B19" s="110" t="str">
        <f>[15]Maio!$F$5</f>
        <v>*</v>
      </c>
      <c r="C19" s="110" t="str">
        <f>[15]Maio!$F$6</f>
        <v>*</v>
      </c>
      <c r="D19" s="110" t="str">
        <f>[15]Maio!$F$7</f>
        <v>*</v>
      </c>
      <c r="E19" s="110" t="str">
        <f>[15]Maio!$F$8</f>
        <v>*</v>
      </c>
      <c r="F19" s="110" t="str">
        <f>[15]Maio!$F$9</f>
        <v>*</v>
      </c>
      <c r="G19" s="110" t="str">
        <f>[15]Maio!$F$10</f>
        <v>*</v>
      </c>
      <c r="H19" s="110" t="str">
        <f>[15]Maio!$F$11</f>
        <v>*</v>
      </c>
      <c r="I19" s="110" t="str">
        <f>[15]Maio!$F$12</f>
        <v>*</v>
      </c>
      <c r="J19" s="110" t="str">
        <f>[15]Maio!$F$13</f>
        <v>*</v>
      </c>
      <c r="K19" s="110" t="str">
        <f>[15]Maio!$F$14</f>
        <v>*</v>
      </c>
      <c r="L19" s="110" t="str">
        <f>[15]Maio!$F$15</f>
        <v>*</v>
      </c>
      <c r="M19" s="110" t="str">
        <f>[15]Maio!$F$16</f>
        <v>*</v>
      </c>
      <c r="N19" s="110" t="str">
        <f>[15]Maio!$F$17</f>
        <v>*</v>
      </c>
      <c r="O19" s="110" t="str">
        <f>[15]Maio!$F$18</f>
        <v>*</v>
      </c>
      <c r="P19" s="110" t="str">
        <f>[15]Maio!$F$19</f>
        <v>*</v>
      </c>
      <c r="Q19" s="110" t="str">
        <f>[15]Maio!$F$20</f>
        <v>*</v>
      </c>
      <c r="R19" s="110" t="str">
        <f>[15]Maio!$F$21</f>
        <v>*</v>
      </c>
      <c r="S19" s="110" t="str">
        <f>[15]Maio!$F$22</f>
        <v>*</v>
      </c>
      <c r="T19" s="110" t="str">
        <f>[15]Maio!$F$23</f>
        <v>*</v>
      </c>
      <c r="U19" s="110" t="str">
        <f>[15]Maio!$F$24</f>
        <v>*</v>
      </c>
      <c r="V19" s="110">
        <f>[15]Maio!$F$25</f>
        <v>90</v>
      </c>
      <c r="W19" s="110">
        <f>[15]Maio!$F$26</f>
        <v>99</v>
      </c>
      <c r="X19" s="110">
        <f>[15]Maio!$F$27</f>
        <v>99</v>
      </c>
      <c r="Y19" s="110">
        <f>[15]Maio!$F$28</f>
        <v>98</v>
      </c>
      <c r="Z19" s="110">
        <f>[15]Maio!$F$29</f>
        <v>96</v>
      </c>
      <c r="AA19" s="110">
        <f>[15]Maio!$F$30</f>
        <v>97</v>
      </c>
      <c r="AB19" s="110">
        <f>[15]Maio!$F$31</f>
        <v>91</v>
      </c>
      <c r="AC19" s="110">
        <f>[15]Maio!$F$32</f>
        <v>98</v>
      </c>
      <c r="AD19" s="110">
        <f>[15]Maio!$F$33</f>
        <v>93</v>
      </c>
      <c r="AE19" s="110">
        <f>[15]Maio!$F$34</f>
        <v>94</v>
      </c>
      <c r="AF19" s="110">
        <f>[15]Maio!$F$35</f>
        <v>96</v>
      </c>
      <c r="AG19" s="115">
        <f t="shared" si="2"/>
        <v>99</v>
      </c>
      <c r="AH19" s="114">
        <f t="shared" si="3"/>
        <v>95.545454545454547</v>
      </c>
      <c r="AI19" s="12"/>
    </row>
    <row r="20" spans="1:37" hidden="1" x14ac:dyDescent="0.2">
      <c r="A20" s="48" t="s">
        <v>256</v>
      </c>
      <c r="B20" s="110" t="str">
        <f>[16]Maio!$F$5</f>
        <v>*</v>
      </c>
      <c r="C20" s="110" t="str">
        <f>[16]Maio!$F$6</f>
        <v>*</v>
      </c>
      <c r="D20" s="110" t="str">
        <f>[16]Maio!$F$7</f>
        <v>*</v>
      </c>
      <c r="E20" s="110" t="str">
        <f>[16]Maio!$F$8</f>
        <v>*</v>
      </c>
      <c r="F20" s="110" t="str">
        <f>[16]Maio!$F$9</f>
        <v>*</v>
      </c>
      <c r="G20" s="110" t="str">
        <f>[16]Maio!$F$10</f>
        <v>*</v>
      </c>
      <c r="H20" s="110" t="str">
        <f>[16]Maio!$F$11</f>
        <v>*</v>
      </c>
      <c r="I20" s="110" t="str">
        <f>[16]Maio!$F$12</f>
        <v>*</v>
      </c>
      <c r="J20" s="110" t="str">
        <f>[16]Maio!$F$13</f>
        <v>*</v>
      </c>
      <c r="K20" s="110" t="str">
        <f>[16]Maio!$F$14</f>
        <v>*</v>
      </c>
      <c r="L20" s="110" t="str">
        <f>[16]Maio!$F$15</f>
        <v>*</v>
      </c>
      <c r="M20" s="110" t="str">
        <f>[16]Maio!$F$16</f>
        <v>*</v>
      </c>
      <c r="N20" s="110" t="str">
        <f>[16]Maio!$F$17</f>
        <v>*</v>
      </c>
      <c r="O20" s="110" t="str">
        <f>[16]Maio!$F$18</f>
        <v>*</v>
      </c>
      <c r="P20" s="110" t="str">
        <f>[16]Maio!$F$19</f>
        <v>*</v>
      </c>
      <c r="Q20" s="110" t="str">
        <f>[16]Maio!$F$20</f>
        <v>*</v>
      </c>
      <c r="R20" s="110" t="str">
        <f>[16]Maio!$F$21</f>
        <v>*</v>
      </c>
      <c r="S20" s="110" t="str">
        <f>[16]Maio!$F$22</f>
        <v>*</v>
      </c>
      <c r="T20" s="110" t="str">
        <f>[16]Maio!$F$23</f>
        <v>*</v>
      </c>
      <c r="U20" s="110" t="str">
        <f>[16]Maio!$F$24</f>
        <v>*</v>
      </c>
      <c r="V20" s="110" t="str">
        <f>[16]Maio!$F$25</f>
        <v>*</v>
      </c>
      <c r="W20" s="110" t="str">
        <f>[16]Maio!$F$26</f>
        <v>*</v>
      </c>
      <c r="X20" s="110" t="str">
        <f>[16]Maio!$F$27</f>
        <v>*</v>
      </c>
      <c r="Y20" s="110" t="str">
        <f>[16]Maio!$F$28</f>
        <v>*</v>
      </c>
      <c r="Z20" s="110" t="str">
        <f>[16]Maio!$F$29</f>
        <v>*</v>
      </c>
      <c r="AA20" s="110" t="str">
        <f>[16]Maio!$F$30</f>
        <v>*</v>
      </c>
      <c r="AB20" s="110" t="str">
        <f>[16]Maio!$F$31</f>
        <v>*</v>
      </c>
      <c r="AC20" s="110" t="str">
        <f>[16]Maio!$F$32</f>
        <v>*</v>
      </c>
      <c r="AD20" s="110" t="str">
        <f>[16]Maio!$F$33</f>
        <v>*</v>
      </c>
      <c r="AE20" s="110" t="str">
        <f>[16]Maio!$F$34</f>
        <v>*</v>
      </c>
      <c r="AF20" s="110" t="str">
        <f>[16]Maio!$F$35</f>
        <v>*</v>
      </c>
      <c r="AG20" s="115">
        <f t="shared" si="2"/>
        <v>0</v>
      </c>
      <c r="AH20" s="114" t="s">
        <v>197</v>
      </c>
      <c r="AI20" s="12"/>
    </row>
    <row r="21" spans="1:37" x14ac:dyDescent="0.2">
      <c r="A21" s="48" t="s">
        <v>33</v>
      </c>
      <c r="B21" s="110" t="str">
        <f>[17]Maio!$F$5</f>
        <v>*</v>
      </c>
      <c r="C21" s="110" t="str">
        <f>[17]Maio!$F$6</f>
        <v>*</v>
      </c>
      <c r="D21" s="110" t="str">
        <f>[17]Maio!$F$7</f>
        <v>*</v>
      </c>
      <c r="E21" s="110" t="str">
        <f>[17]Maio!$F$8</f>
        <v>*</v>
      </c>
      <c r="F21" s="110" t="str">
        <f>[17]Maio!$F$9</f>
        <v>*</v>
      </c>
      <c r="G21" s="110" t="str">
        <f>[17]Maio!$F$10</f>
        <v>*</v>
      </c>
      <c r="H21" s="110" t="str">
        <f>[17]Maio!$F$11</f>
        <v>*</v>
      </c>
      <c r="I21" s="110" t="str">
        <f>[17]Maio!$F$12</f>
        <v>*</v>
      </c>
      <c r="J21" s="110" t="str">
        <f>[17]Maio!$F$13</f>
        <v>*</v>
      </c>
      <c r="K21" s="110" t="str">
        <f>[17]Maio!$F$14</f>
        <v>*</v>
      </c>
      <c r="L21" s="110">
        <f>[17]Maio!$F$15</f>
        <v>74</v>
      </c>
      <c r="M21" s="110">
        <f>[17]Maio!$F$16</f>
        <v>80</v>
      </c>
      <c r="N21" s="110">
        <f>[17]Maio!$F$17</f>
        <v>95</v>
      </c>
      <c r="O21" s="110">
        <f>[17]Maio!$F$18</f>
        <v>100</v>
      </c>
      <c r="P21" s="110">
        <f>[17]Maio!$F$19</f>
        <v>94</v>
      </c>
      <c r="Q21" s="110">
        <f>[17]Maio!$F$20</f>
        <v>92</v>
      </c>
      <c r="R21" s="110">
        <f>[17]Maio!$F$21</f>
        <v>93</v>
      </c>
      <c r="S21" s="110">
        <f>[17]Maio!$F$22</f>
        <v>93</v>
      </c>
      <c r="T21" s="110">
        <f>[17]Maio!$F$23</f>
        <v>95</v>
      </c>
      <c r="U21" s="110">
        <f>[17]Maio!$F$24</f>
        <v>90</v>
      </c>
      <c r="V21" s="110">
        <f>[17]Maio!$F$25</f>
        <v>86</v>
      </c>
      <c r="W21" s="110">
        <f>[17]Maio!$F$26</f>
        <v>89</v>
      </c>
      <c r="X21" s="110">
        <f>[17]Maio!$F$27</f>
        <v>83</v>
      </c>
      <c r="Y21" s="110">
        <f>[17]Maio!$F$28</f>
        <v>83</v>
      </c>
      <c r="Z21" s="110">
        <f>[17]Maio!$F$29</f>
        <v>86</v>
      </c>
      <c r="AA21" s="110">
        <f>[17]Maio!$F$30</f>
        <v>86</v>
      </c>
      <c r="AB21" s="110">
        <f>[17]Maio!$F$31</f>
        <v>82</v>
      </c>
      <c r="AC21" s="110">
        <f>[17]Maio!$F$32</f>
        <v>100</v>
      </c>
      <c r="AD21" s="110">
        <f>[17]Maio!$F$33</f>
        <v>100</v>
      </c>
      <c r="AE21" s="110">
        <f>[17]Maio!$F$34</f>
        <v>100</v>
      </c>
      <c r="AF21" s="110">
        <f>[17]Maio!$F$35</f>
        <v>100</v>
      </c>
      <c r="AG21" s="115">
        <f t="shared" si="2"/>
        <v>100</v>
      </c>
      <c r="AH21" s="114">
        <f t="shared" si="3"/>
        <v>90.523809523809518</v>
      </c>
    </row>
    <row r="22" spans="1:37" x14ac:dyDescent="0.2">
      <c r="A22" s="48" t="s">
        <v>6</v>
      </c>
      <c r="B22" s="110">
        <f>[18]Maio!$F$5</f>
        <v>99</v>
      </c>
      <c r="C22" s="110">
        <f>[18]Maio!$F$6</f>
        <v>98</v>
      </c>
      <c r="D22" s="110">
        <f>[18]Maio!$F$7</f>
        <v>98</v>
      </c>
      <c r="E22" s="110">
        <f>[18]Maio!$F$8</f>
        <v>99</v>
      </c>
      <c r="F22" s="110">
        <f>[18]Maio!$F$9</f>
        <v>98</v>
      </c>
      <c r="G22" s="110">
        <f>[18]Maio!$F$10</f>
        <v>96</v>
      </c>
      <c r="H22" s="110">
        <f>[18]Maio!$F$11</f>
        <v>99</v>
      </c>
      <c r="I22" s="110">
        <f>[18]Maio!$F$12</f>
        <v>99</v>
      </c>
      <c r="J22" s="110">
        <f>[18]Maio!$F$13</f>
        <v>99</v>
      </c>
      <c r="K22" s="110">
        <f>[18]Maio!$F$14</f>
        <v>99</v>
      </c>
      <c r="L22" s="110">
        <f>[18]Maio!$F$15</f>
        <v>97</v>
      </c>
      <c r="M22" s="110">
        <f>[18]Maio!$F$16</f>
        <v>98</v>
      </c>
      <c r="N22" s="110">
        <f>[18]Maio!$F$17</f>
        <v>97</v>
      </c>
      <c r="O22" s="110">
        <f>[18]Maio!$F$18</f>
        <v>99</v>
      </c>
      <c r="P22" s="110">
        <f>[18]Maio!$F$19</f>
        <v>97</v>
      </c>
      <c r="Q22" s="110">
        <f>[18]Maio!$F$20</f>
        <v>97</v>
      </c>
      <c r="R22" s="110">
        <f>[18]Maio!$F$21</f>
        <v>98</v>
      </c>
      <c r="S22" s="110">
        <f>[18]Maio!$F$22</f>
        <v>99</v>
      </c>
      <c r="T22" s="110">
        <f>[18]Maio!$F$23</f>
        <v>99</v>
      </c>
      <c r="U22" s="110">
        <f>[18]Maio!$F$24</f>
        <v>99</v>
      </c>
      <c r="V22" s="110">
        <f>[18]Maio!$F$25</f>
        <v>99</v>
      </c>
      <c r="W22" s="110">
        <f>[18]Maio!$F$26</f>
        <v>99</v>
      </c>
      <c r="X22" s="110">
        <f>[18]Maio!$F$27</f>
        <v>100</v>
      </c>
      <c r="Y22" s="110">
        <f>[18]Maio!$F$28</f>
        <v>99</v>
      </c>
      <c r="Z22" s="110">
        <f>[18]Maio!$F$29</f>
        <v>99</v>
      </c>
      <c r="AA22" s="110">
        <f>[18]Maio!$F$30</f>
        <v>99</v>
      </c>
      <c r="AB22" s="110">
        <f>[18]Maio!$F$31</f>
        <v>98</v>
      </c>
      <c r="AC22" s="110">
        <f>[18]Maio!$F$32</f>
        <v>99</v>
      </c>
      <c r="AD22" s="110">
        <f>[18]Maio!$F$33</f>
        <v>91</v>
      </c>
      <c r="AE22" s="110">
        <f>[18]Maio!$F$34</f>
        <v>99</v>
      </c>
      <c r="AF22" s="110">
        <f>[18]Maio!$F$35</f>
        <v>99</v>
      </c>
      <c r="AG22" s="115">
        <f t="shared" si="2"/>
        <v>100</v>
      </c>
      <c r="AH22" s="114">
        <f t="shared" si="3"/>
        <v>98.225806451612897</v>
      </c>
    </row>
    <row r="23" spans="1:37" x14ac:dyDescent="0.2">
      <c r="A23" s="48" t="s">
        <v>7</v>
      </c>
      <c r="B23" s="110">
        <f>[19]Maio!$F$5</f>
        <v>91</v>
      </c>
      <c r="C23" s="110">
        <f>[19]Maio!$F$6</f>
        <v>88</v>
      </c>
      <c r="D23" s="110">
        <f>[19]Maio!$F$7</f>
        <v>95</v>
      </c>
      <c r="E23" s="110">
        <f>[19]Maio!$F$8</f>
        <v>90</v>
      </c>
      <c r="F23" s="110">
        <f>[19]Maio!$F$9</f>
        <v>78</v>
      </c>
      <c r="G23" s="110">
        <f>[19]Maio!$F$10</f>
        <v>86</v>
      </c>
      <c r="H23" s="110">
        <f>[19]Maio!$F$11</f>
        <v>88</v>
      </c>
      <c r="I23" s="110">
        <f>[19]Maio!$F$12</f>
        <v>92</v>
      </c>
      <c r="J23" s="110">
        <f>[19]Maio!$F$13</f>
        <v>100</v>
      </c>
      <c r="K23" s="110">
        <f>[19]Maio!$F$14</f>
        <v>100</v>
      </c>
      <c r="L23" s="110">
        <f>[19]Maio!$F$15</f>
        <v>98</v>
      </c>
      <c r="M23" s="110">
        <f>[19]Maio!$F$16</f>
        <v>94</v>
      </c>
      <c r="N23" s="110">
        <f>[19]Maio!$F$17</f>
        <v>92</v>
      </c>
      <c r="O23" s="110">
        <f>[19]Maio!$F$18</f>
        <v>91</v>
      </c>
      <c r="P23" s="110">
        <f>[19]Maio!$F$19</f>
        <v>82</v>
      </c>
      <c r="Q23" s="110">
        <f>[19]Maio!$F$20</f>
        <v>85</v>
      </c>
      <c r="R23" s="110">
        <f>[19]Maio!$F$21</f>
        <v>87</v>
      </c>
      <c r="S23" s="110">
        <f>[19]Maio!$F$22</f>
        <v>89</v>
      </c>
      <c r="T23" s="110">
        <f>[19]Maio!$F$23</f>
        <v>86</v>
      </c>
      <c r="U23" s="110">
        <f>[19]Maio!$F$24</f>
        <v>98</v>
      </c>
      <c r="V23" s="110">
        <f>[19]Maio!$F$25</f>
        <v>100</v>
      </c>
      <c r="W23" s="110">
        <f>[19]Maio!$F$26</f>
        <v>94</v>
      </c>
      <c r="X23" s="110">
        <f>[19]Maio!$F$27</f>
        <v>100</v>
      </c>
      <c r="Y23" s="110">
        <f>[19]Maio!$F$28</f>
        <v>95</v>
      </c>
      <c r="Z23" s="110">
        <f>[19]Maio!$F$29</f>
        <v>89</v>
      </c>
      <c r="AA23" s="110">
        <f>[19]Maio!$F$30</f>
        <v>87</v>
      </c>
      <c r="AB23" s="110">
        <f>[19]Maio!$F$31</f>
        <v>81</v>
      </c>
      <c r="AC23" s="110">
        <f>[19]Maio!$F$32</f>
        <v>100</v>
      </c>
      <c r="AD23" s="110">
        <f>[19]Maio!$F$33</f>
        <v>98</v>
      </c>
      <c r="AE23" s="110">
        <f>[19]Maio!$F$34</f>
        <v>99</v>
      </c>
      <c r="AF23" s="110">
        <f>[19]Maio!$F$35</f>
        <v>89</v>
      </c>
      <c r="AG23" s="115">
        <f t="shared" si="2"/>
        <v>100</v>
      </c>
      <c r="AH23" s="114">
        <f t="shared" si="3"/>
        <v>91.677419354838705</v>
      </c>
      <c r="AJ23" t="s">
        <v>35</v>
      </c>
    </row>
    <row r="24" spans="1:37" x14ac:dyDescent="0.2">
      <c r="A24" s="48" t="s">
        <v>148</v>
      </c>
      <c r="B24" s="110">
        <f>[20]Maio!$F$5</f>
        <v>89</v>
      </c>
      <c r="C24" s="110">
        <f>[20]Maio!$F$6</f>
        <v>91</v>
      </c>
      <c r="D24" s="110">
        <f>[20]Maio!$F$7</f>
        <v>94</v>
      </c>
      <c r="E24" s="110">
        <f>[20]Maio!$F$8</f>
        <v>89</v>
      </c>
      <c r="F24" s="110">
        <f>[20]Maio!$F$9</f>
        <v>80</v>
      </c>
      <c r="G24" s="110">
        <f>[20]Maio!$F$10</f>
        <v>91</v>
      </c>
      <c r="H24" s="110">
        <f>[20]Maio!$F$11</f>
        <v>92</v>
      </c>
      <c r="I24" s="110">
        <f>[20]Maio!$F$12</f>
        <v>93</v>
      </c>
      <c r="J24" s="110">
        <f>[20]Maio!$F$13</f>
        <v>93</v>
      </c>
      <c r="K24" s="110">
        <f>[20]Maio!$F$14</f>
        <v>95</v>
      </c>
      <c r="L24" s="110">
        <f>[20]Maio!$F$15</f>
        <v>89</v>
      </c>
      <c r="M24" s="110">
        <f>[20]Maio!$F$16</f>
        <v>93</v>
      </c>
      <c r="N24" s="110">
        <f>[20]Maio!$F$17</f>
        <v>90</v>
      </c>
      <c r="O24" s="110">
        <f>[20]Maio!$F$18</f>
        <v>87</v>
      </c>
      <c r="P24" s="110">
        <f>[20]Maio!$F$19</f>
        <v>88</v>
      </c>
      <c r="Q24" s="110">
        <f>[20]Maio!$F$20</f>
        <v>88</v>
      </c>
      <c r="R24" s="110">
        <f>[20]Maio!$F$21</f>
        <v>92</v>
      </c>
      <c r="S24" s="110">
        <f>[20]Maio!$F$22</f>
        <v>90</v>
      </c>
      <c r="T24" s="110">
        <f>[20]Maio!$F$23</f>
        <v>92</v>
      </c>
      <c r="U24" s="110">
        <f>[20]Maio!$F$24</f>
        <v>93</v>
      </c>
      <c r="V24" s="110">
        <f>[20]Maio!$F$25</f>
        <v>94</v>
      </c>
      <c r="W24" s="110">
        <f>[20]Maio!$F$26</f>
        <v>93</v>
      </c>
      <c r="X24" s="110">
        <f>[20]Maio!$F$27</f>
        <v>94</v>
      </c>
      <c r="Y24" s="110">
        <f>[20]Maio!$F$28</f>
        <v>91</v>
      </c>
      <c r="Z24" s="110">
        <f>[20]Maio!$F$29</f>
        <v>94</v>
      </c>
      <c r="AA24" s="110">
        <f>[20]Maio!$F$30</f>
        <v>87</v>
      </c>
      <c r="AB24" s="110">
        <f>[20]Maio!$F$31</f>
        <v>85</v>
      </c>
      <c r="AC24" s="110">
        <f>[20]Maio!$F$32</f>
        <v>95</v>
      </c>
      <c r="AD24" s="110">
        <f>[20]Maio!$F$33</f>
        <v>95</v>
      </c>
      <c r="AE24" s="110">
        <f>[20]Maio!$F$34</f>
        <v>94</v>
      </c>
      <c r="AF24" s="110">
        <f>[20]Maio!$F$35</f>
        <v>92</v>
      </c>
      <c r="AG24" s="115">
        <f t="shared" si="2"/>
        <v>95</v>
      </c>
      <c r="AH24" s="114">
        <f t="shared" si="3"/>
        <v>91.064516129032256</v>
      </c>
    </row>
    <row r="25" spans="1:37" x14ac:dyDescent="0.2">
      <c r="A25" s="48" t="s">
        <v>149</v>
      </c>
      <c r="B25" s="110">
        <f>[21]Maio!$F$5</f>
        <v>97</v>
      </c>
      <c r="C25" s="110">
        <f>[21]Maio!$F$6</f>
        <v>96</v>
      </c>
      <c r="D25" s="110">
        <f>[21]Maio!$F$7</f>
        <v>97</v>
      </c>
      <c r="E25" s="110">
        <f>[21]Maio!$F$8</f>
        <v>95</v>
      </c>
      <c r="F25" s="110">
        <f>[21]Maio!$F$9</f>
        <v>88</v>
      </c>
      <c r="G25" s="110">
        <f>[21]Maio!$F$10</f>
        <v>96</v>
      </c>
      <c r="H25" s="110">
        <f>[21]Maio!$F$11</f>
        <v>89</v>
      </c>
      <c r="I25" s="110">
        <f>[21]Maio!$F$12</f>
        <v>92</v>
      </c>
      <c r="J25" s="110">
        <f>[21]Maio!$F$13</f>
        <v>93</v>
      </c>
      <c r="K25" s="110">
        <f>[21]Maio!$F$14</f>
        <v>96</v>
      </c>
      <c r="L25" s="110">
        <f>[21]Maio!$F$15</f>
        <v>95</v>
      </c>
      <c r="M25" s="110">
        <f>[21]Maio!$F$16</f>
        <v>96</v>
      </c>
      <c r="N25" s="110">
        <f>[21]Maio!$F$17</f>
        <v>95</v>
      </c>
      <c r="O25" s="110">
        <f>[21]Maio!$F$18</f>
        <v>88</v>
      </c>
      <c r="P25" s="110">
        <f>[21]Maio!$F$19</f>
        <v>92</v>
      </c>
      <c r="Q25" s="110">
        <f>[21]Maio!$F$20</f>
        <v>92</v>
      </c>
      <c r="R25" s="110">
        <f>[21]Maio!$F$21</f>
        <v>95</v>
      </c>
      <c r="S25" s="110">
        <f>[21]Maio!$F$22</f>
        <v>94</v>
      </c>
      <c r="T25" s="110">
        <f>[21]Maio!$F$23</f>
        <v>94</v>
      </c>
      <c r="U25" s="110">
        <f>[21]Maio!$F$24</f>
        <v>98</v>
      </c>
      <c r="V25" s="110">
        <f>[21]Maio!$F$25</f>
        <v>99</v>
      </c>
      <c r="W25" s="110">
        <f>[21]Maio!$F$26</f>
        <v>99</v>
      </c>
      <c r="X25" s="110">
        <f>[21]Maio!$F$27</f>
        <v>99</v>
      </c>
      <c r="Y25" s="110">
        <f>[21]Maio!$F$28</f>
        <v>89</v>
      </c>
      <c r="Z25" s="110">
        <f>[21]Maio!$F$29</f>
        <v>97</v>
      </c>
      <c r="AA25" s="110">
        <f>[21]Maio!$F$30</f>
        <v>92</v>
      </c>
      <c r="AB25" s="110">
        <f>[21]Maio!$F$31</f>
        <v>84</v>
      </c>
      <c r="AC25" s="110">
        <f>[21]Maio!$F$32</f>
        <v>96</v>
      </c>
      <c r="AD25" s="110">
        <f>[21]Maio!$F$33</f>
        <v>98</v>
      </c>
      <c r="AE25" s="110">
        <f>[21]Maio!$F$34</f>
        <v>99</v>
      </c>
      <c r="AF25" s="110">
        <f>[21]Maio!$F$35</f>
        <v>96</v>
      </c>
      <c r="AG25" s="115">
        <f t="shared" si="2"/>
        <v>99</v>
      </c>
      <c r="AH25" s="114">
        <f t="shared" si="3"/>
        <v>94.387096774193552</v>
      </c>
      <c r="AI25" s="12" t="s">
        <v>35</v>
      </c>
    </row>
    <row r="26" spans="1:37" x14ac:dyDescent="0.2">
      <c r="A26" s="48" t="s">
        <v>150</v>
      </c>
      <c r="B26" s="110">
        <f>[22]Maio!$F$5</f>
        <v>100</v>
      </c>
      <c r="C26" s="110">
        <f>[22]Maio!$F$6</f>
        <v>100</v>
      </c>
      <c r="D26" s="110">
        <f>[22]Maio!$F$7</f>
        <v>100</v>
      </c>
      <c r="E26" s="110">
        <f>[22]Maio!$F$8</f>
        <v>100</v>
      </c>
      <c r="F26" s="110">
        <f>[22]Maio!$F$9</f>
        <v>96</v>
      </c>
      <c r="G26" s="110">
        <f>[22]Maio!$F$10</f>
        <v>100</v>
      </c>
      <c r="H26" s="110">
        <f>[22]Maio!$F$11</f>
        <v>100</v>
      </c>
      <c r="I26" s="110">
        <f>[22]Maio!$F$12</f>
        <v>100</v>
      </c>
      <c r="J26" s="110">
        <f>[22]Maio!$F$13</f>
        <v>100</v>
      </c>
      <c r="K26" s="110">
        <f>[22]Maio!$F$14</f>
        <v>100</v>
      </c>
      <c r="L26" s="110">
        <f>[22]Maio!$F$15</f>
        <v>100</v>
      </c>
      <c r="M26" s="110">
        <f>[22]Maio!$F$16</f>
        <v>100</v>
      </c>
      <c r="N26" s="110">
        <f>[22]Maio!$F$17</f>
        <v>100</v>
      </c>
      <c r="O26" s="110">
        <f>[22]Maio!$F$18</f>
        <v>100</v>
      </c>
      <c r="P26" s="110">
        <f>[22]Maio!$F$19</f>
        <v>100</v>
      </c>
      <c r="Q26" s="110">
        <f>[22]Maio!$F$20</f>
        <v>100</v>
      </c>
      <c r="R26" s="110">
        <f>[22]Maio!$F$21</f>
        <v>100</v>
      </c>
      <c r="S26" s="110">
        <f>[22]Maio!$F$22</f>
        <v>100</v>
      </c>
      <c r="T26" s="110">
        <f>[22]Maio!$F$23</f>
        <v>100</v>
      </c>
      <c r="U26" s="110">
        <f>[22]Maio!$F$24</f>
        <v>100</v>
      </c>
      <c r="V26" s="110">
        <f>[22]Maio!$F$25</f>
        <v>100</v>
      </c>
      <c r="W26" s="110">
        <f>[22]Maio!$F$26</f>
        <v>100</v>
      </c>
      <c r="X26" s="110">
        <f>[22]Maio!$F$27</f>
        <v>100</v>
      </c>
      <c r="Y26" s="110">
        <f>[22]Maio!$F$28</f>
        <v>100</v>
      </c>
      <c r="Z26" s="110">
        <f>[22]Maio!$F$29</f>
        <v>100</v>
      </c>
      <c r="AA26" s="110">
        <f>[22]Maio!$F$30</f>
        <v>100</v>
      </c>
      <c r="AB26" s="110">
        <f>[22]Maio!$F$31</f>
        <v>90</v>
      </c>
      <c r="AC26" s="110">
        <f>[22]Maio!$F$32</f>
        <v>100</v>
      </c>
      <c r="AD26" s="110">
        <f>[22]Maio!$F$33</f>
        <v>100</v>
      </c>
      <c r="AE26" s="110">
        <f>[22]Maio!$F$34</f>
        <v>100</v>
      </c>
      <c r="AF26" s="110">
        <f>[22]Maio!$F$35</f>
        <v>100</v>
      </c>
      <c r="AG26" s="115">
        <f t="shared" si="2"/>
        <v>100</v>
      </c>
      <c r="AH26" s="114">
        <f t="shared" si="3"/>
        <v>99.548387096774192</v>
      </c>
      <c r="AJ26" t="s">
        <v>35</v>
      </c>
    </row>
    <row r="27" spans="1:37" x14ac:dyDescent="0.2">
      <c r="A27" s="48" t="s">
        <v>8</v>
      </c>
      <c r="B27" s="110">
        <f>[23]Maio!$F$5</f>
        <v>100</v>
      </c>
      <c r="C27" s="110">
        <f>[23]Maio!$F$6</f>
        <v>100</v>
      </c>
      <c r="D27" s="110">
        <f>[23]Maio!$F$7</f>
        <v>100</v>
      </c>
      <c r="E27" s="110">
        <f>[23]Maio!$F$8</f>
        <v>100</v>
      </c>
      <c r="F27" s="110">
        <f>[23]Maio!$F$9</f>
        <v>92</v>
      </c>
      <c r="G27" s="110">
        <f>[23]Maio!$F$10</f>
        <v>100</v>
      </c>
      <c r="H27" s="110">
        <f>[23]Maio!$F$11</f>
        <v>98</v>
      </c>
      <c r="I27" s="110">
        <f>[23]Maio!$F$12</f>
        <v>99</v>
      </c>
      <c r="J27" s="110">
        <f>[23]Maio!$F$13</f>
        <v>100</v>
      </c>
      <c r="K27" s="110">
        <f>[23]Maio!$F$14</f>
        <v>100</v>
      </c>
      <c r="L27" s="110">
        <f>[23]Maio!$F$15</f>
        <v>96</v>
      </c>
      <c r="M27" s="110">
        <f>[23]Maio!$F$16</f>
        <v>100</v>
      </c>
      <c r="N27" s="110">
        <f>[23]Maio!$F$17</f>
        <v>100</v>
      </c>
      <c r="O27" s="110">
        <f>[23]Maio!$F$18</f>
        <v>100</v>
      </c>
      <c r="P27" s="110">
        <f>[23]Maio!$F$19</f>
        <v>100</v>
      </c>
      <c r="Q27" s="110">
        <f>[23]Maio!$F$20</f>
        <v>89</v>
      </c>
      <c r="R27" s="110">
        <f>[23]Maio!$F$21</f>
        <v>100</v>
      </c>
      <c r="S27" s="110">
        <f>[23]Maio!$F$22</f>
        <v>100</v>
      </c>
      <c r="T27" s="110">
        <f>[23]Maio!$F$23</f>
        <v>100</v>
      </c>
      <c r="U27" s="110">
        <f>[23]Maio!$F$24</f>
        <v>100</v>
      </c>
      <c r="V27" s="110">
        <f>[23]Maio!$F$25</f>
        <v>100</v>
      </c>
      <c r="W27" s="110">
        <f>[23]Maio!$F$26</f>
        <v>100</v>
      </c>
      <c r="X27" s="110">
        <f>[23]Maio!$F$27</f>
        <v>100</v>
      </c>
      <c r="Y27" s="110">
        <f>[23]Maio!$F$28</f>
        <v>100</v>
      </c>
      <c r="Z27" s="110">
        <f>[23]Maio!$F$29</f>
        <v>100</v>
      </c>
      <c r="AA27" s="110">
        <f>[23]Maio!$F$30</f>
        <v>100</v>
      </c>
      <c r="AB27" s="110">
        <f>[23]Maio!$F$31</f>
        <v>100</v>
      </c>
      <c r="AC27" s="110">
        <f>[23]Maio!$F$32</f>
        <v>100</v>
      </c>
      <c r="AD27" s="110">
        <f>[23]Maio!$F$33</f>
        <v>98</v>
      </c>
      <c r="AE27" s="110">
        <f>[23]Maio!$F$34</f>
        <v>94</v>
      </c>
      <c r="AF27" s="110">
        <f>[23]Maio!$F$35</f>
        <v>100</v>
      </c>
      <c r="AG27" s="115">
        <f t="shared" si="2"/>
        <v>100</v>
      </c>
      <c r="AH27" s="114">
        <f t="shared" si="3"/>
        <v>98.903225806451616</v>
      </c>
      <c r="AJ27" t="s">
        <v>35</v>
      </c>
    </row>
    <row r="28" spans="1:37" x14ac:dyDescent="0.2">
      <c r="A28" s="48" t="s">
        <v>9</v>
      </c>
      <c r="B28" s="110">
        <f>[24]Maio!$F$5</f>
        <v>90</v>
      </c>
      <c r="C28" s="110">
        <f>[24]Maio!$F$6</f>
        <v>86</v>
      </c>
      <c r="D28" s="110">
        <f>[24]Maio!$F$7</f>
        <v>89</v>
      </c>
      <c r="E28" s="110">
        <f>[24]Maio!$F$8</f>
        <v>87</v>
      </c>
      <c r="F28" s="110">
        <f>[24]Maio!$F$9</f>
        <v>82</v>
      </c>
      <c r="G28" s="110">
        <f>[24]Maio!$F$10</f>
        <v>83</v>
      </c>
      <c r="H28" s="110">
        <f>[24]Maio!$F$11</f>
        <v>84</v>
      </c>
      <c r="I28" s="110">
        <f>[24]Maio!$F$12</f>
        <v>88</v>
      </c>
      <c r="J28" s="110">
        <f>[24]Maio!$F$13</f>
        <v>86</v>
      </c>
      <c r="K28" s="110">
        <f>[24]Maio!$F$14</f>
        <v>95</v>
      </c>
      <c r="L28" s="110">
        <f>[24]Maio!$F$15</f>
        <v>89</v>
      </c>
      <c r="M28" s="110">
        <f>[24]Maio!$F$16</f>
        <v>92</v>
      </c>
      <c r="N28" s="110">
        <f>[24]Maio!$F$17</f>
        <v>88</v>
      </c>
      <c r="O28" s="110">
        <f>[24]Maio!$F$18</f>
        <v>86</v>
      </c>
      <c r="P28" s="110">
        <f>[24]Maio!$F$19</f>
        <v>85</v>
      </c>
      <c r="Q28" s="110">
        <f>[24]Maio!$F$20</f>
        <v>83</v>
      </c>
      <c r="R28" s="110">
        <f>[24]Maio!$F$21</f>
        <v>84</v>
      </c>
      <c r="S28" s="110">
        <f>[24]Maio!$F$22</f>
        <v>84</v>
      </c>
      <c r="T28" s="110">
        <f>[24]Maio!$F$23</f>
        <v>95</v>
      </c>
      <c r="U28" s="110">
        <f>[24]Maio!$F$24</f>
        <v>90</v>
      </c>
      <c r="V28" s="110">
        <f>[24]Maio!$F$25</f>
        <v>89</v>
      </c>
      <c r="W28" s="110">
        <f>[24]Maio!$F$26</f>
        <v>85</v>
      </c>
      <c r="X28" s="110">
        <f>[24]Maio!$F$27</f>
        <v>88</v>
      </c>
      <c r="Y28" s="110">
        <f>[24]Maio!$F$28</f>
        <v>89</v>
      </c>
      <c r="Z28" s="110">
        <f>[24]Maio!$F$29</f>
        <v>87</v>
      </c>
      <c r="AA28" s="110">
        <f>[24]Maio!$F$30</f>
        <v>83</v>
      </c>
      <c r="AB28" s="110">
        <f>[24]Maio!$F$31</f>
        <v>77</v>
      </c>
      <c r="AC28" s="110">
        <f>[24]Maio!$F$32</f>
        <v>97</v>
      </c>
      <c r="AD28" s="110">
        <f>[24]Maio!$F$33</f>
        <v>88</v>
      </c>
      <c r="AE28" s="110">
        <f>[24]Maio!$F$34</f>
        <v>87</v>
      </c>
      <c r="AF28" s="110">
        <f>[24]Maio!$F$35</f>
        <v>77</v>
      </c>
      <c r="AG28" s="115">
        <f t="shared" si="2"/>
        <v>97</v>
      </c>
      <c r="AH28" s="114">
        <f t="shared" si="3"/>
        <v>86.870967741935488</v>
      </c>
      <c r="AJ28" t="s">
        <v>35</v>
      </c>
    </row>
    <row r="29" spans="1:37" hidden="1" x14ac:dyDescent="0.2">
      <c r="A29" s="48" t="s">
        <v>32</v>
      </c>
      <c r="B29" s="110" t="str">
        <f>[25]Maio!$F$5</f>
        <v>*</v>
      </c>
      <c r="C29" s="110" t="str">
        <f>[25]Maio!$F$6</f>
        <v>*</v>
      </c>
      <c r="D29" s="110" t="str">
        <f>[25]Maio!$F$7</f>
        <v>*</v>
      </c>
      <c r="E29" s="110" t="str">
        <f>[25]Maio!$F$8</f>
        <v>*</v>
      </c>
      <c r="F29" s="110" t="str">
        <f>[25]Maio!$F$9</f>
        <v>*</v>
      </c>
      <c r="G29" s="110" t="str">
        <f>[25]Maio!$F$10</f>
        <v>*</v>
      </c>
      <c r="H29" s="110" t="str">
        <f>[25]Maio!$F$11</f>
        <v>*</v>
      </c>
      <c r="I29" s="110" t="str">
        <f>[25]Maio!$F$12</f>
        <v>*</v>
      </c>
      <c r="J29" s="110" t="str">
        <f>[25]Maio!$F$13</f>
        <v>*</v>
      </c>
      <c r="K29" s="110" t="str">
        <f>[25]Maio!$F$14</f>
        <v>*</v>
      </c>
      <c r="L29" s="110" t="str">
        <f>[25]Maio!$F$15</f>
        <v>*</v>
      </c>
      <c r="M29" s="110" t="str">
        <f>[25]Maio!$F$16</f>
        <v>*</v>
      </c>
      <c r="N29" s="110" t="str">
        <f>[25]Maio!$F$17</f>
        <v>*</v>
      </c>
      <c r="O29" s="110" t="str">
        <f>[25]Maio!$F$18</f>
        <v>*</v>
      </c>
      <c r="P29" s="110" t="str">
        <f>[25]Maio!$F$19</f>
        <v>*</v>
      </c>
      <c r="Q29" s="110" t="str">
        <f>[25]Maio!$F$20</f>
        <v>*</v>
      </c>
      <c r="R29" s="110" t="str">
        <f>[25]Maio!$F$21</f>
        <v>*</v>
      </c>
      <c r="S29" s="110" t="str">
        <f>[25]Maio!$F$22</f>
        <v>*</v>
      </c>
      <c r="T29" s="110" t="str">
        <f>[25]Maio!$F$23</f>
        <v>*</v>
      </c>
      <c r="U29" s="110" t="str">
        <f>[25]Maio!$F$24</f>
        <v>*</v>
      </c>
      <c r="V29" s="110" t="str">
        <f>[25]Maio!$F$25</f>
        <v>*</v>
      </c>
      <c r="W29" s="110" t="str">
        <f>[25]Maio!$F$26</f>
        <v>*</v>
      </c>
      <c r="X29" s="110" t="str">
        <f>[25]Maio!$F$27</f>
        <v>*</v>
      </c>
      <c r="Y29" s="110" t="str">
        <f>[25]Maio!$F$28</f>
        <v>*</v>
      </c>
      <c r="Z29" s="110" t="str">
        <f>[25]Maio!$F$29</f>
        <v>*</v>
      </c>
      <c r="AA29" s="110" t="str">
        <f>[25]Maio!$F$30</f>
        <v>*</v>
      </c>
      <c r="AB29" s="110" t="str">
        <f>[25]Maio!$F$31</f>
        <v>*</v>
      </c>
      <c r="AC29" s="110" t="str">
        <f>[25]Maio!$F$32</f>
        <v>*</v>
      </c>
      <c r="AD29" s="110" t="str">
        <f>[25]Maio!$F$33</f>
        <v>*</v>
      </c>
      <c r="AE29" s="110" t="str">
        <f>[25]Maio!$F$34</f>
        <v>*</v>
      </c>
      <c r="AF29" s="110" t="str">
        <f>[25]Maio!$F$35</f>
        <v>*</v>
      </c>
      <c r="AG29" s="115" t="s">
        <v>197</v>
      </c>
      <c r="AH29" s="114" t="s">
        <v>197</v>
      </c>
      <c r="AJ29" t="s">
        <v>35</v>
      </c>
    </row>
    <row r="30" spans="1:37" hidden="1" x14ac:dyDescent="0.2">
      <c r="A30" s="48" t="s">
        <v>10</v>
      </c>
      <c r="B30" s="110" t="str">
        <f>[26]Maio!$F$5</f>
        <v>*</v>
      </c>
      <c r="C30" s="110" t="str">
        <f>[26]Maio!$F$6</f>
        <v>*</v>
      </c>
      <c r="D30" s="110" t="str">
        <f>[26]Maio!$F$7</f>
        <v>*</v>
      </c>
      <c r="E30" s="110" t="str">
        <f>[26]Maio!$F$8</f>
        <v>*</v>
      </c>
      <c r="F30" s="110" t="str">
        <f>[26]Maio!$F$9</f>
        <v>*</v>
      </c>
      <c r="G30" s="110" t="str">
        <f>[26]Maio!$F$10</f>
        <v>*</v>
      </c>
      <c r="H30" s="110" t="str">
        <f>[26]Maio!$F$11</f>
        <v>*</v>
      </c>
      <c r="I30" s="110" t="str">
        <f>[26]Maio!$F$12</f>
        <v>*</v>
      </c>
      <c r="J30" s="110" t="str">
        <f>[26]Maio!$F$13</f>
        <v>*</v>
      </c>
      <c r="K30" s="110" t="str">
        <f>[26]Maio!$F$14</f>
        <v>*</v>
      </c>
      <c r="L30" s="110" t="str">
        <f>[26]Maio!$F$15</f>
        <v>*</v>
      </c>
      <c r="M30" s="110" t="str">
        <f>[26]Maio!$F$16</f>
        <v>*</v>
      </c>
      <c r="N30" s="110" t="str">
        <f>[26]Maio!$F$17</f>
        <v>*</v>
      </c>
      <c r="O30" s="110" t="str">
        <f>[26]Maio!$F$18</f>
        <v>*</v>
      </c>
      <c r="P30" s="110" t="str">
        <f>[26]Maio!$F$19</f>
        <v>*</v>
      </c>
      <c r="Q30" s="110" t="str">
        <f>[26]Maio!$F$20</f>
        <v>*</v>
      </c>
      <c r="R30" s="110" t="str">
        <f>[26]Maio!$F$21</f>
        <v>*</v>
      </c>
      <c r="S30" s="110" t="str">
        <f>[26]Maio!$F$22</f>
        <v>*</v>
      </c>
      <c r="T30" s="110" t="str">
        <f>[26]Maio!$F$23</f>
        <v>*</v>
      </c>
      <c r="U30" s="110" t="str">
        <f>[26]Maio!$F$24</f>
        <v>*</v>
      </c>
      <c r="V30" s="110" t="str">
        <f>[26]Maio!$F$25</f>
        <v>*</v>
      </c>
      <c r="W30" s="110" t="str">
        <f>[26]Maio!$F$26</f>
        <v>*</v>
      </c>
      <c r="X30" s="110" t="str">
        <f>[26]Maio!$F$27</f>
        <v>*</v>
      </c>
      <c r="Y30" s="110" t="str">
        <f>[26]Maio!$F$28</f>
        <v>*</v>
      </c>
      <c r="Z30" s="110" t="str">
        <f>[26]Maio!$F$29</f>
        <v>*</v>
      </c>
      <c r="AA30" s="110" t="str">
        <f>[26]Maio!$F$30</f>
        <v>*</v>
      </c>
      <c r="AB30" s="110" t="str">
        <f>[26]Maio!$F$31</f>
        <v>*</v>
      </c>
      <c r="AC30" s="110" t="str">
        <f>[26]Maio!$F$32</f>
        <v>*</v>
      </c>
      <c r="AD30" s="110" t="str">
        <f>[26]Maio!$F$33</f>
        <v>*</v>
      </c>
      <c r="AE30" s="110" t="str">
        <f>[26]Maio!$F$34</f>
        <v>*</v>
      </c>
      <c r="AF30" s="110" t="str">
        <f>[26]Maio!$F$35</f>
        <v>*</v>
      </c>
      <c r="AG30" s="115" t="s">
        <v>197</v>
      </c>
      <c r="AH30" s="114" t="s">
        <v>197</v>
      </c>
      <c r="AJ30" t="s">
        <v>35</v>
      </c>
    </row>
    <row r="31" spans="1:37" x14ac:dyDescent="0.2">
      <c r="A31" s="48" t="s">
        <v>151</v>
      </c>
      <c r="B31" s="110">
        <f>[27]Maio!$F$5</f>
        <v>99</v>
      </c>
      <c r="C31" s="110">
        <f>[27]Maio!$F$6</f>
        <v>97</v>
      </c>
      <c r="D31" s="110">
        <f>[27]Maio!$F$7</f>
        <v>95</v>
      </c>
      <c r="E31" s="110">
        <f>[27]Maio!$F$8</f>
        <v>96</v>
      </c>
      <c r="F31" s="110">
        <f>[27]Maio!$F$9</f>
        <v>92</v>
      </c>
      <c r="G31" s="110">
        <f>[27]Maio!$F$10</f>
        <v>98</v>
      </c>
      <c r="H31" s="110">
        <f>[27]Maio!$F$11</f>
        <v>97</v>
      </c>
      <c r="I31" s="110">
        <f>[27]Maio!$F$12</f>
        <v>99</v>
      </c>
      <c r="J31" s="110">
        <f>[27]Maio!$F$13</f>
        <v>100</v>
      </c>
      <c r="K31" s="110">
        <f>[27]Maio!$F$14</f>
        <v>100</v>
      </c>
      <c r="L31" s="110">
        <f>[27]Maio!$F$15</f>
        <v>99</v>
      </c>
      <c r="M31" s="110">
        <f>[27]Maio!$F$16</f>
        <v>99</v>
      </c>
      <c r="N31" s="110">
        <f>[27]Maio!$F$17</f>
        <v>99</v>
      </c>
      <c r="O31" s="110">
        <f>[27]Maio!$F$18</f>
        <v>97</v>
      </c>
      <c r="P31" s="110">
        <f>[27]Maio!$F$19</f>
        <v>92</v>
      </c>
      <c r="Q31" s="110">
        <f>[27]Maio!$F$20</f>
        <v>95</v>
      </c>
      <c r="R31" s="110">
        <f>[27]Maio!$F$21</f>
        <v>99</v>
      </c>
      <c r="S31" s="110">
        <f>[27]Maio!$F$22</f>
        <v>99</v>
      </c>
      <c r="T31" s="110">
        <f>[27]Maio!$F$23</f>
        <v>98</v>
      </c>
      <c r="U31" s="110">
        <f>[27]Maio!$F$24</f>
        <v>99</v>
      </c>
      <c r="V31" s="110">
        <f>[27]Maio!$F$25</f>
        <v>100</v>
      </c>
      <c r="W31" s="110">
        <f>[27]Maio!$F$26</f>
        <v>99</v>
      </c>
      <c r="X31" s="110">
        <f>[27]Maio!$F$27</f>
        <v>99</v>
      </c>
      <c r="Y31" s="110">
        <f>[27]Maio!$F$28</f>
        <v>99</v>
      </c>
      <c r="Z31" s="110">
        <f>[27]Maio!$F$29</f>
        <v>99</v>
      </c>
      <c r="AA31" s="110">
        <f>[27]Maio!$F$30</f>
        <v>98</v>
      </c>
      <c r="AB31" s="110">
        <f>[27]Maio!$F$31</f>
        <v>91</v>
      </c>
      <c r="AC31" s="110">
        <f>[27]Maio!$F$32</f>
        <v>99</v>
      </c>
      <c r="AD31" s="110">
        <f>[27]Maio!$F$33</f>
        <v>98</v>
      </c>
      <c r="AE31" s="110">
        <f>[27]Maio!$F$34</f>
        <v>99</v>
      </c>
      <c r="AF31" s="110">
        <f>[27]Maio!$F$35</f>
        <v>95</v>
      </c>
      <c r="AG31" s="115">
        <f t="shared" si="2"/>
        <v>100</v>
      </c>
      <c r="AH31" s="114">
        <f t="shared" si="3"/>
        <v>97.58064516129032</v>
      </c>
      <c r="AI31" s="12" t="s">
        <v>35</v>
      </c>
    </row>
    <row r="32" spans="1:37" x14ac:dyDescent="0.2">
      <c r="A32" s="48" t="s">
        <v>11</v>
      </c>
      <c r="B32" s="110">
        <f>[28]Maio!$F$5</f>
        <v>97</v>
      </c>
      <c r="C32" s="110">
        <f>[28]Maio!$F$6</f>
        <v>97</v>
      </c>
      <c r="D32" s="110">
        <f>[28]Maio!$F$7</f>
        <v>97</v>
      </c>
      <c r="E32" s="110">
        <f>[28]Maio!$F$8</f>
        <v>96</v>
      </c>
      <c r="F32" s="110">
        <f>[28]Maio!$F$9</f>
        <v>93</v>
      </c>
      <c r="G32" s="110">
        <f>[28]Maio!$F$10</f>
        <v>96</v>
      </c>
      <c r="H32" s="110">
        <f>[28]Maio!$F$11</f>
        <v>97</v>
      </c>
      <c r="I32" s="110">
        <f>[28]Maio!$F$12</f>
        <v>97</v>
      </c>
      <c r="J32" s="110">
        <f>[28]Maio!$F$13</f>
        <v>96</v>
      </c>
      <c r="K32" s="110">
        <f>[28]Maio!$F$14</f>
        <v>96</v>
      </c>
      <c r="L32" s="110">
        <f>[28]Maio!$F$15</f>
        <v>95</v>
      </c>
      <c r="M32" s="110">
        <f>[28]Maio!$F$16</f>
        <v>97</v>
      </c>
      <c r="N32" s="110">
        <f>[28]Maio!$F$17</f>
        <v>95</v>
      </c>
      <c r="O32" s="110">
        <f>[28]Maio!$F$18</f>
        <v>94</v>
      </c>
      <c r="P32" s="110">
        <f>[28]Maio!$F$19</f>
        <v>96</v>
      </c>
      <c r="Q32" s="110">
        <f>[28]Maio!$F$20</f>
        <v>96</v>
      </c>
      <c r="R32" s="110">
        <f>[28]Maio!$F$21</f>
        <v>96</v>
      </c>
      <c r="S32" s="110">
        <f>[28]Maio!$F$22</f>
        <v>96</v>
      </c>
      <c r="T32" s="110">
        <f>[28]Maio!$F$23</f>
        <v>94</v>
      </c>
      <c r="U32" s="110">
        <f>[28]Maio!$F$24</f>
        <v>96</v>
      </c>
      <c r="V32" s="110">
        <f>[28]Maio!$F$25</f>
        <v>96</v>
      </c>
      <c r="W32" s="110">
        <f>[28]Maio!$F$26</f>
        <v>96</v>
      </c>
      <c r="X32" s="110">
        <f>[28]Maio!$F$27</f>
        <v>96</v>
      </c>
      <c r="Y32" s="110">
        <f>[28]Maio!$F$28</f>
        <v>97</v>
      </c>
      <c r="Z32" s="110">
        <f>[28]Maio!$F$29</f>
        <v>96</v>
      </c>
      <c r="AA32" s="110">
        <f>[28]Maio!$F$30</f>
        <v>96</v>
      </c>
      <c r="AB32" s="110">
        <f>[28]Maio!$F$31</f>
        <v>91</v>
      </c>
      <c r="AC32" s="110">
        <f>[28]Maio!$F$32</f>
        <v>97</v>
      </c>
      <c r="AD32" s="110">
        <f>[28]Maio!$F$33</f>
        <v>96</v>
      </c>
      <c r="AE32" s="110">
        <f>[28]Maio!$F$34</f>
        <v>98</v>
      </c>
      <c r="AF32" s="110">
        <f>[28]Maio!$F$35</f>
        <v>94</v>
      </c>
      <c r="AG32" s="115">
        <f t="shared" si="2"/>
        <v>98</v>
      </c>
      <c r="AH32" s="114">
        <f t="shared" si="3"/>
        <v>95.806451612903231</v>
      </c>
      <c r="AJ32" t="s">
        <v>35</v>
      </c>
      <c r="AK32" t="s">
        <v>35</v>
      </c>
    </row>
    <row r="33" spans="1:36" s="5" customFormat="1" x14ac:dyDescent="0.2">
      <c r="A33" s="48" t="s">
        <v>12</v>
      </c>
      <c r="B33" s="110">
        <f>[29]Maio!$F$5</f>
        <v>92</v>
      </c>
      <c r="C33" s="110">
        <f>[29]Maio!$F$6</f>
        <v>91</v>
      </c>
      <c r="D33" s="110">
        <f>[29]Maio!$F$7</f>
        <v>92</v>
      </c>
      <c r="E33" s="110">
        <f>[29]Maio!$F$8</f>
        <v>91</v>
      </c>
      <c r="F33" s="110">
        <f>[29]Maio!$F$9</f>
        <v>90</v>
      </c>
      <c r="G33" s="110">
        <f>[29]Maio!$F$10</f>
        <v>92</v>
      </c>
      <c r="H33" s="110">
        <f>[29]Maio!$F$11</f>
        <v>92</v>
      </c>
      <c r="I33" s="110">
        <f>[29]Maio!$F$12</f>
        <v>92</v>
      </c>
      <c r="J33" s="110">
        <f>[29]Maio!$F$13</f>
        <v>92</v>
      </c>
      <c r="K33" s="110">
        <f>[29]Maio!$F$14</f>
        <v>94</v>
      </c>
      <c r="L33" s="110">
        <f>[29]Maio!$F$15</f>
        <v>93</v>
      </c>
      <c r="M33" s="110">
        <f>[29]Maio!$F$16</f>
        <v>92</v>
      </c>
      <c r="N33" s="110">
        <f>[29]Maio!$F$17</f>
        <v>90</v>
      </c>
      <c r="O33" s="110">
        <f>[29]Maio!$F$18</f>
        <v>90</v>
      </c>
      <c r="P33" s="110">
        <f>[29]Maio!$F$19</f>
        <v>90</v>
      </c>
      <c r="Q33" s="110">
        <f>[29]Maio!$F$20</f>
        <v>90</v>
      </c>
      <c r="R33" s="110">
        <f>[29]Maio!$F$21</f>
        <v>93</v>
      </c>
      <c r="S33" s="110">
        <f>[29]Maio!$F$22</f>
        <v>93</v>
      </c>
      <c r="T33" s="110">
        <f>[29]Maio!$F$23</f>
        <v>91</v>
      </c>
      <c r="U33" s="110">
        <f>[29]Maio!$F$24</f>
        <v>89</v>
      </c>
      <c r="V33" s="110">
        <f>[29]Maio!$F$25</f>
        <v>92</v>
      </c>
      <c r="W33" s="110">
        <f>[29]Maio!$F$26</f>
        <v>93</v>
      </c>
      <c r="X33" s="110">
        <f>[29]Maio!$F$27</f>
        <v>92</v>
      </c>
      <c r="Y33" s="110">
        <f>[29]Maio!$F$28</f>
        <v>92</v>
      </c>
      <c r="Z33" s="110">
        <f>[29]Maio!$F$29</f>
        <v>91</v>
      </c>
      <c r="AA33" s="110">
        <f>[29]Maio!$F$30</f>
        <v>93</v>
      </c>
      <c r="AB33" s="110">
        <f>[29]Maio!$F$31</f>
        <v>91</v>
      </c>
      <c r="AC33" s="110">
        <f>[29]Maio!$F$32</f>
        <v>95</v>
      </c>
      <c r="AD33" s="110">
        <f>[29]Maio!$F$33</f>
        <v>91</v>
      </c>
      <c r="AE33" s="110">
        <f>[29]Maio!$F$34</f>
        <v>91</v>
      </c>
      <c r="AF33" s="110">
        <f>[29]Maio!$F$35</f>
        <v>91</v>
      </c>
      <c r="AG33" s="115">
        <f t="shared" si="2"/>
        <v>95</v>
      </c>
      <c r="AH33" s="114">
        <f t="shared" si="3"/>
        <v>91.645161290322577</v>
      </c>
    </row>
    <row r="34" spans="1:36" x14ac:dyDescent="0.2">
      <c r="A34" s="48" t="s">
        <v>13</v>
      </c>
      <c r="B34" s="110">
        <f>[30]Maio!$F$5</f>
        <v>100</v>
      </c>
      <c r="C34" s="110">
        <f>[30]Maio!$F$6</f>
        <v>100</v>
      </c>
      <c r="D34" s="110">
        <f>[30]Maio!$F$7</f>
        <v>100</v>
      </c>
      <c r="E34" s="110">
        <f>[30]Maio!$F$8</f>
        <v>100</v>
      </c>
      <c r="F34" s="110">
        <f>[30]Maio!$F$9</f>
        <v>96</v>
      </c>
      <c r="G34" s="110">
        <f>[30]Maio!$F$10</f>
        <v>100</v>
      </c>
      <c r="H34" s="110">
        <f>[30]Maio!$F$11</f>
        <v>95</v>
      </c>
      <c r="I34" s="110">
        <f>[30]Maio!$F$12</f>
        <v>94</v>
      </c>
      <c r="J34" s="110">
        <f>[30]Maio!$F$13</f>
        <v>92</v>
      </c>
      <c r="K34" s="110">
        <f>[30]Maio!$F$14</f>
        <v>93</v>
      </c>
      <c r="L34" s="110">
        <f>[30]Maio!$F$15</f>
        <v>96</v>
      </c>
      <c r="M34" s="110">
        <f>[30]Maio!$F$16</f>
        <v>100</v>
      </c>
      <c r="N34" s="110">
        <f>[30]Maio!$F$17</f>
        <v>100</v>
      </c>
      <c r="O34" s="110">
        <f>[30]Maio!$F$18</f>
        <v>99</v>
      </c>
      <c r="P34" s="110">
        <f>[30]Maio!$F$19</f>
        <v>94</v>
      </c>
      <c r="Q34" s="110">
        <f>[30]Maio!$F$20</f>
        <v>100</v>
      </c>
      <c r="R34" s="110">
        <f>[30]Maio!$F$21</f>
        <v>96</v>
      </c>
      <c r="S34" s="110">
        <f>[30]Maio!$F$22</f>
        <v>95</v>
      </c>
      <c r="T34" s="110">
        <f>[30]Maio!$F$23</f>
        <v>93</v>
      </c>
      <c r="U34" s="110">
        <f>[30]Maio!$F$24</f>
        <v>100</v>
      </c>
      <c r="V34" s="110">
        <f>[30]Maio!$F$25</f>
        <v>100</v>
      </c>
      <c r="W34" s="110">
        <f>[30]Maio!$F$26</f>
        <v>98</v>
      </c>
      <c r="X34" s="110">
        <f>[30]Maio!$F$27</f>
        <v>100</v>
      </c>
      <c r="Y34" s="110">
        <f>[30]Maio!$F$28</f>
        <v>100</v>
      </c>
      <c r="Z34" s="110">
        <f>[30]Maio!$F$29</f>
        <v>96</v>
      </c>
      <c r="AA34" s="110">
        <f>[30]Maio!$F$30</f>
        <v>100</v>
      </c>
      <c r="AB34" s="110">
        <f>[30]Maio!$F$31</f>
        <v>90</v>
      </c>
      <c r="AC34" s="110">
        <f>[30]Maio!$F$32</f>
        <v>98</v>
      </c>
      <c r="AD34" s="110">
        <f>[30]Maio!$F$33</f>
        <v>96</v>
      </c>
      <c r="AE34" s="110">
        <f>[30]Maio!$F$34</f>
        <v>99</v>
      </c>
      <c r="AF34" s="110">
        <f>[30]Maio!$F$35</f>
        <v>95</v>
      </c>
      <c r="AG34" s="115">
        <f t="shared" si="2"/>
        <v>100</v>
      </c>
      <c r="AH34" s="114">
        <f t="shared" si="3"/>
        <v>97.258064516129039</v>
      </c>
      <c r="AJ34" t="s">
        <v>35</v>
      </c>
    </row>
    <row r="35" spans="1:36" x14ac:dyDescent="0.2">
      <c r="A35" s="48" t="s">
        <v>152</v>
      </c>
      <c r="B35" s="110">
        <f>[31]Maio!$F$5</f>
        <v>97</v>
      </c>
      <c r="C35" s="110">
        <f>[31]Maio!$F$6</f>
        <v>98</v>
      </c>
      <c r="D35" s="110">
        <f>[31]Maio!$F$7</f>
        <v>99</v>
      </c>
      <c r="E35" s="110">
        <f>[31]Maio!$F$8</f>
        <v>98</v>
      </c>
      <c r="F35" s="110">
        <f>[31]Maio!$F$9</f>
        <v>89</v>
      </c>
      <c r="G35" s="110">
        <f>[31]Maio!$F$10</f>
        <v>97</v>
      </c>
      <c r="H35" s="110">
        <f>[31]Maio!$F$11</f>
        <v>92</v>
      </c>
      <c r="I35" s="110">
        <f>[31]Maio!$F$12</f>
        <v>95</v>
      </c>
      <c r="J35" s="110">
        <f>[31]Maio!$F$13</f>
        <v>95</v>
      </c>
      <c r="K35" s="110">
        <f>[31]Maio!$F$14</f>
        <v>98</v>
      </c>
      <c r="L35" s="110">
        <f>[31]Maio!$F$15</f>
        <v>99</v>
      </c>
      <c r="M35" s="110">
        <f>[31]Maio!$F$16</f>
        <v>99</v>
      </c>
      <c r="N35" s="110">
        <f>[31]Maio!$F$17</f>
        <v>96</v>
      </c>
      <c r="O35" s="110">
        <f>[31]Maio!$F$18</f>
        <v>95</v>
      </c>
      <c r="P35" s="110">
        <f>[31]Maio!$F$19</f>
        <v>96</v>
      </c>
      <c r="Q35" s="110">
        <f>[31]Maio!$F$20</f>
        <v>93</v>
      </c>
      <c r="R35" s="110">
        <f>[31]Maio!$F$21</f>
        <v>96</v>
      </c>
      <c r="S35" s="110">
        <f>[31]Maio!$F$22</f>
        <v>90</v>
      </c>
      <c r="T35" s="110">
        <f>[31]Maio!$F$23</f>
        <v>97</v>
      </c>
      <c r="U35" s="110">
        <f>[31]Maio!$F$24</f>
        <v>98</v>
      </c>
      <c r="V35" s="110">
        <f>[31]Maio!$F$25</f>
        <v>99</v>
      </c>
      <c r="W35" s="110">
        <f>[31]Maio!$F$26</f>
        <v>98</v>
      </c>
      <c r="X35" s="110">
        <f>[31]Maio!$F$27</f>
        <v>98</v>
      </c>
      <c r="Y35" s="110">
        <f>[31]Maio!$F$28</f>
        <v>94</v>
      </c>
      <c r="Z35" s="110">
        <f>[31]Maio!$F$29</f>
        <v>91</v>
      </c>
      <c r="AA35" s="110">
        <f>[31]Maio!$F$30</f>
        <v>89</v>
      </c>
      <c r="AB35" s="110">
        <f>[31]Maio!$F$31</f>
        <v>78</v>
      </c>
      <c r="AC35" s="110">
        <f>[31]Maio!$F$32</f>
        <v>98</v>
      </c>
      <c r="AD35" s="110">
        <f>[31]Maio!$F$33</f>
        <v>98</v>
      </c>
      <c r="AE35" s="110">
        <f>[31]Maio!$F$34</f>
        <v>99</v>
      </c>
      <c r="AF35" s="110">
        <f>[31]Maio!$F$35</f>
        <v>97</v>
      </c>
      <c r="AG35" s="115">
        <f t="shared" si="2"/>
        <v>99</v>
      </c>
      <c r="AH35" s="114">
        <f t="shared" si="3"/>
        <v>95.354838709677423</v>
      </c>
      <c r="AJ35" t="s">
        <v>35</v>
      </c>
    </row>
    <row r="36" spans="1:36" x14ac:dyDescent="0.2">
      <c r="A36" s="48" t="s">
        <v>123</v>
      </c>
      <c r="B36" s="110">
        <f>[32]Maio!$F$5</f>
        <v>94</v>
      </c>
      <c r="C36" s="110">
        <f>[32]Maio!$F$6</f>
        <v>100</v>
      </c>
      <c r="D36" s="110">
        <f>[32]Maio!$F$7</f>
        <v>99</v>
      </c>
      <c r="E36" s="110">
        <f>[32]Maio!$F$8</f>
        <v>90</v>
      </c>
      <c r="F36" s="110">
        <f>[32]Maio!$F$9</f>
        <v>87</v>
      </c>
      <c r="G36" s="110">
        <f>[32]Maio!$F$10</f>
        <v>87</v>
      </c>
      <c r="H36" s="110">
        <f>[32]Maio!$F$11</f>
        <v>82</v>
      </c>
      <c r="I36" s="110">
        <f>[32]Maio!$F$12</f>
        <v>89</v>
      </c>
      <c r="J36" s="110">
        <f>[32]Maio!$F$13</f>
        <v>83</v>
      </c>
      <c r="K36" s="110">
        <f>[32]Maio!$F$14</f>
        <v>100</v>
      </c>
      <c r="L36" s="110">
        <f>[32]Maio!$F$15</f>
        <v>100</v>
      </c>
      <c r="M36" s="110">
        <f>[32]Maio!$F$16</f>
        <v>100</v>
      </c>
      <c r="N36" s="110">
        <f>[32]Maio!$F$17</f>
        <v>96</v>
      </c>
      <c r="O36" s="110">
        <f>[32]Maio!$F$18</f>
        <v>96</v>
      </c>
      <c r="P36" s="110">
        <f>[32]Maio!$F$19</f>
        <v>94</v>
      </c>
      <c r="Q36" s="110">
        <f>[32]Maio!$F$20</f>
        <v>84</v>
      </c>
      <c r="R36" s="110">
        <f>[32]Maio!$F$21</f>
        <v>85</v>
      </c>
      <c r="S36" s="110">
        <f>[32]Maio!$F$22</f>
        <v>84</v>
      </c>
      <c r="T36" s="110">
        <f>[32]Maio!$F$23</f>
        <v>100</v>
      </c>
      <c r="U36" s="110">
        <f>[32]Maio!$F$24</f>
        <v>100</v>
      </c>
      <c r="V36" s="110">
        <f>[32]Maio!$F$25</f>
        <v>100</v>
      </c>
      <c r="W36" s="110">
        <f>[32]Maio!$F$26</f>
        <v>100</v>
      </c>
      <c r="X36" s="110">
        <f>[32]Maio!$F$27</f>
        <v>100</v>
      </c>
      <c r="Y36" s="110">
        <f>[32]Maio!$F$28</f>
        <v>99</v>
      </c>
      <c r="Z36" s="110">
        <f>[32]Maio!$F$29</f>
        <v>93</v>
      </c>
      <c r="AA36" s="110">
        <f>[32]Maio!$F$30</f>
        <v>74</v>
      </c>
      <c r="AB36" s="110">
        <f>[32]Maio!$F$31</f>
        <v>67</v>
      </c>
      <c r="AC36" s="110">
        <f>[32]Maio!$F$32</f>
        <v>100</v>
      </c>
      <c r="AD36" s="110">
        <f>[32]Maio!$F$33</f>
        <v>100</v>
      </c>
      <c r="AE36" s="110">
        <f>[32]Maio!$F$34</f>
        <v>100</v>
      </c>
      <c r="AF36" s="110">
        <f>[32]Maio!$F$35</f>
        <v>100</v>
      </c>
      <c r="AG36" s="115">
        <f t="shared" si="2"/>
        <v>100</v>
      </c>
      <c r="AH36" s="114">
        <f t="shared" si="3"/>
        <v>93</v>
      </c>
    </row>
    <row r="37" spans="1:36" x14ac:dyDescent="0.2">
      <c r="A37" s="48" t="s">
        <v>14</v>
      </c>
      <c r="B37" s="110">
        <f>[33]Maio!$F$5</f>
        <v>93</v>
      </c>
      <c r="C37" s="110">
        <f>[33]Maio!$F$6</f>
        <v>92</v>
      </c>
      <c r="D37" s="110">
        <f>[33]Maio!$F$7</f>
        <v>91</v>
      </c>
      <c r="E37" s="110">
        <f>[33]Maio!$F$8</f>
        <v>93</v>
      </c>
      <c r="F37" s="110">
        <f>[33]Maio!$F$9</f>
        <v>81</v>
      </c>
      <c r="G37" s="110">
        <f>[33]Maio!$F$10</f>
        <v>91</v>
      </c>
      <c r="H37" s="110">
        <f>[33]Maio!$F$11</f>
        <v>93</v>
      </c>
      <c r="I37" s="110">
        <f>[33]Maio!$F$12</f>
        <v>93</v>
      </c>
      <c r="J37" s="110">
        <f>[33]Maio!$F$13</f>
        <v>92</v>
      </c>
      <c r="K37" s="110">
        <f>[33]Maio!$F$14</f>
        <v>90</v>
      </c>
      <c r="L37" s="110">
        <f>[33]Maio!$F$15</f>
        <v>93</v>
      </c>
      <c r="M37" s="110">
        <f>[33]Maio!$F$16</f>
        <v>87</v>
      </c>
      <c r="N37" s="110">
        <f>[33]Maio!$F$17</f>
        <v>93</v>
      </c>
      <c r="O37" s="110">
        <f>[33]Maio!$F$18</f>
        <v>91</v>
      </c>
      <c r="P37" s="110">
        <f>[33]Maio!$F$19</f>
        <v>84</v>
      </c>
      <c r="Q37" s="110">
        <f>[33]Maio!$F$20</f>
        <v>85</v>
      </c>
      <c r="R37" s="110">
        <f>[33]Maio!$F$21</f>
        <v>83</v>
      </c>
      <c r="S37" s="110">
        <f>[33]Maio!$F$22</f>
        <v>87</v>
      </c>
      <c r="T37" s="110">
        <f>[33]Maio!$F$23</f>
        <v>87</v>
      </c>
      <c r="U37" s="110">
        <f>[33]Maio!$F$24</f>
        <v>93</v>
      </c>
      <c r="V37" s="110">
        <f>[33]Maio!$F$25</f>
        <v>94</v>
      </c>
      <c r="W37" s="110">
        <f>[33]Maio!$F$26</f>
        <v>93</v>
      </c>
      <c r="X37" s="110">
        <f>[33]Maio!$F$27</f>
        <v>91</v>
      </c>
      <c r="Y37" s="110">
        <f>[33]Maio!$F$28</f>
        <v>90</v>
      </c>
      <c r="Z37" s="110">
        <f>[33]Maio!$F$29</f>
        <v>89</v>
      </c>
      <c r="AA37" s="110">
        <f>[33]Maio!$F$30</f>
        <v>91</v>
      </c>
      <c r="AB37" s="110">
        <f>[33]Maio!$F$31</f>
        <v>87</v>
      </c>
      <c r="AC37" s="110">
        <f>[33]Maio!$F$32</f>
        <v>93</v>
      </c>
      <c r="AD37" s="110">
        <f>[33]Maio!$F$33</f>
        <v>93</v>
      </c>
      <c r="AE37" s="110">
        <f>[33]Maio!$F$34</f>
        <v>94</v>
      </c>
      <c r="AF37" s="110">
        <f>[33]Maio!$F$35</f>
        <v>95</v>
      </c>
      <c r="AG37" s="115">
        <f t="shared" si="2"/>
        <v>95</v>
      </c>
      <c r="AH37" s="114">
        <f t="shared" si="3"/>
        <v>90.387096774193552</v>
      </c>
    </row>
    <row r="38" spans="1:36" x14ac:dyDescent="0.2">
      <c r="A38" s="48" t="s">
        <v>153</v>
      </c>
      <c r="B38" s="110">
        <f>[34]Maio!$F$5</f>
        <v>100</v>
      </c>
      <c r="C38" s="110">
        <f>[34]Maio!$F$6</f>
        <v>100</v>
      </c>
      <c r="D38" s="110">
        <f>[34]Maio!$F$7</f>
        <v>100</v>
      </c>
      <c r="E38" s="110">
        <f>[34]Maio!$F$8</f>
        <v>100</v>
      </c>
      <c r="F38" s="110">
        <f>[34]Maio!$F$9</f>
        <v>100</v>
      </c>
      <c r="G38" s="110">
        <f>[34]Maio!$F$10</f>
        <v>100</v>
      </c>
      <c r="H38" s="110">
        <f>[34]Maio!$F$11</f>
        <v>100</v>
      </c>
      <c r="I38" s="110">
        <f>[34]Maio!$F$12</f>
        <v>100</v>
      </c>
      <c r="J38" s="110">
        <f>[34]Maio!$F$13</f>
        <v>100</v>
      </c>
      <c r="K38" s="110">
        <f>[34]Maio!$F$14</f>
        <v>100</v>
      </c>
      <c r="L38" s="110">
        <f>[34]Maio!$F$15</f>
        <v>100</v>
      </c>
      <c r="M38" s="110">
        <f>[34]Maio!$F$16</f>
        <v>100</v>
      </c>
      <c r="N38" s="110">
        <f>[34]Maio!$F$17</f>
        <v>100</v>
      </c>
      <c r="O38" s="110">
        <f>[34]Maio!$F$18</f>
        <v>100</v>
      </c>
      <c r="P38" s="110">
        <f>[34]Maio!$F$19</f>
        <v>100</v>
      </c>
      <c r="Q38" s="110">
        <f>[34]Maio!$F$20</f>
        <v>100</v>
      </c>
      <c r="R38" s="110">
        <f>[34]Maio!$F$21</f>
        <v>100</v>
      </c>
      <c r="S38" s="110">
        <f>[34]Maio!$F$22</f>
        <v>100</v>
      </c>
      <c r="T38" s="110">
        <f>[34]Maio!$F$23</f>
        <v>100</v>
      </c>
      <c r="U38" s="110">
        <f>[34]Maio!$F$24</f>
        <v>100</v>
      </c>
      <c r="V38" s="110">
        <f>[34]Maio!$F$25</f>
        <v>100</v>
      </c>
      <c r="W38" s="110">
        <f>[34]Maio!$F$26</f>
        <v>100</v>
      </c>
      <c r="X38" s="110">
        <f>[34]Maio!$F$27</f>
        <v>100</v>
      </c>
      <c r="Y38" s="110">
        <f>[34]Maio!$F$28</f>
        <v>100</v>
      </c>
      <c r="Z38" s="110">
        <f>[34]Maio!$F$29</f>
        <v>100</v>
      </c>
      <c r="AA38" s="110">
        <f>[34]Maio!$F$30</f>
        <v>100</v>
      </c>
      <c r="AB38" s="110">
        <f>[34]Maio!$F$31</f>
        <v>100</v>
      </c>
      <c r="AC38" s="110">
        <f>[34]Maio!$F$32</f>
        <v>100</v>
      </c>
      <c r="AD38" s="110">
        <f>[34]Maio!$F$33</f>
        <v>100</v>
      </c>
      <c r="AE38" s="110">
        <f>[34]Maio!$F$34</f>
        <v>100</v>
      </c>
      <c r="AF38" s="110">
        <f>[34]Maio!$F$35</f>
        <v>100</v>
      </c>
      <c r="AG38" s="115">
        <f t="shared" si="2"/>
        <v>100</v>
      </c>
      <c r="AH38" s="114">
        <f t="shared" si="3"/>
        <v>100</v>
      </c>
    </row>
    <row r="39" spans="1:36" x14ac:dyDescent="0.2">
      <c r="A39" s="48" t="s">
        <v>15</v>
      </c>
      <c r="B39" s="110">
        <f>[35]Maio!$F$5</f>
        <v>92</v>
      </c>
      <c r="C39" s="110">
        <f>[35]Maio!$F$6</f>
        <v>88</v>
      </c>
      <c r="D39" s="110">
        <f>[35]Maio!$F$7</f>
        <v>90</v>
      </c>
      <c r="E39" s="110">
        <f>[35]Maio!$F$8</f>
        <v>90</v>
      </c>
      <c r="F39" s="110">
        <f>[35]Maio!$F$9</f>
        <v>87</v>
      </c>
      <c r="G39" s="110">
        <f>[35]Maio!$F$10</f>
        <v>93</v>
      </c>
      <c r="H39" s="110">
        <f>[35]Maio!$F$11</f>
        <v>89</v>
      </c>
      <c r="I39" s="110">
        <f>[35]Maio!$F$12</f>
        <v>94</v>
      </c>
      <c r="J39" s="110">
        <f>[35]Maio!$F$13</f>
        <v>93</v>
      </c>
      <c r="K39" s="110">
        <f>[35]Maio!$F$14</f>
        <v>96</v>
      </c>
      <c r="L39" s="110">
        <f>[35]Maio!$F$15</f>
        <v>92</v>
      </c>
      <c r="M39" s="110">
        <f>[35]Maio!$F$16</f>
        <v>95</v>
      </c>
      <c r="N39" s="110">
        <f>[35]Maio!$F$17</f>
        <v>95</v>
      </c>
      <c r="O39" s="110">
        <f>[35]Maio!$F$18</f>
        <v>95</v>
      </c>
      <c r="P39" s="110">
        <f>[35]Maio!$F$19</f>
        <v>90</v>
      </c>
      <c r="Q39" s="110">
        <f>[35]Maio!$F$20</f>
        <v>91</v>
      </c>
      <c r="R39" s="110">
        <f>[35]Maio!$F$21</f>
        <v>94</v>
      </c>
      <c r="S39" s="110">
        <f>[35]Maio!$F$22</f>
        <v>90</v>
      </c>
      <c r="T39" s="110">
        <f>[35]Maio!$F$23</f>
        <v>89</v>
      </c>
      <c r="U39" s="110">
        <f>[35]Maio!$F$24</f>
        <v>88</v>
      </c>
      <c r="V39" s="110">
        <f>[35]Maio!$F$25</f>
        <v>95</v>
      </c>
      <c r="W39" s="110">
        <f>[35]Maio!$F$26</f>
        <v>90</v>
      </c>
      <c r="X39" s="110">
        <f>[35]Maio!$F$27</f>
        <v>95</v>
      </c>
      <c r="Y39" s="110">
        <f>[35]Maio!$F$28</f>
        <v>94</v>
      </c>
      <c r="Z39" s="110">
        <f>[35]Maio!$F$29</f>
        <v>86</v>
      </c>
      <c r="AA39" s="110">
        <f>[35]Maio!$F$30</f>
        <v>81</v>
      </c>
      <c r="AB39" s="110">
        <f>[35]Maio!$F$31</f>
        <v>86</v>
      </c>
      <c r="AC39" s="110">
        <f>[35]Maio!$F$32</f>
        <v>96</v>
      </c>
      <c r="AD39" s="110">
        <f>[35]Maio!$F$33</f>
        <v>94</v>
      </c>
      <c r="AE39" s="110">
        <f>[35]Maio!$F$34</f>
        <v>87</v>
      </c>
      <c r="AF39" s="110">
        <f>[35]Maio!$F$35</f>
        <v>83</v>
      </c>
      <c r="AG39" s="115">
        <f t="shared" si="2"/>
        <v>96</v>
      </c>
      <c r="AH39" s="114">
        <f t="shared" si="3"/>
        <v>90.903225806451616</v>
      </c>
      <c r="AI39" s="12" t="s">
        <v>35</v>
      </c>
      <c r="AJ39" t="s">
        <v>35</v>
      </c>
    </row>
    <row r="40" spans="1:36" x14ac:dyDescent="0.2">
      <c r="A40" s="48" t="s">
        <v>16</v>
      </c>
      <c r="B40" s="110">
        <f>[36]Maio!$F$5</f>
        <v>92</v>
      </c>
      <c r="C40" s="110">
        <f>[36]Maio!$F$6</f>
        <v>91</v>
      </c>
      <c r="D40" s="110">
        <f>[36]Maio!$F$7</f>
        <v>86</v>
      </c>
      <c r="E40" s="110">
        <f>[36]Maio!$F$8</f>
        <v>93</v>
      </c>
      <c r="F40" s="110">
        <f>[36]Maio!$F$9</f>
        <v>89</v>
      </c>
      <c r="G40" s="110">
        <f>[36]Maio!$F$10</f>
        <v>91</v>
      </c>
      <c r="H40" s="110">
        <f>[36]Maio!$F$11</f>
        <v>79</v>
      </c>
      <c r="I40" s="110">
        <f>[36]Maio!$F$12</f>
        <v>83</v>
      </c>
      <c r="J40" s="110">
        <f>[36]Maio!$F$13</f>
        <v>91</v>
      </c>
      <c r="K40" s="110">
        <f>[36]Maio!$F$14</f>
        <v>91</v>
      </c>
      <c r="L40" s="110">
        <f>[36]Maio!$F$15</f>
        <v>92</v>
      </c>
      <c r="M40" s="110">
        <f>[36]Maio!$F$16</f>
        <v>92</v>
      </c>
      <c r="N40" s="110">
        <f>[36]Maio!$F$17</f>
        <v>92</v>
      </c>
      <c r="O40" s="110">
        <f>[36]Maio!$F$18</f>
        <v>92</v>
      </c>
      <c r="P40" s="110">
        <f>[36]Maio!$F$19</f>
        <v>91</v>
      </c>
      <c r="Q40" s="110">
        <f>[36]Maio!$F$20</f>
        <v>90</v>
      </c>
      <c r="R40" s="110">
        <f>[36]Maio!$F$21</f>
        <v>89</v>
      </c>
      <c r="S40" s="110">
        <f>[36]Maio!$F$22</f>
        <v>80</v>
      </c>
      <c r="T40" s="110">
        <f>[36]Maio!$F$23</f>
        <v>83</v>
      </c>
      <c r="U40" s="110">
        <f>[36]Maio!$F$24</f>
        <v>90</v>
      </c>
      <c r="V40" s="110">
        <f>[36]Maio!$F$25</f>
        <v>96</v>
      </c>
      <c r="W40" s="110">
        <f>[36]Maio!$F$26</f>
        <v>90</v>
      </c>
      <c r="X40" s="110">
        <f>[36]Maio!$F$27</f>
        <v>91</v>
      </c>
      <c r="Y40" s="110">
        <f>[36]Maio!$F$28</f>
        <v>88</v>
      </c>
      <c r="Z40" s="110">
        <f>[36]Maio!$F$29</f>
        <v>85</v>
      </c>
      <c r="AA40" s="110">
        <f>[36]Maio!$F$30</f>
        <v>80</v>
      </c>
      <c r="AB40" s="110">
        <f>[36]Maio!$F$31</f>
        <v>73</v>
      </c>
      <c r="AC40" s="110">
        <f>[36]Maio!$F$32</f>
        <v>93</v>
      </c>
      <c r="AD40" s="110">
        <f>[36]Maio!$F$33</f>
        <v>91</v>
      </c>
      <c r="AE40" s="110">
        <f>[36]Maio!$F$34</f>
        <v>92</v>
      </c>
      <c r="AF40" s="110">
        <f>[36]Maio!$F$35</f>
        <v>82</v>
      </c>
      <c r="AG40" s="115">
        <f t="shared" si="2"/>
        <v>96</v>
      </c>
      <c r="AH40" s="114">
        <f t="shared" si="3"/>
        <v>88.322580645161295</v>
      </c>
    </row>
    <row r="41" spans="1:36" x14ac:dyDescent="0.2">
      <c r="A41" s="48" t="s">
        <v>257</v>
      </c>
      <c r="B41" s="110" t="str">
        <f>[37]Maio!$F$5</f>
        <v>*</v>
      </c>
      <c r="C41" s="110" t="str">
        <f>[37]Maio!$F$6</f>
        <v>*</v>
      </c>
      <c r="D41" s="110" t="str">
        <f>[37]Maio!$F$7</f>
        <v>*</v>
      </c>
      <c r="E41" s="110" t="str">
        <f>[37]Maio!$F$8</f>
        <v>*</v>
      </c>
      <c r="F41" s="110" t="str">
        <f>[37]Maio!$F$9</f>
        <v>*</v>
      </c>
      <c r="G41" s="110" t="str">
        <f>[37]Maio!$F$10</f>
        <v>*</v>
      </c>
      <c r="H41" s="110" t="str">
        <f>[37]Maio!$F$11</f>
        <v>*</v>
      </c>
      <c r="I41" s="110" t="str">
        <f>[37]Maio!$F$12</f>
        <v>*</v>
      </c>
      <c r="J41" s="110" t="str">
        <f>[37]Maio!$F$13</f>
        <v>*</v>
      </c>
      <c r="K41" s="110" t="str">
        <f>[37]Maio!$F$14</f>
        <v>*</v>
      </c>
      <c r="L41" s="110" t="str">
        <f>[37]Maio!$F$15</f>
        <v>*</v>
      </c>
      <c r="M41" s="110" t="str">
        <f>[37]Maio!$F$16</f>
        <v>*</v>
      </c>
      <c r="N41" s="110" t="str">
        <f>[37]Maio!$F$17</f>
        <v>*</v>
      </c>
      <c r="O41" s="110" t="str">
        <f>[37]Maio!$F$18</f>
        <v>*</v>
      </c>
      <c r="P41" s="110" t="str">
        <f>[37]Maio!$F$19</f>
        <v>*</v>
      </c>
      <c r="Q41" s="110" t="str">
        <f>[37]Maio!$F$20</f>
        <v>*</v>
      </c>
      <c r="R41" s="110" t="str">
        <f>[37]Maio!$F$21</f>
        <v>*</v>
      </c>
      <c r="S41" s="110" t="str">
        <f>[37]Maio!$F$22</f>
        <v>*</v>
      </c>
      <c r="T41" s="110" t="str">
        <f>[37]Maio!$F$23</f>
        <v>*</v>
      </c>
      <c r="U41" s="110" t="str">
        <f>[37]Maio!$F$24</f>
        <v>*</v>
      </c>
      <c r="V41" s="110" t="str">
        <f>[37]Maio!$F$25</f>
        <v>*</v>
      </c>
      <c r="W41" s="110" t="str">
        <f>[37]Maio!$F$26</f>
        <v>*</v>
      </c>
      <c r="X41" s="110" t="str">
        <f>[37]Maio!$F$27</f>
        <v>*</v>
      </c>
      <c r="Y41" s="110" t="str">
        <f>[37]Maio!$F$28</f>
        <v>*</v>
      </c>
      <c r="Z41" s="110" t="str">
        <f>[37]Maio!$F$29</f>
        <v>*</v>
      </c>
      <c r="AA41" s="110" t="str">
        <f>[37]Maio!$F$30</f>
        <v>*</v>
      </c>
      <c r="AB41" s="110" t="str">
        <f>[37]Maio!$F$31</f>
        <v>*</v>
      </c>
      <c r="AC41" s="110">
        <f>[37]Maio!$F$32</f>
        <v>86</v>
      </c>
      <c r="AD41" s="110">
        <f>[37]Maio!$F$33</f>
        <v>97</v>
      </c>
      <c r="AE41" s="110">
        <f>[37]Maio!$F$34</f>
        <v>95</v>
      </c>
      <c r="AF41" s="110">
        <f>[37]Maio!$F$35</f>
        <v>92</v>
      </c>
      <c r="AG41" s="115">
        <f t="shared" si="2"/>
        <v>97</v>
      </c>
      <c r="AH41" s="114">
        <f t="shared" si="3"/>
        <v>92.5</v>
      </c>
    </row>
    <row r="42" spans="1:36" x14ac:dyDescent="0.2">
      <c r="A42" s="48" t="s">
        <v>154</v>
      </c>
      <c r="B42" s="110">
        <f>[38]Maio!$F$5</f>
        <v>100</v>
      </c>
      <c r="C42" s="110">
        <f>[38]Maio!$F$6</f>
        <v>98</v>
      </c>
      <c r="D42" s="110">
        <f>[38]Maio!$F$7</f>
        <v>100</v>
      </c>
      <c r="E42" s="110">
        <f>[38]Maio!$F$8</f>
        <v>100</v>
      </c>
      <c r="F42" s="110">
        <f>[38]Maio!$F$9</f>
        <v>100</v>
      </c>
      <c r="G42" s="110">
        <f>[38]Maio!$F$10</f>
        <v>100</v>
      </c>
      <c r="H42" s="110">
        <f>[38]Maio!$F$11</f>
        <v>100</v>
      </c>
      <c r="I42" s="110">
        <f>[38]Maio!$F$12</f>
        <v>100</v>
      </c>
      <c r="J42" s="110">
        <f>[38]Maio!$F$13</f>
        <v>97</v>
      </c>
      <c r="K42" s="110">
        <f>[38]Maio!$F$14</f>
        <v>99</v>
      </c>
      <c r="L42" s="110">
        <f>[38]Maio!$F$15</f>
        <v>100</v>
      </c>
      <c r="M42" s="110">
        <f>[38]Maio!$F$16</f>
        <v>97</v>
      </c>
      <c r="N42" s="110">
        <f>[38]Maio!$F$17</f>
        <v>100</v>
      </c>
      <c r="O42" s="110">
        <f>[38]Maio!$F$18</f>
        <v>98</v>
      </c>
      <c r="P42" s="110">
        <f>[38]Maio!$F$19</f>
        <v>95</v>
      </c>
      <c r="Q42" s="110">
        <f>[38]Maio!$F$20</f>
        <v>99</v>
      </c>
      <c r="R42" s="110">
        <f>[38]Maio!$F$21</f>
        <v>100</v>
      </c>
      <c r="S42" s="110">
        <f>[38]Maio!$F$22</f>
        <v>99</v>
      </c>
      <c r="T42" s="110">
        <f>[38]Maio!$F$23</f>
        <v>100</v>
      </c>
      <c r="U42" s="110">
        <f>[38]Maio!$F$24</f>
        <v>100</v>
      </c>
      <c r="V42" s="110">
        <f>[38]Maio!$F$25</f>
        <v>100</v>
      </c>
      <c r="W42" s="110">
        <f>[38]Maio!$F$26</f>
        <v>100</v>
      </c>
      <c r="X42" s="110">
        <f>[38]Maio!$F$27</f>
        <v>100</v>
      </c>
      <c r="Y42" s="110">
        <f>[38]Maio!$F$28</f>
        <v>100</v>
      </c>
      <c r="Z42" s="110">
        <f>[38]Maio!$F$29</f>
        <v>99</v>
      </c>
      <c r="AA42" s="110">
        <f>[38]Maio!$F$30</f>
        <v>98</v>
      </c>
      <c r="AB42" s="110">
        <f>[38]Maio!$F$31</f>
        <v>94</v>
      </c>
      <c r="AC42" s="110">
        <f>[38]Maio!$F$32</f>
        <v>100</v>
      </c>
      <c r="AD42" s="110">
        <f>[38]Maio!$F$33</f>
        <v>96</v>
      </c>
      <c r="AE42" s="110">
        <f>[38]Maio!$F$34</f>
        <v>100</v>
      </c>
      <c r="AF42" s="110">
        <f>[38]Maio!$F$35</f>
        <v>100</v>
      </c>
      <c r="AG42" s="115">
        <f t="shared" si="2"/>
        <v>100</v>
      </c>
      <c r="AH42" s="114">
        <f t="shared" si="3"/>
        <v>99</v>
      </c>
    </row>
    <row r="43" spans="1:36" x14ac:dyDescent="0.2">
      <c r="A43" s="48" t="s">
        <v>17</v>
      </c>
      <c r="B43" s="110">
        <f>[39]Maio!$F$5</f>
        <v>100</v>
      </c>
      <c r="C43" s="110">
        <f>[39]Maio!$F$6</f>
        <v>99</v>
      </c>
      <c r="D43" s="110">
        <f>[39]Maio!$F$7</f>
        <v>100</v>
      </c>
      <c r="E43" s="110">
        <f>[39]Maio!$F$8</f>
        <v>99</v>
      </c>
      <c r="F43" s="110">
        <f>[39]Maio!$F$9</f>
        <v>98</v>
      </c>
      <c r="G43" s="110">
        <f>[39]Maio!$F$10</f>
        <v>97</v>
      </c>
      <c r="H43" s="110">
        <f>[39]Maio!$F$11</f>
        <v>97</v>
      </c>
      <c r="I43" s="110">
        <f>[39]Maio!$F$12</f>
        <v>98</v>
      </c>
      <c r="J43" s="110">
        <f>[39]Maio!$F$13</f>
        <v>98</v>
      </c>
      <c r="K43" s="110">
        <f>[39]Maio!$F$14</f>
        <v>99</v>
      </c>
      <c r="L43" s="110">
        <f>[39]Maio!$F$15</f>
        <v>98</v>
      </c>
      <c r="M43" s="110">
        <f>[39]Maio!$F$16</f>
        <v>100</v>
      </c>
      <c r="N43" s="110">
        <f>[39]Maio!$F$17</f>
        <v>99</v>
      </c>
      <c r="O43" s="110">
        <f>[39]Maio!$F$18</f>
        <v>96</v>
      </c>
      <c r="P43" s="110">
        <f>[39]Maio!$F$19</f>
        <v>96</v>
      </c>
      <c r="Q43" s="110">
        <f>[39]Maio!$F$20</f>
        <v>99</v>
      </c>
      <c r="R43" s="110">
        <f>[39]Maio!$F$21</f>
        <v>96</v>
      </c>
      <c r="S43" s="110">
        <f>[39]Maio!$F$22</f>
        <v>99</v>
      </c>
      <c r="T43" s="110">
        <f>[39]Maio!$F$23</f>
        <v>98</v>
      </c>
      <c r="U43" s="110">
        <f>[39]Maio!$F$24</f>
        <v>100</v>
      </c>
      <c r="V43" s="110">
        <f>[39]Maio!$F$25</f>
        <v>100</v>
      </c>
      <c r="W43" s="110">
        <f>[39]Maio!$F$26</f>
        <v>100</v>
      </c>
      <c r="X43" s="110">
        <f>[39]Maio!$F$27</f>
        <v>100</v>
      </c>
      <c r="Y43" s="110">
        <f>[39]Maio!$F$28</f>
        <v>97</v>
      </c>
      <c r="Z43" s="110">
        <f>[39]Maio!$F$29</f>
        <v>99</v>
      </c>
      <c r="AA43" s="110">
        <f>[39]Maio!$F$30</f>
        <v>97</v>
      </c>
      <c r="AB43" s="110">
        <f>[39]Maio!$F$31</f>
        <v>79</v>
      </c>
      <c r="AC43" s="110">
        <f>[39]Maio!$F$32</f>
        <v>100</v>
      </c>
      <c r="AD43" s="110">
        <f>[39]Maio!$F$33</f>
        <v>98</v>
      </c>
      <c r="AE43" s="110">
        <f>[39]Maio!$F$34</f>
        <v>100</v>
      </c>
      <c r="AF43" s="110">
        <f>[39]Maio!$F$35</f>
        <v>99</v>
      </c>
      <c r="AG43" s="115">
        <f t="shared" si="2"/>
        <v>100</v>
      </c>
      <c r="AH43" s="114">
        <f t="shared" si="3"/>
        <v>97.903225806451616</v>
      </c>
    </row>
    <row r="44" spans="1:36" x14ac:dyDescent="0.2">
      <c r="A44" s="48" t="s">
        <v>136</v>
      </c>
      <c r="B44" s="110">
        <f>[40]Maio!$F$5</f>
        <v>100</v>
      </c>
      <c r="C44" s="110">
        <f>[40]Maio!$F$6</f>
        <v>100</v>
      </c>
      <c r="D44" s="110">
        <f>[40]Maio!$F$7</f>
        <v>100</v>
      </c>
      <c r="E44" s="110">
        <f>[40]Maio!$F$8</f>
        <v>100</v>
      </c>
      <c r="F44" s="110">
        <f>[40]Maio!$F$9</f>
        <v>100</v>
      </c>
      <c r="G44" s="110">
        <f>[40]Maio!$F$10</f>
        <v>100</v>
      </c>
      <c r="H44" s="110">
        <f>[40]Maio!$F$11</f>
        <v>100</v>
      </c>
      <c r="I44" s="110">
        <f>[40]Maio!$F$12</f>
        <v>100</v>
      </c>
      <c r="J44" s="110">
        <f>[40]Maio!$F$13</f>
        <v>100</v>
      </c>
      <c r="K44" s="110">
        <f>[40]Maio!$F$14</f>
        <v>100</v>
      </c>
      <c r="L44" s="110">
        <f>[40]Maio!$F$15</f>
        <v>100</v>
      </c>
      <c r="M44" s="110">
        <f>[40]Maio!$F$16</f>
        <v>91</v>
      </c>
      <c r="N44" s="110">
        <f>[40]Maio!$F$17</f>
        <v>100</v>
      </c>
      <c r="O44" s="110">
        <f>[40]Maio!$F$18</f>
        <v>100</v>
      </c>
      <c r="P44" s="110">
        <f>[40]Maio!$F$19</f>
        <v>100</v>
      </c>
      <c r="Q44" s="110">
        <f>[40]Maio!$F$20</f>
        <v>98</v>
      </c>
      <c r="R44" s="110">
        <f>[40]Maio!$F$21</f>
        <v>99</v>
      </c>
      <c r="S44" s="110">
        <f>[40]Maio!$F$22</f>
        <v>91</v>
      </c>
      <c r="T44" s="110">
        <f>[40]Maio!$F$23</f>
        <v>100</v>
      </c>
      <c r="U44" s="110">
        <f>[40]Maio!$F$24</f>
        <v>100</v>
      </c>
      <c r="V44" s="110">
        <f>[40]Maio!$F$25</f>
        <v>100</v>
      </c>
      <c r="W44" s="110">
        <f>[40]Maio!$F$26</f>
        <v>100</v>
      </c>
      <c r="X44" s="110">
        <f>[40]Maio!$F$27</f>
        <v>100</v>
      </c>
      <c r="Y44" s="110">
        <f>[40]Maio!$F$28</f>
        <v>100</v>
      </c>
      <c r="Z44" s="110">
        <f>[40]Maio!$F$29</f>
        <v>100</v>
      </c>
      <c r="AA44" s="110">
        <f>[40]Maio!$F$30</f>
        <v>100</v>
      </c>
      <c r="AB44" s="110">
        <f>[40]Maio!$F$31</f>
        <v>88</v>
      </c>
      <c r="AC44" s="110">
        <f>[40]Maio!$F$32</f>
        <v>100</v>
      </c>
      <c r="AD44" s="110">
        <f>[40]Maio!$F$33</f>
        <v>100</v>
      </c>
      <c r="AE44" s="110">
        <f>[40]Maio!$F$34</f>
        <v>100</v>
      </c>
      <c r="AF44" s="110">
        <f>[40]Maio!$F$35</f>
        <v>100</v>
      </c>
      <c r="AG44" s="115">
        <f t="shared" si="2"/>
        <v>100</v>
      </c>
      <c r="AH44" s="114">
        <f t="shared" si="3"/>
        <v>98.935483870967744</v>
      </c>
    </row>
    <row r="45" spans="1:36" x14ac:dyDescent="0.2">
      <c r="A45" s="48" t="s">
        <v>18</v>
      </c>
      <c r="B45" s="110">
        <f>[41]Maio!$F$5</f>
        <v>91</v>
      </c>
      <c r="C45" s="110">
        <f>[41]Maio!$F$6</f>
        <v>90</v>
      </c>
      <c r="D45" s="110">
        <f>[41]Maio!$F$7</f>
        <v>93</v>
      </c>
      <c r="E45" s="110">
        <f>[41]Maio!$F$8</f>
        <v>94</v>
      </c>
      <c r="F45" s="110">
        <f>[41]Maio!$F$9</f>
        <v>89</v>
      </c>
      <c r="G45" s="110">
        <f>[41]Maio!$F$10</f>
        <v>87</v>
      </c>
      <c r="H45" s="110">
        <f>[41]Maio!$F$11</f>
        <v>89</v>
      </c>
      <c r="I45" s="110">
        <f>[41]Maio!$F$12</f>
        <v>92</v>
      </c>
      <c r="J45" s="110">
        <f>[41]Maio!$F$13</f>
        <v>92</v>
      </c>
      <c r="K45" s="110">
        <f>[41]Maio!$F$14</f>
        <v>97</v>
      </c>
      <c r="L45" s="110">
        <f>[41]Maio!$F$15</f>
        <v>96</v>
      </c>
      <c r="M45" s="110">
        <f>[41]Maio!$F$16</f>
        <v>95</v>
      </c>
      <c r="N45" s="110">
        <f>[41]Maio!$F$17</f>
        <v>95</v>
      </c>
      <c r="O45" s="110">
        <f>[41]Maio!$F$18</f>
        <v>95</v>
      </c>
      <c r="P45" s="110">
        <f>[41]Maio!$F$19</f>
        <v>91</v>
      </c>
      <c r="Q45" s="110">
        <f>[41]Maio!$F$20</f>
        <v>92</v>
      </c>
      <c r="R45" s="110">
        <f>[41]Maio!$F$21</f>
        <v>92</v>
      </c>
      <c r="S45" s="110">
        <f>[41]Maio!$F$22</f>
        <v>91</v>
      </c>
      <c r="T45" s="110">
        <f>[41]Maio!$F$23</f>
        <v>92</v>
      </c>
      <c r="U45" s="110">
        <f>[41]Maio!$F$24</f>
        <v>90</v>
      </c>
      <c r="V45" s="110">
        <f>[41]Maio!$F$25</f>
        <v>87</v>
      </c>
      <c r="W45" s="110">
        <f>[41]Maio!$F$26</f>
        <v>88</v>
      </c>
      <c r="X45" s="110">
        <f>[41]Maio!$F$27</f>
        <v>85</v>
      </c>
      <c r="Y45" s="110">
        <f>[41]Maio!$F$28</f>
        <v>82</v>
      </c>
      <c r="Z45" s="110">
        <f>[41]Maio!$F$29</f>
        <v>80</v>
      </c>
      <c r="AA45" s="110">
        <f>[41]Maio!$F$30</f>
        <v>87</v>
      </c>
      <c r="AB45" s="110">
        <f>[41]Maio!$F$31</f>
        <v>80</v>
      </c>
      <c r="AC45" s="110">
        <f>[41]Maio!$F$32</f>
        <v>99</v>
      </c>
      <c r="AD45" s="110">
        <f>[41]Maio!$F$33</f>
        <v>98</v>
      </c>
      <c r="AE45" s="110">
        <f>[41]Maio!$F$34</f>
        <v>93</v>
      </c>
      <c r="AF45" s="110">
        <f>[41]Maio!$F$35</f>
        <v>91</v>
      </c>
      <c r="AG45" s="115">
        <f t="shared" ref="AG45" si="4">MAX(B45:AF45)</f>
        <v>99</v>
      </c>
      <c r="AH45" s="114">
        <f t="shared" ref="AH45" si="5">AVERAGE(B45:AF45)</f>
        <v>90.741935483870961</v>
      </c>
      <c r="AJ45" t="s">
        <v>35</v>
      </c>
    </row>
    <row r="46" spans="1:36" x14ac:dyDescent="0.2">
      <c r="A46" s="48" t="s">
        <v>19</v>
      </c>
      <c r="B46" s="110">
        <f>[42]Maio!$F$5</f>
        <v>97</v>
      </c>
      <c r="C46" s="110">
        <f>[42]Maio!$F$6</f>
        <v>95</v>
      </c>
      <c r="D46" s="110">
        <f>[42]Maio!$F$7</f>
        <v>90</v>
      </c>
      <c r="E46" s="110">
        <f>[42]Maio!$F$8</f>
        <v>95</v>
      </c>
      <c r="F46" s="110">
        <f>[42]Maio!$F$9</f>
        <v>97</v>
      </c>
      <c r="G46" s="110">
        <f>[42]Maio!$F$10</f>
        <v>95</v>
      </c>
      <c r="H46" s="110">
        <f>[42]Maio!$F$11</f>
        <v>92</v>
      </c>
      <c r="I46" s="110">
        <f>[42]Maio!$F$12</f>
        <v>96</v>
      </c>
      <c r="J46" s="110">
        <f>[42]Maio!$F$13</f>
        <v>100</v>
      </c>
      <c r="K46" s="110">
        <f>[42]Maio!$F$14</f>
        <v>100</v>
      </c>
      <c r="L46" s="110">
        <f>[42]Maio!$F$15</f>
        <v>94</v>
      </c>
      <c r="M46" s="110">
        <f>[42]Maio!$F$16</f>
        <v>97</v>
      </c>
      <c r="N46" s="110">
        <f>[42]Maio!$F$17</f>
        <v>98</v>
      </c>
      <c r="O46" s="110">
        <f>[42]Maio!$F$18</f>
        <v>98</v>
      </c>
      <c r="P46" s="110">
        <f>[42]Maio!$F$19</f>
        <v>92</v>
      </c>
      <c r="Q46" s="110">
        <f>[42]Maio!$F$20</f>
        <v>94</v>
      </c>
      <c r="R46" s="110">
        <f>[42]Maio!$F$21</f>
        <v>99</v>
      </c>
      <c r="S46" s="110">
        <f>[42]Maio!$F$22</f>
        <v>96</v>
      </c>
      <c r="T46" s="110">
        <f>[42]Maio!$F$23</f>
        <v>99</v>
      </c>
      <c r="U46" s="110">
        <f>[42]Maio!$F$24</f>
        <v>100</v>
      </c>
      <c r="V46" s="110">
        <f>[42]Maio!$F$25</f>
        <v>100</v>
      </c>
      <c r="W46" s="110">
        <f>[42]Maio!$F$26</f>
        <v>100</v>
      </c>
      <c r="X46" s="110">
        <f>[42]Maio!$F$27</f>
        <v>100</v>
      </c>
      <c r="Y46" s="110">
        <f>[42]Maio!$F$28</f>
        <v>98</v>
      </c>
      <c r="Z46" s="110">
        <f>[42]Maio!$F$29</f>
        <v>98</v>
      </c>
      <c r="AA46" s="110">
        <f>[42]Maio!$F$30</f>
        <v>93</v>
      </c>
      <c r="AB46" s="110">
        <f>[42]Maio!$F$31</f>
        <v>90</v>
      </c>
      <c r="AC46" s="110">
        <f>[42]Maio!$F$32</f>
        <v>100</v>
      </c>
      <c r="AD46" s="110">
        <f>[42]Maio!$F$33</f>
        <v>100</v>
      </c>
      <c r="AE46" s="110">
        <f>[42]Maio!$F$34</f>
        <v>97</v>
      </c>
      <c r="AF46" s="110">
        <f>[42]Maio!$F$35</f>
        <v>96</v>
      </c>
      <c r="AG46" s="115">
        <f t="shared" si="2"/>
        <v>100</v>
      </c>
      <c r="AH46" s="114">
        <f t="shared" si="3"/>
        <v>96.645161290322577</v>
      </c>
      <c r="AI46" s="12" t="s">
        <v>35</v>
      </c>
      <c r="AJ46" t="s">
        <v>35</v>
      </c>
    </row>
    <row r="47" spans="1:36" x14ac:dyDescent="0.2">
      <c r="A47" s="48" t="s">
        <v>23</v>
      </c>
      <c r="B47" s="110">
        <f>[43]Maio!$F$5</f>
        <v>89</v>
      </c>
      <c r="C47" s="110">
        <f>[43]Maio!$F$6</f>
        <v>90</v>
      </c>
      <c r="D47" s="110">
        <f>[43]Maio!$F$7</f>
        <v>92</v>
      </c>
      <c r="E47" s="110">
        <f>[43]Maio!$F$8</f>
        <v>94</v>
      </c>
      <c r="F47" s="110">
        <f>[43]Maio!$F$9</f>
        <v>82</v>
      </c>
      <c r="G47" s="110">
        <f>[43]Maio!$F$10</f>
        <v>85</v>
      </c>
      <c r="H47" s="110">
        <f>[43]Maio!$F$11</f>
        <v>84</v>
      </c>
      <c r="I47" s="110">
        <f>[43]Maio!$F$12</f>
        <v>86</v>
      </c>
      <c r="J47" s="110">
        <f>[43]Maio!$F$13</f>
        <v>84</v>
      </c>
      <c r="K47" s="110">
        <f>[43]Maio!$F$14</f>
        <v>94</v>
      </c>
      <c r="L47" s="110">
        <f>[43]Maio!$F$15</f>
        <v>95</v>
      </c>
      <c r="M47" s="110">
        <f>[43]Maio!$F$16</f>
        <v>95</v>
      </c>
      <c r="N47" s="110">
        <f>[43]Maio!$F$17</f>
        <v>92</v>
      </c>
      <c r="O47" s="110">
        <f>[43]Maio!$F$18</f>
        <v>90</v>
      </c>
      <c r="P47" s="110">
        <f>[43]Maio!$F$19</f>
        <v>91</v>
      </c>
      <c r="Q47" s="110">
        <f>[43]Maio!$F$20</f>
        <v>83</v>
      </c>
      <c r="R47" s="110">
        <f>[43]Maio!$F$21</f>
        <v>77</v>
      </c>
      <c r="S47" s="110">
        <f>[43]Maio!$F$22</f>
        <v>86</v>
      </c>
      <c r="T47" s="110">
        <f>[43]Maio!$F$23</f>
        <v>91</v>
      </c>
      <c r="U47" s="110">
        <f>[43]Maio!$F$24</f>
        <v>88</v>
      </c>
      <c r="V47" s="110">
        <f>[43]Maio!$F$25</f>
        <v>95</v>
      </c>
      <c r="W47" s="110">
        <f>[43]Maio!$F$26</f>
        <v>80</v>
      </c>
      <c r="X47" s="110">
        <f>[43]Maio!$F$27</f>
        <v>96</v>
      </c>
      <c r="Y47" s="110">
        <f>[43]Maio!$F$28</f>
        <v>74</v>
      </c>
      <c r="Z47" s="110">
        <f>[43]Maio!$F$29</f>
        <v>78</v>
      </c>
      <c r="AA47" s="110">
        <f>[43]Maio!$F$30</f>
        <v>78</v>
      </c>
      <c r="AB47" s="110">
        <f>[43]Maio!$F$31</f>
        <v>71</v>
      </c>
      <c r="AC47" s="110">
        <f>[43]Maio!$F$32</f>
        <v>96</v>
      </c>
      <c r="AD47" s="110">
        <f>[43]Maio!$F$33</f>
        <v>89</v>
      </c>
      <c r="AE47" s="110">
        <f>[43]Maio!$F$34</f>
        <v>93</v>
      </c>
      <c r="AF47" s="110">
        <f>[43]Maio!$F$35</f>
        <v>90</v>
      </c>
      <c r="AG47" s="115">
        <f t="shared" si="2"/>
        <v>96</v>
      </c>
      <c r="AH47" s="114">
        <f t="shared" si="3"/>
        <v>87.354838709677423</v>
      </c>
      <c r="AJ47" t="s">
        <v>35</v>
      </c>
    </row>
    <row r="48" spans="1:36" x14ac:dyDescent="0.2">
      <c r="A48" s="48" t="s">
        <v>34</v>
      </c>
      <c r="B48" s="110">
        <f>[44]Maio!$F$5</f>
        <v>86</v>
      </c>
      <c r="C48" s="110">
        <f>[44]Maio!$F$6</f>
        <v>90</v>
      </c>
      <c r="D48" s="110">
        <f>[44]Maio!$F$7</f>
        <v>87</v>
      </c>
      <c r="E48" s="110">
        <f>[44]Maio!$F$8</f>
        <v>92</v>
      </c>
      <c r="F48" s="110">
        <f>[44]Maio!$F$9</f>
        <v>87</v>
      </c>
      <c r="G48" s="110">
        <f>[44]Maio!$F$10</f>
        <v>84</v>
      </c>
      <c r="H48" s="110">
        <f>[44]Maio!$F$11</f>
        <v>87</v>
      </c>
      <c r="I48" s="110">
        <f>[44]Maio!$F$12</f>
        <v>86</v>
      </c>
      <c r="J48" s="110">
        <f>[44]Maio!$F$13</f>
        <v>85</v>
      </c>
      <c r="K48" s="110">
        <f>[44]Maio!$F$14</f>
        <v>97</v>
      </c>
      <c r="L48" s="110">
        <f>[44]Maio!$F$15</f>
        <v>100</v>
      </c>
      <c r="M48" s="110">
        <f>[44]Maio!$F$16</f>
        <v>97</v>
      </c>
      <c r="N48" s="110">
        <f>[44]Maio!$F$17</f>
        <v>95</v>
      </c>
      <c r="O48" s="110">
        <f>[44]Maio!$F$18</f>
        <v>88</v>
      </c>
      <c r="P48" s="110">
        <f>[44]Maio!$F$19</f>
        <v>86</v>
      </c>
      <c r="Q48" s="110">
        <f>[44]Maio!$F$20</f>
        <v>85</v>
      </c>
      <c r="R48" s="110">
        <f>[44]Maio!$F$21</f>
        <v>85</v>
      </c>
      <c r="S48" s="110">
        <f>[44]Maio!$F$22</f>
        <v>85</v>
      </c>
      <c r="T48" s="110">
        <f>[44]Maio!$F$23</f>
        <v>86</v>
      </c>
      <c r="U48" s="110">
        <f>[44]Maio!$F$24</f>
        <v>87</v>
      </c>
      <c r="V48" s="110">
        <f>[44]Maio!$F$25</f>
        <v>85</v>
      </c>
      <c r="W48" s="110">
        <f>[44]Maio!$F$26</f>
        <v>84</v>
      </c>
      <c r="X48" s="110">
        <f>[44]Maio!$F$27</f>
        <v>82</v>
      </c>
      <c r="Y48" s="110">
        <f>[44]Maio!$F$28</f>
        <v>78</v>
      </c>
      <c r="Z48" s="110">
        <f>[44]Maio!$F$29</f>
        <v>81</v>
      </c>
      <c r="AA48" s="110">
        <f>[44]Maio!$F$30</f>
        <v>77</v>
      </c>
      <c r="AB48" s="110">
        <f>[44]Maio!$F$31</f>
        <v>69</v>
      </c>
      <c r="AC48" s="110">
        <f>[44]Maio!$F$32</f>
        <v>93</v>
      </c>
      <c r="AD48" s="110">
        <f>[44]Maio!$F$33</f>
        <v>100</v>
      </c>
      <c r="AE48" s="110">
        <f>[44]Maio!$F$34</f>
        <v>100</v>
      </c>
      <c r="AF48" s="110">
        <f>[44]Maio!$F$35</f>
        <v>90</v>
      </c>
      <c r="AG48" s="115">
        <f t="shared" si="2"/>
        <v>100</v>
      </c>
      <c r="AH48" s="114">
        <f t="shared" si="3"/>
        <v>87.548387096774192</v>
      </c>
      <c r="AI48" s="12" t="s">
        <v>35</v>
      </c>
      <c r="AJ48" t="s">
        <v>35</v>
      </c>
    </row>
    <row r="49" spans="1:36" x14ac:dyDescent="0.2">
      <c r="A49" s="48" t="s">
        <v>20</v>
      </c>
      <c r="B49" s="110">
        <f>[45]Maio!$F$5</f>
        <v>89</v>
      </c>
      <c r="C49" s="110">
        <f>[45]Maio!$F$6</f>
        <v>87</v>
      </c>
      <c r="D49" s="110">
        <f>[45]Maio!$F$7</f>
        <v>81</v>
      </c>
      <c r="E49" s="110">
        <f>[45]Maio!$F$8</f>
        <v>86</v>
      </c>
      <c r="F49" s="110">
        <f>[45]Maio!$F$9</f>
        <v>83</v>
      </c>
      <c r="G49" s="110">
        <f>[45]Maio!$F$10</f>
        <v>86</v>
      </c>
      <c r="H49" s="110">
        <f>[45]Maio!$F$11</f>
        <v>89</v>
      </c>
      <c r="I49" s="110">
        <f>[45]Maio!$F$12</f>
        <v>90</v>
      </c>
      <c r="J49" s="110">
        <f>[45]Maio!$F$13</f>
        <v>88</v>
      </c>
      <c r="K49" s="110">
        <f>[45]Maio!$F$14</f>
        <v>81</v>
      </c>
      <c r="L49" s="110">
        <f>[45]Maio!$F$15</f>
        <v>91</v>
      </c>
      <c r="M49" s="110">
        <f>[45]Maio!$F$16</f>
        <v>79</v>
      </c>
      <c r="N49" s="110">
        <f>[45]Maio!$F$17</f>
        <v>85</v>
      </c>
      <c r="O49" s="110">
        <f>[45]Maio!$F$18</f>
        <v>84</v>
      </c>
      <c r="P49" s="110">
        <f>[45]Maio!$F$19</f>
        <v>79</v>
      </c>
      <c r="Q49" s="110">
        <f>[45]Maio!$F$20</f>
        <v>77</v>
      </c>
      <c r="R49" s="110">
        <f>[45]Maio!$F$21</f>
        <v>84</v>
      </c>
      <c r="S49" s="110">
        <f>[45]Maio!$F$22</f>
        <v>87</v>
      </c>
      <c r="T49" s="110">
        <f>[45]Maio!$F$23</f>
        <v>87</v>
      </c>
      <c r="U49" s="110">
        <f>[45]Maio!$F$24</f>
        <v>88</v>
      </c>
      <c r="V49" s="110">
        <f>[45]Maio!$F$25</f>
        <v>88</v>
      </c>
      <c r="W49" s="110">
        <f>[45]Maio!$F$26</f>
        <v>90</v>
      </c>
      <c r="X49" s="110">
        <f>[45]Maio!$F$27</f>
        <v>87</v>
      </c>
      <c r="Y49" s="110">
        <f>[45]Maio!$F$28</f>
        <v>85</v>
      </c>
      <c r="Z49" s="110">
        <f>[45]Maio!$F$29</f>
        <v>84</v>
      </c>
      <c r="AA49" s="110">
        <f>[45]Maio!$F$30</f>
        <v>83</v>
      </c>
      <c r="AB49" s="110">
        <f>[45]Maio!$F$31</f>
        <v>89</v>
      </c>
      <c r="AC49" s="110">
        <f>[45]Maio!$F$32</f>
        <v>95</v>
      </c>
      <c r="AD49" s="110">
        <f>[45]Maio!$F$33</f>
        <v>89</v>
      </c>
      <c r="AE49" s="110">
        <f>[45]Maio!$F$34</f>
        <v>91</v>
      </c>
      <c r="AF49" s="110">
        <f>[45]Maio!$F$35</f>
        <v>94</v>
      </c>
      <c r="AG49" s="115">
        <f t="shared" si="2"/>
        <v>95</v>
      </c>
      <c r="AH49" s="114">
        <f t="shared" si="3"/>
        <v>86.322580645161295</v>
      </c>
    </row>
    <row r="50" spans="1:36" s="5" customFormat="1" ht="17.100000000000001" customHeight="1" x14ac:dyDescent="0.2">
      <c r="A50" s="49" t="s">
        <v>24</v>
      </c>
      <c r="B50" s="111">
        <f t="shared" ref="B50:AE50" si="6">MAX(B5:B49)</f>
        <v>100</v>
      </c>
      <c r="C50" s="111">
        <f t="shared" si="6"/>
        <v>100</v>
      </c>
      <c r="D50" s="111">
        <f t="shared" si="6"/>
        <v>100</v>
      </c>
      <c r="E50" s="111">
        <f t="shared" si="6"/>
        <v>100</v>
      </c>
      <c r="F50" s="111">
        <f t="shared" si="6"/>
        <v>100</v>
      </c>
      <c r="G50" s="111">
        <f t="shared" si="6"/>
        <v>100</v>
      </c>
      <c r="H50" s="111">
        <f t="shared" si="6"/>
        <v>100</v>
      </c>
      <c r="I50" s="111">
        <f t="shared" si="6"/>
        <v>100</v>
      </c>
      <c r="J50" s="111">
        <f t="shared" si="6"/>
        <v>100</v>
      </c>
      <c r="K50" s="111">
        <f t="shared" si="6"/>
        <v>100</v>
      </c>
      <c r="L50" s="111">
        <f t="shared" si="6"/>
        <v>100</v>
      </c>
      <c r="M50" s="111">
        <f t="shared" si="6"/>
        <v>100</v>
      </c>
      <c r="N50" s="111">
        <f t="shared" si="6"/>
        <v>100</v>
      </c>
      <c r="O50" s="111">
        <f t="shared" si="6"/>
        <v>100</v>
      </c>
      <c r="P50" s="111">
        <f t="shared" si="6"/>
        <v>100</v>
      </c>
      <c r="Q50" s="111">
        <f t="shared" si="6"/>
        <v>100</v>
      </c>
      <c r="R50" s="111">
        <f t="shared" si="6"/>
        <v>100</v>
      </c>
      <c r="S50" s="111">
        <f t="shared" si="6"/>
        <v>100</v>
      </c>
      <c r="T50" s="111">
        <f t="shared" si="6"/>
        <v>100</v>
      </c>
      <c r="U50" s="111">
        <f t="shared" si="6"/>
        <v>100</v>
      </c>
      <c r="V50" s="111">
        <f t="shared" si="6"/>
        <v>100</v>
      </c>
      <c r="W50" s="111">
        <f t="shared" si="6"/>
        <v>100</v>
      </c>
      <c r="X50" s="111">
        <f t="shared" si="6"/>
        <v>100</v>
      </c>
      <c r="Y50" s="111">
        <f t="shared" si="6"/>
        <v>100</v>
      </c>
      <c r="Z50" s="111">
        <f t="shared" si="6"/>
        <v>100</v>
      </c>
      <c r="AA50" s="111">
        <f t="shared" si="6"/>
        <v>100</v>
      </c>
      <c r="AB50" s="111">
        <f t="shared" si="6"/>
        <v>100</v>
      </c>
      <c r="AC50" s="111">
        <f t="shared" si="6"/>
        <v>100</v>
      </c>
      <c r="AD50" s="111">
        <f t="shared" si="6"/>
        <v>100</v>
      </c>
      <c r="AE50" s="111">
        <f t="shared" si="6"/>
        <v>100</v>
      </c>
      <c r="AF50" s="111">
        <f t="shared" ref="AF50" si="7">MAX(AF5:AF49)</f>
        <v>100</v>
      </c>
      <c r="AG50" s="115">
        <f>MAX(AG5:AG49)</f>
        <v>100</v>
      </c>
      <c r="AH50" s="114">
        <f>AVERAGE(AH5:AH49)</f>
        <v>93.385572662979911</v>
      </c>
      <c r="AJ50" s="5" t="s">
        <v>35</v>
      </c>
    </row>
    <row r="51" spans="1:36" x14ac:dyDescent="0.2">
      <c r="A51" s="105" t="s">
        <v>227</v>
      </c>
      <c r="B51" s="39"/>
      <c r="C51" s="39"/>
      <c r="D51" s="39"/>
      <c r="E51" s="39"/>
      <c r="F51" s="39"/>
      <c r="G51" s="39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50"/>
      <c r="AF51" s="50"/>
      <c r="AG51" s="43"/>
      <c r="AH51" s="44"/>
    </row>
    <row r="52" spans="1:36" x14ac:dyDescent="0.2">
      <c r="A52" s="105" t="s">
        <v>228</v>
      </c>
      <c r="B52" s="40"/>
      <c r="C52" s="40"/>
      <c r="D52" s="40"/>
      <c r="E52" s="40"/>
      <c r="F52" s="40"/>
      <c r="G52" s="40"/>
      <c r="H52" s="40"/>
      <c r="I52" s="40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8"/>
      <c r="U52" s="98"/>
      <c r="V52" s="98"/>
      <c r="W52" s="98"/>
      <c r="X52" s="98"/>
      <c r="Y52" s="96"/>
      <c r="Z52" s="96"/>
      <c r="AA52" s="96"/>
      <c r="AB52" s="96"/>
      <c r="AC52" s="96"/>
      <c r="AD52" s="96"/>
      <c r="AE52" s="96"/>
      <c r="AF52" s="96"/>
      <c r="AG52" s="43"/>
      <c r="AH52" s="42"/>
    </row>
    <row r="53" spans="1:36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99"/>
      <c r="U53" s="99"/>
      <c r="V53" s="99"/>
      <c r="W53" s="99"/>
      <c r="X53" s="99"/>
      <c r="Y53" s="96"/>
      <c r="Z53" s="96"/>
      <c r="AA53" s="96"/>
      <c r="AB53" s="96"/>
      <c r="AC53" s="96"/>
      <c r="AD53" s="45"/>
      <c r="AE53" s="45"/>
      <c r="AF53" s="45"/>
      <c r="AG53" s="43"/>
      <c r="AH53" s="42"/>
      <c r="AI53" s="12" t="s">
        <v>35</v>
      </c>
    </row>
    <row r="54" spans="1:36" x14ac:dyDescent="0.2">
      <c r="A54" s="96"/>
      <c r="B54" s="96"/>
      <c r="C54" s="96"/>
      <c r="D54" s="96"/>
      <c r="E54" s="96"/>
      <c r="F54" s="39"/>
      <c r="G54" s="39"/>
      <c r="H54" s="39"/>
      <c r="I54" s="39"/>
      <c r="J54" s="39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5"/>
      <c r="AE54" s="45"/>
      <c r="AF54" s="45"/>
      <c r="AG54" s="43"/>
      <c r="AH54" s="74"/>
    </row>
    <row r="55" spans="1:36" x14ac:dyDescent="0.2">
      <c r="A55" s="41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5"/>
      <c r="AF55" s="45"/>
      <c r="AG55" s="43"/>
      <c r="AH55" s="44"/>
      <c r="AJ55" t="s">
        <v>35</v>
      </c>
    </row>
    <row r="56" spans="1:36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6"/>
      <c r="AF56" s="46"/>
      <c r="AG56" s="43"/>
      <c r="AH56" s="44"/>
    </row>
    <row r="57" spans="1:36" ht="13.5" thickBot="1" x14ac:dyDescent="0.25">
      <c r="A57" s="51"/>
      <c r="B57" s="52"/>
      <c r="C57" s="52"/>
      <c r="D57" s="52"/>
      <c r="E57" s="52"/>
      <c r="F57" s="52"/>
      <c r="G57" s="52" t="s">
        <v>35</v>
      </c>
      <c r="H57" s="52"/>
      <c r="I57" s="52"/>
      <c r="J57" s="52"/>
      <c r="K57" s="52"/>
      <c r="L57" s="52" t="s">
        <v>35</v>
      </c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3"/>
      <c r="AH57" s="75"/>
    </row>
    <row r="58" spans="1:36" x14ac:dyDescent="0.2">
      <c r="AJ58" t="s">
        <v>35</v>
      </c>
    </row>
    <row r="59" spans="1:36" x14ac:dyDescent="0.2">
      <c r="U59" s="2" t="s">
        <v>35</v>
      </c>
      <c r="Y59" s="2" t="s">
        <v>35</v>
      </c>
      <c r="AJ59" t="s">
        <v>35</v>
      </c>
    </row>
    <row r="60" spans="1:36" x14ac:dyDescent="0.2">
      <c r="L60" s="2" t="s">
        <v>35</v>
      </c>
      <c r="Q60" s="2" t="s">
        <v>35</v>
      </c>
      <c r="U60" s="2" t="s">
        <v>35</v>
      </c>
      <c r="AD60" s="2" t="s">
        <v>35</v>
      </c>
      <c r="AJ60" t="s">
        <v>35</v>
      </c>
    </row>
    <row r="61" spans="1:36" x14ac:dyDescent="0.2">
      <c r="O61" s="2" t="s">
        <v>35</v>
      </c>
      <c r="AB61" s="2" t="s">
        <v>35</v>
      </c>
      <c r="AG61" s="7" t="s">
        <v>35</v>
      </c>
    </row>
    <row r="62" spans="1:36" x14ac:dyDescent="0.2">
      <c r="G62" s="2" t="s">
        <v>35</v>
      </c>
      <c r="L62" s="2" t="s">
        <v>35</v>
      </c>
      <c r="AF62" s="2" t="s">
        <v>35</v>
      </c>
      <c r="AJ62" s="12" t="s">
        <v>35</v>
      </c>
    </row>
    <row r="63" spans="1:36" x14ac:dyDescent="0.2">
      <c r="P63" s="2" t="s">
        <v>200</v>
      </c>
      <c r="S63" s="2" t="s">
        <v>35</v>
      </c>
      <c r="U63" s="2" t="s">
        <v>35</v>
      </c>
      <c r="V63" s="2" t="s">
        <v>35</v>
      </c>
      <c r="Y63" s="2" t="s">
        <v>35</v>
      </c>
      <c r="AD63" s="2" t="s">
        <v>35</v>
      </c>
    </row>
    <row r="64" spans="1:36" x14ac:dyDescent="0.2">
      <c r="L64" s="2" t="s">
        <v>35</v>
      </c>
      <c r="S64" s="2" t="s">
        <v>35</v>
      </c>
      <c r="T64" s="2" t="s">
        <v>35</v>
      </c>
      <c r="Z64" s="2" t="s">
        <v>35</v>
      </c>
      <c r="AA64" s="2" t="s">
        <v>35</v>
      </c>
      <c r="AB64" s="2" t="s">
        <v>35</v>
      </c>
      <c r="AE64" s="2" t="s">
        <v>35</v>
      </c>
    </row>
    <row r="65" spans="7:33" x14ac:dyDescent="0.2">
      <c r="V65" s="2" t="s">
        <v>35</v>
      </c>
      <c r="W65" s="2" t="s">
        <v>35</v>
      </c>
      <c r="X65" s="2" t="s">
        <v>35</v>
      </c>
      <c r="Y65" s="2" t="s">
        <v>35</v>
      </c>
      <c r="AG65" s="7" t="s">
        <v>35</v>
      </c>
    </row>
    <row r="66" spans="7:33" x14ac:dyDescent="0.2">
      <c r="G66" s="2" t="s">
        <v>35</v>
      </c>
      <c r="P66" s="2" t="s">
        <v>35</v>
      </c>
      <c r="V66" s="2" t="s">
        <v>35</v>
      </c>
      <c r="Y66" s="2" t="s">
        <v>35</v>
      </c>
      <c r="AE66" s="2" t="s">
        <v>35</v>
      </c>
    </row>
    <row r="67" spans="7:33" x14ac:dyDescent="0.2">
      <c r="R67" s="2" t="s">
        <v>35</v>
      </c>
      <c r="U67" s="2" t="s">
        <v>35</v>
      </c>
    </row>
    <row r="68" spans="7:33" x14ac:dyDescent="0.2">
      <c r="L68" s="2" t="s">
        <v>35</v>
      </c>
      <c r="Y68" s="2" t="s">
        <v>35</v>
      </c>
      <c r="AC68" s="2" t="s">
        <v>35</v>
      </c>
      <c r="AD68" s="2" t="s">
        <v>35</v>
      </c>
    </row>
    <row r="70" spans="7:33" x14ac:dyDescent="0.2">
      <c r="N70" s="2" t="s">
        <v>35</v>
      </c>
    </row>
    <row r="71" spans="7:33" x14ac:dyDescent="0.2">
      <c r="U71" s="2" t="s">
        <v>35</v>
      </c>
    </row>
    <row r="76" spans="7:33" x14ac:dyDescent="0.2">
      <c r="W76" s="2" t="s">
        <v>35</v>
      </c>
    </row>
  </sheetData>
  <mergeCells count="34">
    <mergeCell ref="A1:AH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A2:A4"/>
    <mergeCell ref="S3:S4"/>
    <mergeCell ref="B2:AH2"/>
    <mergeCell ref="AE3:AE4"/>
    <mergeCell ref="T3:T4"/>
    <mergeCell ref="Z3:Z4"/>
    <mergeCell ref="AF3:AF4"/>
    <mergeCell ref="U3:U4"/>
    <mergeCell ref="V3:V4"/>
    <mergeCell ref="B3:B4"/>
    <mergeCell ref="C3:C4"/>
    <mergeCell ref="D3:D4"/>
    <mergeCell ref="N3:N4"/>
    <mergeCell ref="G3:G4"/>
    <mergeCell ref="E3:E4"/>
    <mergeCell ref="F3:F4"/>
    <mergeCell ref="M3:M4"/>
    <mergeCell ref="K3:K4"/>
    <mergeCell ref="L3:L4"/>
    <mergeCell ref="H3:H4"/>
    <mergeCell ref="J3:J4"/>
    <mergeCell ref="I3:I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9"/>
  <sheetViews>
    <sheetView zoomScale="90" zoomScaleNormal="90" workbookViewId="0">
      <selection activeCell="B46" sqref="B46"/>
    </sheetView>
  </sheetViews>
  <sheetFormatPr defaultRowHeight="12.75" x14ac:dyDescent="0.2"/>
  <cols>
    <col min="1" max="1" width="43" style="2" bestFit="1" customWidth="1"/>
    <col min="2" max="4" width="5" style="2" customWidth="1"/>
    <col min="5" max="5" width="5.140625" style="2" customWidth="1"/>
    <col min="6" max="6" width="5" style="2" customWidth="1"/>
    <col min="7" max="7" width="5.140625" style="2" customWidth="1"/>
    <col min="8" max="9" width="5" style="2" customWidth="1"/>
    <col min="10" max="10" width="5.42578125" style="2" customWidth="1"/>
    <col min="11" max="11" width="5.140625" style="2" customWidth="1"/>
    <col min="12" max="12" width="5" style="2" customWidth="1"/>
    <col min="13" max="13" width="5.140625" style="2" customWidth="1"/>
    <col min="14" max="14" width="5" style="2" customWidth="1"/>
    <col min="15" max="15" width="5.28515625" style="2" customWidth="1"/>
    <col min="16" max="16" width="5" style="2" customWidth="1"/>
    <col min="17" max="17" width="5.28515625" style="2" customWidth="1"/>
    <col min="18" max="22" width="5.140625" style="2" customWidth="1"/>
    <col min="23" max="24" width="5.28515625" style="2" customWidth="1"/>
    <col min="25" max="25" width="5.42578125" style="2" customWidth="1"/>
    <col min="26" max="27" width="5.140625" style="2" customWidth="1"/>
    <col min="28" max="28" width="5" style="2" customWidth="1"/>
    <col min="29" max="29" width="5.28515625" style="2" customWidth="1"/>
    <col min="30" max="30" width="5.140625" style="2" customWidth="1"/>
    <col min="31" max="32" width="5.7109375" style="2" customWidth="1"/>
    <col min="33" max="33" width="7" style="6" bestFit="1" customWidth="1"/>
    <col min="34" max="34" width="6.85546875" style="1" customWidth="1"/>
  </cols>
  <sheetData>
    <row r="1" spans="1:38" ht="20.100000000000001" customHeight="1" x14ac:dyDescent="0.2">
      <c r="A1" s="132" t="s">
        <v>205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4"/>
    </row>
    <row r="2" spans="1:38" s="4" customFormat="1" ht="20.100000000000001" customHeight="1" x14ac:dyDescent="0.2">
      <c r="A2" s="135" t="s">
        <v>21</v>
      </c>
      <c r="B2" s="130" t="s">
        <v>249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</row>
    <row r="3" spans="1:38" s="5" customFormat="1" ht="20.100000000000001" customHeight="1" x14ac:dyDescent="0.2">
      <c r="A3" s="135"/>
      <c r="B3" s="128">
        <v>1</v>
      </c>
      <c r="C3" s="128">
        <f>SUM(B3+1)</f>
        <v>2</v>
      </c>
      <c r="D3" s="128">
        <f t="shared" ref="D3:AD3" si="0">SUM(C3+1)</f>
        <v>3</v>
      </c>
      <c r="E3" s="128">
        <f t="shared" si="0"/>
        <v>4</v>
      </c>
      <c r="F3" s="128">
        <f t="shared" si="0"/>
        <v>5</v>
      </c>
      <c r="G3" s="128">
        <f t="shared" si="0"/>
        <v>6</v>
      </c>
      <c r="H3" s="128">
        <f t="shared" si="0"/>
        <v>7</v>
      </c>
      <c r="I3" s="128">
        <f t="shared" si="0"/>
        <v>8</v>
      </c>
      <c r="J3" s="128">
        <f t="shared" si="0"/>
        <v>9</v>
      </c>
      <c r="K3" s="128">
        <f t="shared" si="0"/>
        <v>10</v>
      </c>
      <c r="L3" s="128">
        <f t="shared" si="0"/>
        <v>11</v>
      </c>
      <c r="M3" s="128">
        <f t="shared" si="0"/>
        <v>12</v>
      </c>
      <c r="N3" s="128">
        <f t="shared" si="0"/>
        <v>13</v>
      </c>
      <c r="O3" s="128">
        <f t="shared" si="0"/>
        <v>14</v>
      </c>
      <c r="P3" s="128">
        <f t="shared" si="0"/>
        <v>15</v>
      </c>
      <c r="Q3" s="128">
        <f t="shared" si="0"/>
        <v>16</v>
      </c>
      <c r="R3" s="128">
        <f t="shared" si="0"/>
        <v>17</v>
      </c>
      <c r="S3" s="128">
        <f t="shared" si="0"/>
        <v>18</v>
      </c>
      <c r="T3" s="128">
        <f t="shared" si="0"/>
        <v>19</v>
      </c>
      <c r="U3" s="128">
        <f t="shared" si="0"/>
        <v>20</v>
      </c>
      <c r="V3" s="128">
        <f t="shared" si="0"/>
        <v>21</v>
      </c>
      <c r="W3" s="128">
        <f t="shared" si="0"/>
        <v>22</v>
      </c>
      <c r="X3" s="128">
        <f t="shared" si="0"/>
        <v>23</v>
      </c>
      <c r="Y3" s="128">
        <f t="shared" si="0"/>
        <v>24</v>
      </c>
      <c r="Z3" s="128">
        <f t="shared" si="0"/>
        <v>25</v>
      </c>
      <c r="AA3" s="128">
        <f t="shared" si="0"/>
        <v>26</v>
      </c>
      <c r="AB3" s="128">
        <f t="shared" si="0"/>
        <v>27</v>
      </c>
      <c r="AC3" s="128">
        <f t="shared" si="0"/>
        <v>28</v>
      </c>
      <c r="AD3" s="128">
        <f t="shared" si="0"/>
        <v>29</v>
      </c>
      <c r="AE3" s="128">
        <v>30</v>
      </c>
      <c r="AF3" s="128">
        <v>31</v>
      </c>
      <c r="AG3" s="100" t="s">
        <v>28</v>
      </c>
      <c r="AH3" s="101" t="s">
        <v>26</v>
      </c>
    </row>
    <row r="4" spans="1:38" s="5" customFormat="1" ht="20.100000000000001" customHeight="1" x14ac:dyDescent="0.2">
      <c r="A4" s="135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00" t="s">
        <v>25</v>
      </c>
      <c r="AH4" s="101" t="s">
        <v>25</v>
      </c>
    </row>
    <row r="5" spans="1:38" s="5" customFormat="1" x14ac:dyDescent="0.2">
      <c r="A5" s="48" t="s">
        <v>30</v>
      </c>
      <c r="B5" s="108">
        <f>[1]Maio!$G$5</f>
        <v>38</v>
      </c>
      <c r="C5" s="108">
        <f>[1]Maio!$G$6</f>
        <v>47</v>
      </c>
      <c r="D5" s="108">
        <f>[1]Maio!$G$7</f>
        <v>36</v>
      </c>
      <c r="E5" s="108">
        <f>[1]Maio!$G$8</f>
        <v>40</v>
      </c>
      <c r="F5" s="108">
        <f>[1]Maio!$G$9</f>
        <v>36</v>
      </c>
      <c r="G5" s="108">
        <f>[1]Maio!$G$10</f>
        <v>37</v>
      </c>
      <c r="H5" s="108">
        <f>[1]Maio!$G$11</f>
        <v>41</v>
      </c>
      <c r="I5" s="108">
        <f>[1]Maio!$G$12</f>
        <v>36</v>
      </c>
      <c r="J5" s="108">
        <f>[1]Maio!$G$13</f>
        <v>35</v>
      </c>
      <c r="K5" s="108">
        <f>[1]Maio!$G$14</f>
        <v>64</v>
      </c>
      <c r="L5" s="108">
        <f>[1]Maio!$G$15</f>
        <v>80</v>
      </c>
      <c r="M5" s="108">
        <f>[1]Maio!$G$16</f>
        <v>53</v>
      </c>
      <c r="N5" s="108">
        <f>[1]Maio!$G$17</f>
        <v>46</v>
      </c>
      <c r="O5" s="108">
        <f>[1]Maio!$G$18</f>
        <v>47</v>
      </c>
      <c r="P5" s="108">
        <f>[1]Maio!$G$19</f>
        <v>45</v>
      </c>
      <c r="Q5" s="108">
        <f>[1]Maio!$G$20</f>
        <v>40</v>
      </c>
      <c r="R5" s="108">
        <f>[1]Maio!$G$21</f>
        <v>35</v>
      </c>
      <c r="S5" s="108">
        <f>[1]Maio!$G$22</f>
        <v>38</v>
      </c>
      <c r="T5" s="108">
        <f>[1]Maio!$G$23</f>
        <v>50</v>
      </c>
      <c r="U5" s="108">
        <f>[1]Maio!$G$24</f>
        <v>33</v>
      </c>
      <c r="V5" s="108">
        <f>[1]Maio!$G$25</f>
        <v>36</v>
      </c>
      <c r="W5" s="108">
        <f>[1]Maio!$G$26</f>
        <v>32</v>
      </c>
      <c r="X5" s="108">
        <f>[1]Maio!$G$27</f>
        <v>31</v>
      </c>
      <c r="Y5" s="108">
        <f>[1]Maio!$G$28</f>
        <v>29</v>
      </c>
      <c r="Z5" s="108">
        <f>[1]Maio!$G$29</f>
        <v>31</v>
      </c>
      <c r="AA5" s="108">
        <f>[1]Maio!$G$30</f>
        <v>26</v>
      </c>
      <c r="AB5" s="108">
        <f>[1]Maio!$G$31</f>
        <v>35</v>
      </c>
      <c r="AC5" s="108">
        <f>[1]Maio!$G$32</f>
        <v>64</v>
      </c>
      <c r="AD5" s="108">
        <f>[1]Maio!$G$33</f>
        <v>45</v>
      </c>
      <c r="AE5" s="108">
        <f>[1]Maio!$G$34</f>
        <v>47</v>
      </c>
      <c r="AF5" s="108">
        <f>[1]Maio!$G$35</f>
        <v>39</v>
      </c>
      <c r="AG5" s="115">
        <f t="shared" ref="AG5" si="1">MIN(B5:AF5)</f>
        <v>26</v>
      </c>
      <c r="AH5" s="114">
        <f t="shared" ref="AH5" si="2">AVERAGE(B5:AF5)</f>
        <v>41.677419354838712</v>
      </c>
    </row>
    <row r="6" spans="1:38" x14ac:dyDescent="0.2">
      <c r="A6" s="48" t="s">
        <v>0</v>
      </c>
      <c r="B6" s="110">
        <f>[2]Maio!$G$5</f>
        <v>46</v>
      </c>
      <c r="C6" s="110">
        <f>[2]Maio!$G$6</f>
        <v>41</v>
      </c>
      <c r="D6" s="110">
        <f>[2]Maio!$G$7</f>
        <v>61</v>
      </c>
      <c r="E6" s="110">
        <f>[2]Maio!$G$8</f>
        <v>53</v>
      </c>
      <c r="F6" s="110">
        <f>[2]Maio!$G$9</f>
        <v>52</v>
      </c>
      <c r="G6" s="110">
        <f>[2]Maio!$G$10</f>
        <v>49</v>
      </c>
      <c r="H6" s="110">
        <f>[2]Maio!$G$11</f>
        <v>60</v>
      </c>
      <c r="I6" s="110">
        <f>[2]Maio!$G$12</f>
        <v>46</v>
      </c>
      <c r="J6" s="110">
        <f>[2]Maio!$G$13</f>
        <v>50</v>
      </c>
      <c r="K6" s="110">
        <f>[2]Maio!$G$14</f>
        <v>60</v>
      </c>
      <c r="L6" s="110">
        <f>[2]Maio!$G$15</f>
        <v>47</v>
      </c>
      <c r="M6" s="110">
        <f>[2]Maio!$G$16</f>
        <v>61</v>
      </c>
      <c r="N6" s="110">
        <f>[2]Maio!$G$17</f>
        <v>61</v>
      </c>
      <c r="O6" s="110">
        <f>[2]Maio!$G$18</f>
        <v>55</v>
      </c>
      <c r="P6" s="110">
        <f>[2]Maio!$G$19</f>
        <v>45</v>
      </c>
      <c r="Q6" s="110">
        <f>[2]Maio!$G$20</f>
        <v>49</v>
      </c>
      <c r="R6" s="110">
        <f>[2]Maio!$G$21</f>
        <v>50</v>
      </c>
      <c r="S6" s="110">
        <f>[2]Maio!$G$22</f>
        <v>51</v>
      </c>
      <c r="T6" s="110">
        <f>[2]Maio!$G$23</f>
        <v>49</v>
      </c>
      <c r="U6" s="110">
        <f>[2]Maio!$G$24</f>
        <v>57</v>
      </c>
      <c r="V6" s="110">
        <f>[2]Maio!$G$25</f>
        <v>45</v>
      </c>
      <c r="W6" s="110">
        <f>[2]Maio!$G$26</f>
        <v>35</v>
      </c>
      <c r="X6" s="110">
        <f>[2]Maio!$G$27</f>
        <v>48</v>
      </c>
      <c r="Y6" s="110">
        <f>[2]Maio!$G$28</f>
        <v>44</v>
      </c>
      <c r="Z6" s="110">
        <f>[2]Maio!$G$29</f>
        <v>41</v>
      </c>
      <c r="AA6" s="110">
        <f>[2]Maio!$G$30</f>
        <v>42</v>
      </c>
      <c r="AB6" s="110">
        <f>[2]Maio!$G$31</f>
        <v>45</v>
      </c>
      <c r="AC6" s="110">
        <f>[2]Maio!$G$32</f>
        <v>59</v>
      </c>
      <c r="AD6" s="110">
        <f>[2]Maio!$G$33</f>
        <v>40</v>
      </c>
      <c r="AE6" s="110">
        <f>[2]Maio!$G$34</f>
        <v>38</v>
      </c>
      <c r="AF6" s="110">
        <f>[2]Maio!$G$35</f>
        <v>28</v>
      </c>
      <c r="AG6" s="115">
        <f t="shared" ref="AG6:AG49" si="3">MIN(B6:AF6)</f>
        <v>28</v>
      </c>
      <c r="AH6" s="114">
        <f t="shared" ref="AH6:AH49" si="4">AVERAGE(B6:AF6)</f>
        <v>48.645161290322584</v>
      </c>
    </row>
    <row r="7" spans="1:38" x14ac:dyDescent="0.2">
      <c r="A7" s="48" t="s">
        <v>85</v>
      </c>
      <c r="B7" s="110">
        <f>[3]Maio!$G$5</f>
        <v>39</v>
      </c>
      <c r="C7" s="110">
        <f>[3]Maio!$G$6</f>
        <v>42</v>
      </c>
      <c r="D7" s="110">
        <f>[3]Maio!$G$7</f>
        <v>51</v>
      </c>
      <c r="E7" s="110">
        <f>[3]Maio!$G$8</f>
        <v>47</v>
      </c>
      <c r="F7" s="110">
        <f>[3]Maio!$G$9</f>
        <v>44</v>
      </c>
      <c r="G7" s="110">
        <f>[3]Maio!$G$10</f>
        <v>40</v>
      </c>
      <c r="H7" s="110">
        <f>[3]Maio!$G$11</f>
        <v>47</v>
      </c>
      <c r="I7" s="110">
        <f>[3]Maio!$G$12</f>
        <v>41</v>
      </c>
      <c r="J7" s="110">
        <f>[3]Maio!$G$13</f>
        <v>45</v>
      </c>
      <c r="K7" s="110">
        <f>[3]Maio!$G$14</f>
        <v>65</v>
      </c>
      <c r="L7" s="110">
        <f>[3]Maio!$G$15</f>
        <v>65</v>
      </c>
      <c r="M7" s="110">
        <f>[3]Maio!$G$16</f>
        <v>53</v>
      </c>
      <c r="N7" s="110">
        <f>[3]Maio!$G$17</f>
        <v>55</v>
      </c>
      <c r="O7" s="110">
        <f>[3]Maio!$G$18</f>
        <v>50</v>
      </c>
      <c r="P7" s="110">
        <f>[3]Maio!$G$19</f>
        <v>35</v>
      </c>
      <c r="Q7" s="110">
        <f>[3]Maio!$G$20</f>
        <v>43</v>
      </c>
      <c r="R7" s="110">
        <f>[3]Maio!$G$21</f>
        <v>43</v>
      </c>
      <c r="S7" s="110">
        <f>[3]Maio!$G$22</f>
        <v>41</v>
      </c>
      <c r="T7" s="110">
        <f>[3]Maio!$G$23</f>
        <v>52</v>
      </c>
      <c r="U7" s="110">
        <f>[3]Maio!$G$24</f>
        <v>46</v>
      </c>
      <c r="V7" s="110">
        <f>[3]Maio!$G$25</f>
        <v>41</v>
      </c>
      <c r="W7" s="110">
        <f>[3]Maio!$G$26</f>
        <v>35</v>
      </c>
      <c r="X7" s="110">
        <f>[3]Maio!$G$27</f>
        <v>41</v>
      </c>
      <c r="Y7" s="110">
        <f>[3]Maio!$G$28</f>
        <v>41</v>
      </c>
      <c r="Z7" s="110">
        <f>[3]Maio!$G$29</f>
        <v>36</v>
      </c>
      <c r="AA7" s="110">
        <f>[3]Maio!$G$30</f>
        <v>33</v>
      </c>
      <c r="AB7" s="110">
        <f>[3]Maio!$G$31</f>
        <v>39</v>
      </c>
      <c r="AC7" s="110">
        <f>[3]Maio!$G$32</f>
        <v>56</v>
      </c>
      <c r="AD7" s="110">
        <f>[3]Maio!$G$33</f>
        <v>49</v>
      </c>
      <c r="AE7" s="110">
        <f>[3]Maio!$G$34</f>
        <v>35</v>
      </c>
      <c r="AF7" s="110">
        <f>[3]Maio!$G$35</f>
        <v>45</v>
      </c>
      <c r="AG7" s="115">
        <f t="shared" si="3"/>
        <v>33</v>
      </c>
      <c r="AH7" s="114">
        <f t="shared" si="4"/>
        <v>45</v>
      </c>
    </row>
    <row r="8" spans="1:38" x14ac:dyDescent="0.2">
      <c r="A8" s="48" t="s">
        <v>1</v>
      </c>
      <c r="B8" s="110">
        <f>[4]Maio!$G$5</f>
        <v>34</v>
      </c>
      <c r="C8" s="110">
        <f>[4]Maio!$G$6</f>
        <v>33</v>
      </c>
      <c r="D8" s="110">
        <f>[4]Maio!$G$7</f>
        <v>29</v>
      </c>
      <c r="E8" s="110">
        <f>[4]Maio!$G$8</f>
        <v>49</v>
      </c>
      <c r="F8" s="110">
        <f>[4]Maio!$G$9</f>
        <v>38</v>
      </c>
      <c r="G8" s="110">
        <f>[4]Maio!$G$10</f>
        <v>39</v>
      </c>
      <c r="H8" s="110">
        <f>[4]Maio!$G$11</f>
        <v>40</v>
      </c>
      <c r="I8" s="110">
        <f>[4]Maio!$G$12</f>
        <v>43</v>
      </c>
      <c r="J8" s="110">
        <f>[4]Maio!$G$13</f>
        <v>47</v>
      </c>
      <c r="K8" s="110">
        <f>[4]Maio!$G$14</f>
        <v>70</v>
      </c>
      <c r="L8" s="110">
        <f>[4]Maio!$G$15</f>
        <v>53</v>
      </c>
      <c r="M8" s="110">
        <f>[4]Maio!$G$16</f>
        <v>53</v>
      </c>
      <c r="N8" s="110">
        <f>[4]Maio!$G$17</f>
        <v>48</v>
      </c>
      <c r="O8" s="110">
        <f>[4]Maio!$G$18</f>
        <v>50</v>
      </c>
      <c r="P8" s="110">
        <f>[4]Maio!$G$19</f>
        <v>40</v>
      </c>
      <c r="Q8" s="110">
        <f>[4]Maio!$G$20</f>
        <v>40</v>
      </c>
      <c r="R8" s="110">
        <f>[4]Maio!$G$21</f>
        <v>41</v>
      </c>
      <c r="S8" s="110">
        <f>[4]Maio!$G$22</f>
        <v>45</v>
      </c>
      <c r="T8" s="110">
        <f>[4]Maio!$G$23</f>
        <v>45</v>
      </c>
      <c r="U8" s="110">
        <f>[4]Maio!$G$24</f>
        <v>36</v>
      </c>
      <c r="V8" s="110">
        <f>[4]Maio!$G$25</f>
        <v>38</v>
      </c>
      <c r="W8" s="110">
        <f>[4]Maio!$G$26</f>
        <v>31</v>
      </c>
      <c r="X8" s="110">
        <f>[4]Maio!$G$27</f>
        <v>32</v>
      </c>
      <c r="Y8" s="110">
        <f>[4]Maio!$G$28</f>
        <v>30</v>
      </c>
      <c r="Z8" s="110">
        <f>[4]Maio!$G$29</f>
        <v>30</v>
      </c>
      <c r="AA8" s="110">
        <f>[4]Maio!$G$30</f>
        <v>37</v>
      </c>
      <c r="AB8" s="110">
        <f>[4]Maio!$G$31</f>
        <v>39</v>
      </c>
      <c r="AC8" s="110">
        <f>[4]Maio!$G$32</f>
        <v>49</v>
      </c>
      <c r="AD8" s="110">
        <f>[4]Maio!$G$33</f>
        <v>31</v>
      </c>
      <c r="AE8" s="110">
        <f>[4]Maio!$G$34</f>
        <v>38</v>
      </c>
      <c r="AF8" s="110">
        <f>[4]Maio!$G$35</f>
        <v>38</v>
      </c>
      <c r="AG8" s="115">
        <f t="shared" si="3"/>
        <v>29</v>
      </c>
      <c r="AH8" s="114">
        <f t="shared" si="4"/>
        <v>40.838709677419352</v>
      </c>
    </row>
    <row r="9" spans="1:38" x14ac:dyDescent="0.2">
      <c r="A9" s="48" t="s">
        <v>146</v>
      </c>
      <c r="B9" s="110">
        <f>[5]Maio!$G$5</f>
        <v>49</v>
      </c>
      <c r="C9" s="110">
        <f>[5]Maio!$G$6</f>
        <v>43</v>
      </c>
      <c r="D9" s="110">
        <f>[5]Maio!$G$7</f>
        <v>60</v>
      </c>
      <c r="E9" s="110">
        <f>[5]Maio!$G$8</f>
        <v>57</v>
      </c>
      <c r="F9" s="110">
        <f>[5]Maio!$G$9</f>
        <v>56</v>
      </c>
      <c r="G9" s="110">
        <f>[5]Maio!$G$10</f>
        <v>53</v>
      </c>
      <c r="H9" s="110">
        <f>[5]Maio!$G$11</f>
        <v>61</v>
      </c>
      <c r="I9" s="110">
        <f>[5]Maio!$G$12</f>
        <v>46</v>
      </c>
      <c r="J9" s="110">
        <f>[5]Maio!$G$13</f>
        <v>57</v>
      </c>
      <c r="K9" s="110">
        <f>[5]Maio!$G$14</f>
        <v>69</v>
      </c>
      <c r="L9" s="110">
        <f>[5]Maio!$G$15</f>
        <v>58</v>
      </c>
      <c r="M9" s="110">
        <f>[5]Maio!$G$16</f>
        <v>64</v>
      </c>
      <c r="N9" s="110">
        <f>[5]Maio!$G$17</f>
        <v>64</v>
      </c>
      <c r="O9" s="110">
        <f>[5]Maio!$G$18</f>
        <v>59</v>
      </c>
      <c r="P9" s="110">
        <f>[5]Maio!$G$19</f>
        <v>52</v>
      </c>
      <c r="Q9" s="110">
        <f>[5]Maio!$G$20</f>
        <v>53</v>
      </c>
      <c r="R9" s="110">
        <f>[5]Maio!$G$21</f>
        <v>53</v>
      </c>
      <c r="S9" s="110">
        <f>[5]Maio!$G$22</f>
        <v>54</v>
      </c>
      <c r="T9" s="110">
        <f>[5]Maio!$G$23</f>
        <v>54</v>
      </c>
      <c r="U9" s="110">
        <f>[5]Maio!$G$24</f>
        <v>57</v>
      </c>
      <c r="V9" s="110">
        <f>[5]Maio!$G$25</f>
        <v>47</v>
      </c>
      <c r="W9" s="110">
        <f>[5]Maio!$G$26</f>
        <v>47</v>
      </c>
      <c r="X9" s="110">
        <f>[5]Maio!$G$27</f>
        <v>50</v>
      </c>
      <c r="Y9" s="110">
        <f>[5]Maio!$G$28</f>
        <v>42</v>
      </c>
      <c r="Z9" s="110">
        <f>[5]Maio!$G$29</f>
        <v>47</v>
      </c>
      <c r="AA9" s="110">
        <f>[5]Maio!$G$30</f>
        <v>48</v>
      </c>
      <c r="AB9" s="110">
        <f>[5]Maio!$G$31</f>
        <v>46</v>
      </c>
      <c r="AC9" s="110">
        <f>[5]Maio!$G$32</f>
        <v>65</v>
      </c>
      <c r="AD9" s="110">
        <f>[5]Maio!$G$33</f>
        <v>49</v>
      </c>
      <c r="AE9" s="110">
        <f>[5]Maio!$G$34</f>
        <v>47</v>
      </c>
      <c r="AF9" s="110">
        <f>[5]Maio!$G$35</f>
        <v>37</v>
      </c>
      <c r="AG9" s="115">
        <f t="shared" si="3"/>
        <v>37</v>
      </c>
      <c r="AH9" s="114">
        <f t="shared" si="4"/>
        <v>53.032258064516128</v>
      </c>
      <c r="AL9" t="s">
        <v>35</v>
      </c>
    </row>
    <row r="10" spans="1:38" x14ac:dyDescent="0.2">
      <c r="A10" s="48" t="s">
        <v>91</v>
      </c>
      <c r="B10" s="110">
        <f>[6]Maio!$G$5</f>
        <v>43</v>
      </c>
      <c r="C10" s="110">
        <f>[6]Maio!$G$6</f>
        <v>39</v>
      </c>
      <c r="D10" s="110">
        <f>[6]Maio!$G$7</f>
        <v>44</v>
      </c>
      <c r="E10" s="110">
        <f>[6]Maio!$G$8</f>
        <v>43</v>
      </c>
      <c r="F10" s="110">
        <f>[6]Maio!$G$9</f>
        <v>46</v>
      </c>
      <c r="G10" s="110">
        <f>[6]Maio!$G$10</f>
        <v>41</v>
      </c>
      <c r="H10" s="110">
        <f>[6]Maio!$G$11</f>
        <v>50</v>
      </c>
      <c r="I10" s="110">
        <f>[6]Maio!$G$12</f>
        <v>50</v>
      </c>
      <c r="J10" s="110">
        <f>[6]Maio!$G$13</f>
        <v>53</v>
      </c>
      <c r="K10" s="110">
        <f>[6]Maio!$G$14</f>
        <v>81</v>
      </c>
      <c r="L10" s="110">
        <f>[6]Maio!$G$15</f>
        <v>82</v>
      </c>
      <c r="M10" s="110">
        <f>[6]Maio!$G$16</f>
        <v>67</v>
      </c>
      <c r="N10" s="110">
        <f>[6]Maio!$G$17</f>
        <v>55</v>
      </c>
      <c r="O10" s="110">
        <f>[6]Maio!$G$18</f>
        <v>53</v>
      </c>
      <c r="P10" s="110">
        <f>[6]Maio!$G$19</f>
        <v>47</v>
      </c>
      <c r="Q10" s="110">
        <f>[6]Maio!$G$20</f>
        <v>44</v>
      </c>
      <c r="R10" s="110">
        <f>[6]Maio!$G$21</f>
        <v>47</v>
      </c>
      <c r="S10" s="110">
        <f>[6]Maio!$G$22</f>
        <v>53</v>
      </c>
      <c r="T10" s="110">
        <f>[6]Maio!$G$23</f>
        <v>52</v>
      </c>
      <c r="U10" s="110">
        <f>[6]Maio!$G$24</f>
        <v>45</v>
      </c>
      <c r="V10" s="110">
        <f>[6]Maio!$G$25</f>
        <v>33</v>
      </c>
      <c r="W10" s="110">
        <f>[6]Maio!$G$26</f>
        <v>37</v>
      </c>
      <c r="X10" s="110">
        <f>[6]Maio!$G$27</f>
        <v>34</v>
      </c>
      <c r="Y10" s="110">
        <f>[6]Maio!$G$28</f>
        <v>34</v>
      </c>
      <c r="Z10" s="110">
        <f>[6]Maio!$G$29</f>
        <v>34</v>
      </c>
      <c r="AA10" s="110">
        <f>[6]Maio!$G$30</f>
        <v>39</v>
      </c>
      <c r="AB10" s="110">
        <f>[6]Maio!$G$31</f>
        <v>42</v>
      </c>
      <c r="AC10" s="110">
        <f>[6]Maio!$G$32</f>
        <v>63</v>
      </c>
      <c r="AD10" s="110">
        <f>[6]Maio!$G$33</f>
        <v>42</v>
      </c>
      <c r="AE10" s="110">
        <f>[6]Maio!$G$34</f>
        <v>48</v>
      </c>
      <c r="AF10" s="110">
        <f>[6]Maio!$G$35</f>
        <v>44</v>
      </c>
      <c r="AG10" s="115">
        <f t="shared" si="3"/>
        <v>33</v>
      </c>
      <c r="AH10" s="114">
        <f t="shared" si="4"/>
        <v>47.903225806451616</v>
      </c>
    </row>
    <row r="11" spans="1:38" x14ac:dyDescent="0.2">
      <c r="A11" s="48" t="s">
        <v>49</v>
      </c>
      <c r="B11" s="110">
        <f>[7]Maio!$G$5</f>
        <v>32</v>
      </c>
      <c r="C11" s="110">
        <f>[7]Maio!$G$6</f>
        <v>55</v>
      </c>
      <c r="D11" s="110">
        <f>[7]Maio!$G$7</f>
        <v>48</v>
      </c>
      <c r="E11" s="110">
        <f>[7]Maio!$G$8</f>
        <v>43</v>
      </c>
      <c r="F11" s="110">
        <f>[7]Maio!$G$9</f>
        <v>44</v>
      </c>
      <c r="G11" s="110">
        <f>[7]Maio!$G$10</f>
        <v>36</v>
      </c>
      <c r="H11" s="110">
        <f>[7]Maio!$G$11</f>
        <v>42</v>
      </c>
      <c r="I11" s="110">
        <f>[7]Maio!$G$12</f>
        <v>37</v>
      </c>
      <c r="J11" s="110">
        <f>[7]Maio!$G$13</f>
        <v>36</v>
      </c>
      <c r="K11" s="110">
        <f>[7]Maio!$G$14</f>
        <v>56</v>
      </c>
      <c r="L11" s="110">
        <f>[7]Maio!$G$15</f>
        <v>57</v>
      </c>
      <c r="M11" s="110">
        <f>[7]Maio!$G$16</f>
        <v>51</v>
      </c>
      <c r="N11" s="110">
        <f>[7]Maio!$G$17</f>
        <v>50</v>
      </c>
      <c r="O11" s="110">
        <f>[7]Maio!$G$18</f>
        <v>47</v>
      </c>
      <c r="P11" s="110">
        <f>[7]Maio!$G$19</f>
        <v>44</v>
      </c>
      <c r="Q11" s="110">
        <f>[7]Maio!$G$20</f>
        <v>44</v>
      </c>
      <c r="R11" s="110">
        <f>[7]Maio!$G$21</f>
        <v>40</v>
      </c>
      <c r="S11" s="110">
        <f>[7]Maio!$G$22</f>
        <v>41</v>
      </c>
      <c r="T11" s="110">
        <f>[7]Maio!$G$23</f>
        <v>46</v>
      </c>
      <c r="U11" s="110">
        <f>[7]Maio!$G$24</f>
        <v>34</v>
      </c>
      <c r="V11" s="110">
        <f>[7]Maio!$G$25</f>
        <v>34</v>
      </c>
      <c r="W11" s="110">
        <f>[7]Maio!$G$26</f>
        <v>35</v>
      </c>
      <c r="X11" s="110">
        <f>[7]Maio!$G$27</f>
        <v>34</v>
      </c>
      <c r="Y11" s="110">
        <f>[7]Maio!$G$28</f>
        <v>39</v>
      </c>
      <c r="Z11" s="110">
        <f>[7]Maio!$G$29</f>
        <v>30</v>
      </c>
      <c r="AA11" s="110">
        <f>[7]Maio!$G$30</f>
        <v>33</v>
      </c>
      <c r="AB11" s="110">
        <f>[7]Maio!$G$31</f>
        <v>38</v>
      </c>
      <c r="AC11" s="110">
        <f>[7]Maio!$G$32</f>
        <v>59</v>
      </c>
      <c r="AD11" s="110">
        <f>[7]Maio!$G$33</f>
        <v>43</v>
      </c>
      <c r="AE11" s="110">
        <f>[7]Maio!$G$34</f>
        <v>44</v>
      </c>
      <c r="AF11" s="110">
        <f>[7]Maio!$G$35</f>
        <v>38</v>
      </c>
      <c r="AG11" s="115">
        <f t="shared" si="3"/>
        <v>30</v>
      </c>
      <c r="AH11" s="114">
        <f t="shared" si="4"/>
        <v>42.258064516129032</v>
      </c>
    </row>
    <row r="12" spans="1:38" x14ac:dyDescent="0.2">
      <c r="A12" s="48" t="s">
        <v>94</v>
      </c>
      <c r="B12" s="110">
        <f>[8]Maio!$G$5</f>
        <v>44</v>
      </c>
      <c r="C12" s="110">
        <f>[8]Maio!$G$6</f>
        <v>47</v>
      </c>
      <c r="D12" s="110">
        <f>[8]Maio!$G$7</f>
        <v>53</v>
      </c>
      <c r="E12" s="110">
        <f>[8]Maio!$G$8</f>
        <v>58</v>
      </c>
      <c r="F12" s="110">
        <f>[8]Maio!$G$9</f>
        <v>58</v>
      </c>
      <c r="G12" s="110">
        <f>[8]Maio!$G$10</f>
        <v>50</v>
      </c>
      <c r="H12" s="110">
        <f>[8]Maio!$G$11</f>
        <v>45</v>
      </c>
      <c r="I12" s="110">
        <f>[8]Maio!$G$12</f>
        <v>53</v>
      </c>
      <c r="J12" s="110">
        <f>[8]Maio!$G$13</f>
        <v>50</v>
      </c>
      <c r="K12" s="110">
        <f>[8]Maio!$G$14</f>
        <v>73</v>
      </c>
      <c r="L12" s="110">
        <f>[8]Maio!$G$15</f>
        <v>51</v>
      </c>
      <c r="M12" s="110">
        <f>[8]Maio!$G$16</f>
        <v>63</v>
      </c>
      <c r="N12" s="110">
        <f>[8]Maio!$G$17</f>
        <v>57</v>
      </c>
      <c r="O12" s="110">
        <f>[8]Maio!$G$18</f>
        <v>53</v>
      </c>
      <c r="P12" s="110">
        <f>[8]Maio!$G$19</f>
        <v>50</v>
      </c>
      <c r="Q12" s="110">
        <f>[8]Maio!$G$20</f>
        <v>52</v>
      </c>
      <c r="R12" s="110">
        <f>[8]Maio!$G$21</f>
        <v>49</v>
      </c>
      <c r="S12" s="110">
        <f>[8]Maio!$G$22</f>
        <v>53</v>
      </c>
      <c r="T12" s="110">
        <f>[8]Maio!$G$23</f>
        <v>56</v>
      </c>
      <c r="U12" s="110">
        <f>[8]Maio!$G$24</f>
        <v>58</v>
      </c>
      <c r="V12" s="110">
        <f>[8]Maio!$G$25</f>
        <v>50</v>
      </c>
      <c r="W12" s="110">
        <f>[8]Maio!$G$26</f>
        <v>45</v>
      </c>
      <c r="X12" s="110">
        <f>[8]Maio!$G$27</f>
        <v>48</v>
      </c>
      <c r="Y12" s="110">
        <f>[8]Maio!$G$28</f>
        <v>42</v>
      </c>
      <c r="Z12" s="110">
        <f>[8]Maio!$G$29</f>
        <v>41</v>
      </c>
      <c r="AA12" s="110">
        <f>[8]Maio!$G$30</f>
        <v>46</v>
      </c>
      <c r="AB12" s="110">
        <f>[8]Maio!$G$31</f>
        <v>56</v>
      </c>
      <c r="AC12" s="110">
        <f>[8]Maio!$G$32</f>
        <v>54</v>
      </c>
      <c r="AD12" s="110">
        <f>[8]Maio!$G$33</f>
        <v>43</v>
      </c>
      <c r="AE12" s="110">
        <f>[8]Maio!$G$34</f>
        <v>45</v>
      </c>
      <c r="AF12" s="110">
        <f>[8]Maio!$G$35</f>
        <v>40</v>
      </c>
      <c r="AG12" s="115">
        <f t="shared" si="3"/>
        <v>40</v>
      </c>
      <c r="AH12" s="114">
        <f t="shared" si="4"/>
        <v>51.064516129032256</v>
      </c>
    </row>
    <row r="13" spans="1:38" x14ac:dyDescent="0.2">
      <c r="A13" s="48" t="s">
        <v>101</v>
      </c>
      <c r="B13" s="110">
        <f>[9]Maio!$G$5</f>
        <v>47</v>
      </c>
      <c r="C13" s="110">
        <f>[9]Maio!$G$6</f>
        <v>48</v>
      </c>
      <c r="D13" s="110">
        <f>[9]Maio!$G$7</f>
        <v>57</v>
      </c>
      <c r="E13" s="110">
        <f>[9]Maio!$G$8</f>
        <v>53</v>
      </c>
      <c r="F13" s="110">
        <f>[9]Maio!$G$9</f>
        <v>53</v>
      </c>
      <c r="G13" s="110">
        <f>[9]Maio!$G$10</f>
        <v>50</v>
      </c>
      <c r="H13" s="110">
        <f>[9]Maio!$G$11</f>
        <v>61</v>
      </c>
      <c r="I13" s="110">
        <f>[9]Maio!$G$12</f>
        <v>44</v>
      </c>
      <c r="J13" s="110">
        <f>[9]Maio!$G$13</f>
        <v>51</v>
      </c>
      <c r="K13" s="110">
        <f>[9]Maio!$G$14</f>
        <v>67</v>
      </c>
      <c r="L13" s="110">
        <f>[9]Maio!$G$15</f>
        <v>56</v>
      </c>
      <c r="M13" s="110">
        <f>[9]Maio!$G$16</f>
        <v>58</v>
      </c>
      <c r="N13" s="110">
        <f>[9]Maio!$G$17</f>
        <v>59</v>
      </c>
      <c r="O13" s="110">
        <f>[9]Maio!$G$18</f>
        <v>52</v>
      </c>
      <c r="P13" s="110">
        <f>[9]Maio!$G$19</f>
        <v>39</v>
      </c>
      <c r="Q13" s="110">
        <f>[9]Maio!$G$20</f>
        <v>51</v>
      </c>
      <c r="R13" s="110">
        <f>[9]Maio!$G$21</f>
        <v>52</v>
      </c>
      <c r="S13" s="110">
        <f>[9]Maio!$G$22</f>
        <v>46</v>
      </c>
      <c r="T13" s="110">
        <f>[9]Maio!$G$23</f>
        <v>48</v>
      </c>
      <c r="U13" s="110">
        <f>[9]Maio!$G$24</f>
        <v>57</v>
      </c>
      <c r="V13" s="110">
        <f>[9]Maio!$G$25</f>
        <v>45</v>
      </c>
      <c r="W13" s="110">
        <f>[9]Maio!$G$26</f>
        <v>39</v>
      </c>
      <c r="X13" s="110">
        <f>[9]Maio!$G$27</f>
        <v>49</v>
      </c>
      <c r="Y13" s="110">
        <f>[9]Maio!$G$28</f>
        <v>48</v>
      </c>
      <c r="Z13" s="110">
        <f>[9]Maio!$G$29</f>
        <v>43</v>
      </c>
      <c r="AA13" s="110">
        <f>[9]Maio!$G$30</f>
        <v>44</v>
      </c>
      <c r="AB13" s="110">
        <f>[9]Maio!$G$31</f>
        <v>44</v>
      </c>
      <c r="AC13" s="110">
        <f>[9]Maio!$G$32</f>
        <v>52</v>
      </c>
      <c r="AD13" s="110">
        <f>[9]Maio!$G$33</f>
        <v>47</v>
      </c>
      <c r="AE13" s="110">
        <f>[9]Maio!$G$34</f>
        <v>42</v>
      </c>
      <c r="AF13" s="110">
        <f>[9]Maio!$G$35</f>
        <v>42</v>
      </c>
      <c r="AG13" s="115">
        <f t="shared" si="3"/>
        <v>39</v>
      </c>
      <c r="AH13" s="114">
        <f t="shared" si="4"/>
        <v>49.806451612903224</v>
      </c>
    </row>
    <row r="14" spans="1:38" x14ac:dyDescent="0.2">
      <c r="A14" s="48" t="s">
        <v>147</v>
      </c>
      <c r="B14" s="110">
        <f>[10]Maio!$G$5</f>
        <v>40</v>
      </c>
      <c r="C14" s="110">
        <f>[10]Maio!$G$6</f>
        <v>38</v>
      </c>
      <c r="D14" s="110">
        <f>[10]Maio!$G$7</f>
        <v>51</v>
      </c>
      <c r="E14" s="110">
        <f>[10]Maio!$G$8</f>
        <v>43</v>
      </c>
      <c r="F14" s="110">
        <f>[10]Maio!$G$9</f>
        <v>42</v>
      </c>
      <c r="G14" s="110">
        <f>[10]Maio!$G$10</f>
        <v>41</v>
      </c>
      <c r="H14" s="110">
        <f>[10]Maio!$G$11</f>
        <v>50</v>
      </c>
      <c r="I14" s="110">
        <f>[10]Maio!$G$12</f>
        <v>51</v>
      </c>
      <c r="J14" s="110">
        <f>[10]Maio!$G$13</f>
        <v>50</v>
      </c>
      <c r="K14" s="110">
        <f>[10]Maio!$G$14</f>
        <v>70</v>
      </c>
      <c r="L14" s="110">
        <f>[10]Maio!$G$15</f>
        <v>86</v>
      </c>
      <c r="M14" s="110">
        <f>[10]Maio!$G$16</f>
        <v>60</v>
      </c>
      <c r="N14" s="110">
        <f>[10]Maio!$G$17</f>
        <v>51</v>
      </c>
      <c r="O14" s="110">
        <f>[10]Maio!$G$18</f>
        <v>47</v>
      </c>
      <c r="P14" s="110">
        <f>[10]Maio!$G$19</f>
        <v>43</v>
      </c>
      <c r="Q14" s="110">
        <f>[10]Maio!$G$20</f>
        <v>43</v>
      </c>
      <c r="R14" s="110">
        <f>[10]Maio!$G$21</f>
        <v>44</v>
      </c>
      <c r="S14" s="110">
        <f>[10]Maio!$G$22</f>
        <v>51</v>
      </c>
      <c r="T14" s="110">
        <f>[10]Maio!$G$23</f>
        <v>50</v>
      </c>
      <c r="U14" s="110">
        <f>[10]Maio!$G$24</f>
        <v>43</v>
      </c>
      <c r="V14" s="110">
        <f>[10]Maio!$G$25</f>
        <v>37</v>
      </c>
      <c r="W14" s="110">
        <f>[10]Maio!$G$26</f>
        <v>35</v>
      </c>
      <c r="X14" s="110">
        <f>[10]Maio!$G$27</f>
        <v>33</v>
      </c>
      <c r="Y14" s="110">
        <f>[10]Maio!$G$28</f>
        <v>34</v>
      </c>
      <c r="Z14" s="110">
        <f>[10]Maio!$G$29</f>
        <v>36</v>
      </c>
      <c r="AA14" s="110">
        <f>[10]Maio!$G$30</f>
        <v>40</v>
      </c>
      <c r="AB14" s="110">
        <f>[10]Maio!$G$31</f>
        <v>47</v>
      </c>
      <c r="AC14" s="110">
        <f>[10]Maio!$G$32</f>
        <v>71</v>
      </c>
      <c r="AD14" s="110">
        <f>[10]Maio!$G$33</f>
        <v>45</v>
      </c>
      <c r="AE14" s="110">
        <f>[10]Maio!$G$34</f>
        <v>42</v>
      </c>
      <c r="AF14" s="110">
        <f>[10]Maio!$G$35</f>
        <v>45</v>
      </c>
      <c r="AG14" s="115">
        <f t="shared" si="3"/>
        <v>33</v>
      </c>
      <c r="AH14" s="114">
        <f t="shared" si="4"/>
        <v>47.064516129032256</v>
      </c>
    </row>
    <row r="15" spans="1:38" x14ac:dyDescent="0.2">
      <c r="A15" s="48" t="s">
        <v>2</v>
      </c>
      <c r="B15" s="110">
        <f>[11]Maio!$G$5</f>
        <v>32</v>
      </c>
      <c r="C15" s="110">
        <f>[11]Maio!$G$6</f>
        <v>33</v>
      </c>
      <c r="D15" s="110">
        <f>[11]Maio!$G$7</f>
        <v>39</v>
      </c>
      <c r="E15" s="110">
        <f>[11]Maio!$G$8</f>
        <v>41</v>
      </c>
      <c r="F15" s="110">
        <f>[11]Maio!$G$9</f>
        <v>39</v>
      </c>
      <c r="G15" s="110">
        <f>[11]Maio!$G$10</f>
        <v>36</v>
      </c>
      <c r="H15" s="110">
        <f>[11]Maio!$G$11</f>
        <v>44</v>
      </c>
      <c r="I15" s="110">
        <f>[11]Maio!$G$12</f>
        <v>44</v>
      </c>
      <c r="J15" s="110">
        <f>[11]Maio!$G$13</f>
        <v>49</v>
      </c>
      <c r="K15" s="110">
        <f>[11]Maio!$G$14</f>
        <v>68</v>
      </c>
      <c r="L15" s="110">
        <f>[11]Maio!$G$15</f>
        <v>61</v>
      </c>
      <c r="M15" s="110">
        <f>[11]Maio!$G$16</f>
        <v>55</v>
      </c>
      <c r="N15" s="110">
        <f>[11]Maio!$G$17</f>
        <v>40</v>
      </c>
      <c r="O15" s="110">
        <f>[11]Maio!$G$18</f>
        <v>43</v>
      </c>
      <c r="P15" s="110">
        <f>[11]Maio!$G$19</f>
        <v>31</v>
      </c>
      <c r="Q15" s="110">
        <f>[11]Maio!$G$20</f>
        <v>38</v>
      </c>
      <c r="R15" s="110">
        <f>[11]Maio!$G$21</f>
        <v>40</v>
      </c>
      <c r="S15" s="110">
        <f>[11]Maio!$G$22</f>
        <v>46</v>
      </c>
      <c r="T15" s="110">
        <f>[11]Maio!$G$23</f>
        <v>42</v>
      </c>
      <c r="U15" s="110">
        <f>[11]Maio!$G$24</f>
        <v>39</v>
      </c>
      <c r="V15" s="110">
        <f>[11]Maio!$G$25</f>
        <v>30</v>
      </c>
      <c r="W15" s="110">
        <f>[11]Maio!$G$26</f>
        <v>30</v>
      </c>
      <c r="X15" s="110">
        <f>[11]Maio!$G$27</f>
        <v>32</v>
      </c>
      <c r="Y15" s="110">
        <f>[11]Maio!$G$28</f>
        <v>30</v>
      </c>
      <c r="Z15" s="110">
        <f>[11]Maio!$G$29</f>
        <v>30</v>
      </c>
      <c r="AA15" s="110">
        <f>[11]Maio!$G$30</f>
        <v>35</v>
      </c>
      <c r="AB15" s="110">
        <f>[11]Maio!$G$31</f>
        <v>41</v>
      </c>
      <c r="AC15" s="110">
        <f>[11]Maio!$G$32</f>
        <v>55</v>
      </c>
      <c r="AD15" s="110">
        <f>[11]Maio!$G$33</f>
        <v>40</v>
      </c>
      <c r="AE15" s="110">
        <f>[11]Maio!$G$34</f>
        <v>40</v>
      </c>
      <c r="AF15" s="110">
        <f>[11]Maio!$G$35</f>
        <v>37</v>
      </c>
      <c r="AG15" s="115">
        <f t="shared" si="3"/>
        <v>30</v>
      </c>
      <c r="AH15" s="114">
        <f t="shared" si="4"/>
        <v>40.645161290322584</v>
      </c>
      <c r="AJ15" s="12" t="s">
        <v>35</v>
      </c>
    </row>
    <row r="16" spans="1:38" x14ac:dyDescent="0.2">
      <c r="A16" s="48" t="s">
        <v>3</v>
      </c>
      <c r="B16" s="110">
        <f>[12]Maio!$G$5</f>
        <v>43</v>
      </c>
      <c r="C16" s="110">
        <f>[12]Maio!$G$6</f>
        <v>53</v>
      </c>
      <c r="D16" s="110">
        <f>[12]Maio!$G$7</f>
        <v>45</v>
      </c>
      <c r="E16" s="110">
        <f>[12]Maio!$G$8</f>
        <v>38</v>
      </c>
      <c r="F16" s="110">
        <f>[12]Maio!$G$9</f>
        <v>38</v>
      </c>
      <c r="G16" s="110">
        <f>[12]Maio!$G$10</f>
        <v>40</v>
      </c>
      <c r="H16" s="110">
        <f>[12]Maio!$G$11</f>
        <v>42</v>
      </c>
      <c r="I16" s="110">
        <f>[12]Maio!$G$12</f>
        <v>41</v>
      </c>
      <c r="J16" s="110">
        <f>[12]Maio!$G$13</f>
        <v>41</v>
      </c>
      <c r="K16" s="110">
        <f>[12]Maio!$G$14</f>
        <v>42</v>
      </c>
      <c r="L16" s="110">
        <f>[12]Maio!$G$15</f>
        <v>57</v>
      </c>
      <c r="M16" s="110">
        <f>[12]Maio!$G$16</f>
        <v>55</v>
      </c>
      <c r="N16" s="110">
        <f>[12]Maio!$G$17</f>
        <v>51</v>
      </c>
      <c r="O16" s="110">
        <f>[12]Maio!$G$18</f>
        <v>45</v>
      </c>
      <c r="P16" s="110">
        <f>[12]Maio!$G$19</f>
        <v>43</v>
      </c>
      <c r="Q16" s="110">
        <f>[12]Maio!$G$20</f>
        <v>44</v>
      </c>
      <c r="R16" s="110">
        <f>[12]Maio!$G$21</f>
        <v>42</v>
      </c>
      <c r="S16" s="110">
        <f>[12]Maio!$G$22</f>
        <v>44</v>
      </c>
      <c r="T16" s="110">
        <f>[12]Maio!$G$23</f>
        <v>38</v>
      </c>
      <c r="U16" s="110">
        <f>[12]Maio!$G$24</f>
        <v>40</v>
      </c>
      <c r="V16" s="110">
        <f>[12]Maio!$G$25</f>
        <v>33</v>
      </c>
      <c r="W16" s="110">
        <f>[12]Maio!$G$26</f>
        <v>30</v>
      </c>
      <c r="X16" s="110">
        <f>[12]Maio!$G$27</f>
        <v>28</v>
      </c>
      <c r="Y16" s="110">
        <f>[12]Maio!$G$28</f>
        <v>31</v>
      </c>
      <c r="Z16" s="110">
        <f>[12]Maio!$G$29</f>
        <v>32</v>
      </c>
      <c r="AA16" s="110">
        <f>[12]Maio!$G$30</f>
        <v>32</v>
      </c>
      <c r="AB16" s="110">
        <f>[12]Maio!$G$31</f>
        <v>37</v>
      </c>
      <c r="AC16" s="110">
        <f>[12]Maio!$G$32</f>
        <v>73</v>
      </c>
      <c r="AD16" s="110">
        <f>[12]Maio!$G$33</f>
        <v>56</v>
      </c>
      <c r="AE16" s="110">
        <f>[12]Maio!$G$34</f>
        <v>49</v>
      </c>
      <c r="AF16" s="110">
        <f>[12]Maio!$G$35</f>
        <v>38</v>
      </c>
      <c r="AG16" s="115">
        <f>MIN(B16:AF16)</f>
        <v>28</v>
      </c>
      <c r="AH16" s="114">
        <f>AVERAGE(B16:AF16)</f>
        <v>42.612903225806448</v>
      </c>
      <c r="AJ16" s="12"/>
    </row>
    <row r="17" spans="1:39" x14ac:dyDescent="0.2">
      <c r="A17" s="48" t="s">
        <v>4</v>
      </c>
      <c r="B17" s="110" t="str">
        <f>[13]Maio!$G$5</f>
        <v>*</v>
      </c>
      <c r="C17" s="110" t="str">
        <f>[13]Maio!$G$6</f>
        <v>*</v>
      </c>
      <c r="D17" s="110" t="str">
        <f>[13]Maio!$G$7</f>
        <v>*</v>
      </c>
      <c r="E17" s="110" t="str">
        <f>[13]Maio!$G$8</f>
        <v>*</v>
      </c>
      <c r="F17" s="110" t="str">
        <f>[13]Maio!$G$9</f>
        <v>*</v>
      </c>
      <c r="G17" s="110" t="str">
        <f>[13]Maio!$G$10</f>
        <v>*</v>
      </c>
      <c r="H17" s="110" t="str">
        <f>[13]Maio!$G$11</f>
        <v>*</v>
      </c>
      <c r="I17" s="110" t="str">
        <f>[13]Maio!$G$12</f>
        <v>*</v>
      </c>
      <c r="J17" s="110" t="str">
        <f>[13]Maio!$G$13</f>
        <v>*</v>
      </c>
      <c r="K17" s="110" t="str">
        <f>[13]Maio!$G$14</f>
        <v>*</v>
      </c>
      <c r="L17" s="110" t="str">
        <f>[13]Maio!$G$15</f>
        <v>*</v>
      </c>
      <c r="M17" s="110" t="str">
        <f>[13]Maio!$G$16</f>
        <v>*</v>
      </c>
      <c r="N17" s="110">
        <f>[13]Maio!$G$17</f>
        <v>53</v>
      </c>
      <c r="O17" s="110">
        <f>[13]Maio!$G$18</f>
        <v>51</v>
      </c>
      <c r="P17" s="110">
        <f>[13]Maio!$G$19</f>
        <v>49</v>
      </c>
      <c r="Q17" s="110">
        <f>[13]Maio!$G$20</f>
        <v>45</v>
      </c>
      <c r="R17" s="110">
        <f>[13]Maio!$G$21</f>
        <v>47</v>
      </c>
      <c r="S17" s="110">
        <f>[13]Maio!$G$22</f>
        <v>42</v>
      </c>
      <c r="T17" s="110">
        <f>[13]Maio!$G$23</f>
        <v>44</v>
      </c>
      <c r="U17" s="110">
        <f>[13]Maio!$G$24</f>
        <v>40</v>
      </c>
      <c r="V17" s="110">
        <f>[13]Maio!$G$25</f>
        <v>39</v>
      </c>
      <c r="W17" s="110">
        <f>[13]Maio!$G$26</f>
        <v>33</v>
      </c>
      <c r="X17" s="110">
        <f>[13]Maio!$G$27</f>
        <v>34</v>
      </c>
      <c r="Y17" s="110">
        <f>[13]Maio!$G$28</f>
        <v>28</v>
      </c>
      <c r="Z17" s="110">
        <f>[13]Maio!$G$29</f>
        <v>32</v>
      </c>
      <c r="AA17" s="110">
        <f>[13]Maio!$G$30</f>
        <v>32</v>
      </c>
      <c r="AB17" s="110">
        <f>[13]Maio!$G$31</f>
        <v>38</v>
      </c>
      <c r="AC17" s="110">
        <f>[13]Maio!$G$32</f>
        <v>66</v>
      </c>
      <c r="AD17" s="110">
        <f>[13]Maio!$G$33</f>
        <v>71</v>
      </c>
      <c r="AE17" s="110">
        <f>[13]Maio!$G$34</f>
        <v>42</v>
      </c>
      <c r="AF17" s="110">
        <f>[13]Maio!$G$35</f>
        <v>46</v>
      </c>
      <c r="AG17" s="115">
        <f t="shared" si="3"/>
        <v>28</v>
      </c>
      <c r="AH17" s="114">
        <f t="shared" si="4"/>
        <v>43.789473684210527</v>
      </c>
      <c r="AL17" t="s">
        <v>35</v>
      </c>
    </row>
    <row r="18" spans="1:39" x14ac:dyDescent="0.2">
      <c r="A18" s="48" t="s">
        <v>5</v>
      </c>
      <c r="B18" s="110">
        <f>[14]Maio!$G$5</f>
        <v>42</v>
      </c>
      <c r="C18" s="110">
        <f>[14]Maio!$G$6</f>
        <v>40</v>
      </c>
      <c r="D18" s="110">
        <f>[14]Maio!$G$7</f>
        <v>39</v>
      </c>
      <c r="E18" s="110">
        <f>[14]Maio!$G$8</f>
        <v>47</v>
      </c>
      <c r="F18" s="110">
        <f>[14]Maio!$G$9</f>
        <v>55</v>
      </c>
      <c r="G18" s="110">
        <f>[14]Maio!$G$10</f>
        <v>48</v>
      </c>
      <c r="H18" s="110">
        <f>[14]Maio!$G$11</f>
        <v>50</v>
      </c>
      <c r="I18" s="110">
        <f>[14]Maio!$G$12</f>
        <v>49</v>
      </c>
      <c r="J18" s="110">
        <f>[14]Maio!$G$13</f>
        <v>46</v>
      </c>
      <c r="K18" s="110">
        <f>[14]Maio!$G$14</f>
        <v>58</v>
      </c>
      <c r="L18" s="110">
        <f>[14]Maio!$G$15</f>
        <v>47</v>
      </c>
      <c r="M18" s="110">
        <f>[14]Maio!$G$16</f>
        <v>51</v>
      </c>
      <c r="N18" s="110">
        <f>[14]Maio!$G$17</f>
        <v>44</v>
      </c>
      <c r="O18" s="110">
        <f>[14]Maio!$G$18</f>
        <v>48</v>
      </c>
      <c r="P18" s="110">
        <f>[14]Maio!$G$19</f>
        <v>41</v>
      </c>
      <c r="Q18" s="110">
        <f>[14]Maio!$G$20</f>
        <v>34</v>
      </c>
      <c r="R18" s="110">
        <f>[14]Maio!$G$21</f>
        <v>38</v>
      </c>
      <c r="S18" s="110">
        <f>[14]Maio!$G$22</f>
        <v>44</v>
      </c>
      <c r="T18" s="110">
        <f>[14]Maio!$G$23</f>
        <v>44</v>
      </c>
      <c r="U18" s="110">
        <f>[14]Maio!$G$24</f>
        <v>43</v>
      </c>
      <c r="V18" s="110">
        <f>[14]Maio!$G$25</f>
        <v>48</v>
      </c>
      <c r="W18" s="110">
        <f>[14]Maio!$G$26</f>
        <v>33</v>
      </c>
      <c r="X18" s="110">
        <f>[14]Maio!$G$27</f>
        <v>31</v>
      </c>
      <c r="Y18" s="110">
        <f>[14]Maio!$G$28</f>
        <v>31</v>
      </c>
      <c r="Z18" s="110">
        <f>[14]Maio!$G$29</f>
        <v>36</v>
      </c>
      <c r="AA18" s="110">
        <f>[14]Maio!$G$30</f>
        <v>42</v>
      </c>
      <c r="AB18" s="110">
        <f>[14]Maio!$G$31</f>
        <v>45</v>
      </c>
      <c r="AC18" s="110">
        <f>[14]Maio!$G$32</f>
        <v>42</v>
      </c>
      <c r="AD18" s="110">
        <f>[14]Maio!$G$33</f>
        <v>33</v>
      </c>
      <c r="AE18" s="110">
        <f>[14]Maio!$G$34</f>
        <v>31</v>
      </c>
      <c r="AF18" s="110">
        <f>[14]Maio!$G$35</f>
        <v>42</v>
      </c>
      <c r="AG18" s="115">
        <f t="shared" si="3"/>
        <v>31</v>
      </c>
      <c r="AH18" s="114">
        <f t="shared" si="4"/>
        <v>42.645161290322584</v>
      </c>
      <c r="AI18" s="12" t="s">
        <v>35</v>
      </c>
    </row>
    <row r="19" spans="1:39" x14ac:dyDescent="0.2">
      <c r="A19" s="48" t="s">
        <v>255</v>
      </c>
      <c r="B19" s="110" t="str">
        <f>[15]Maio!$G$5</f>
        <v>*</v>
      </c>
      <c r="C19" s="110" t="str">
        <f>[15]Maio!$G$6</f>
        <v>*</v>
      </c>
      <c r="D19" s="110" t="str">
        <f>[15]Maio!$G$7</f>
        <v>*</v>
      </c>
      <c r="E19" s="110" t="str">
        <f>[15]Maio!$G$8</f>
        <v>*</v>
      </c>
      <c r="F19" s="110" t="str">
        <f>[15]Maio!$G$9</f>
        <v>*</v>
      </c>
      <c r="G19" s="110" t="str">
        <f>[15]Maio!$G$10</f>
        <v>*</v>
      </c>
      <c r="H19" s="110" t="str">
        <f>[15]Maio!$G$11</f>
        <v>*</v>
      </c>
      <c r="I19" s="110" t="str">
        <f>[15]Maio!$G$12</f>
        <v>*</v>
      </c>
      <c r="J19" s="110" t="str">
        <f>[15]Maio!$G$13</f>
        <v>*</v>
      </c>
      <c r="K19" s="110" t="str">
        <f>[15]Maio!$G$14</f>
        <v>*</v>
      </c>
      <c r="L19" s="110" t="str">
        <f>[15]Maio!$G$15</f>
        <v>*</v>
      </c>
      <c r="M19" s="110" t="str">
        <f>[15]Maio!$G$16</f>
        <v>*</v>
      </c>
      <c r="N19" s="110" t="str">
        <f>[15]Maio!$G$17</f>
        <v>*</v>
      </c>
      <c r="O19" s="110" t="str">
        <f>[15]Maio!$G$18</f>
        <v>*</v>
      </c>
      <c r="P19" s="110" t="str">
        <f>[15]Maio!$G$19</f>
        <v>*</v>
      </c>
      <c r="Q19" s="110" t="str">
        <f>[15]Maio!$G$20</f>
        <v>*</v>
      </c>
      <c r="R19" s="110" t="str">
        <f>[15]Maio!$G$21</f>
        <v>*</v>
      </c>
      <c r="S19" s="110" t="str">
        <f>[15]Maio!$G$22</f>
        <v>*</v>
      </c>
      <c r="T19" s="110" t="str">
        <f>[15]Maio!$G$23</f>
        <v>*</v>
      </c>
      <c r="U19" s="110" t="str">
        <f>[15]Maio!$G$24</f>
        <v>*</v>
      </c>
      <c r="V19" s="110">
        <f>[15]Maio!$G$25</f>
        <v>36</v>
      </c>
      <c r="W19" s="110">
        <f>[15]Maio!$G$26</f>
        <v>34</v>
      </c>
      <c r="X19" s="110">
        <f>[15]Maio!$G$27</f>
        <v>31</v>
      </c>
      <c r="Y19" s="110">
        <f>[15]Maio!$G$28</f>
        <v>38</v>
      </c>
      <c r="Z19" s="110">
        <f>[15]Maio!$G$29</f>
        <v>37</v>
      </c>
      <c r="AA19" s="110">
        <f>[15]Maio!$G$30</f>
        <v>37</v>
      </c>
      <c r="AB19" s="110">
        <f>[15]Maio!$G$31</f>
        <v>46</v>
      </c>
      <c r="AC19" s="110">
        <f>[15]Maio!$G$32</f>
        <v>70</v>
      </c>
      <c r="AD19" s="110">
        <f>[15]Maio!$G$33</f>
        <v>43</v>
      </c>
      <c r="AE19" s="110">
        <f>[15]Maio!$G$34</f>
        <v>43</v>
      </c>
      <c r="AF19" s="110">
        <f>[15]Maio!$G$35</f>
        <v>35</v>
      </c>
      <c r="AG19" s="115">
        <f t="shared" si="3"/>
        <v>31</v>
      </c>
      <c r="AH19" s="114">
        <f t="shared" si="4"/>
        <v>40.909090909090907</v>
      </c>
      <c r="AI19" s="12"/>
    </row>
    <row r="20" spans="1:39" hidden="1" x14ac:dyDescent="0.2">
      <c r="A20" s="48" t="s">
        <v>256</v>
      </c>
      <c r="B20" s="110" t="str">
        <f>[16]Maio!$G$5</f>
        <v>*</v>
      </c>
      <c r="C20" s="110" t="str">
        <f>[16]Maio!$G$6</f>
        <v>*</v>
      </c>
      <c r="D20" s="110" t="str">
        <f>[16]Maio!$G$7</f>
        <v>*</v>
      </c>
      <c r="E20" s="110" t="str">
        <f>[16]Maio!$G$8</f>
        <v>*</v>
      </c>
      <c r="F20" s="110" t="str">
        <f>[16]Maio!$G$9</f>
        <v>*</v>
      </c>
      <c r="G20" s="110" t="str">
        <f>[16]Maio!$G$10</f>
        <v>*</v>
      </c>
      <c r="H20" s="110" t="str">
        <f>[16]Maio!$G$11</f>
        <v>*</v>
      </c>
      <c r="I20" s="110" t="str">
        <f>[16]Maio!$G$12</f>
        <v>*</v>
      </c>
      <c r="J20" s="110" t="str">
        <f>[16]Maio!$G$13</f>
        <v>*</v>
      </c>
      <c r="K20" s="110" t="str">
        <f>[16]Maio!$G$14</f>
        <v>*</v>
      </c>
      <c r="L20" s="110" t="str">
        <f>[16]Maio!$G$15</f>
        <v>*</v>
      </c>
      <c r="M20" s="110" t="str">
        <f>[16]Maio!$G$16</f>
        <v>*</v>
      </c>
      <c r="N20" s="110" t="str">
        <f>[16]Maio!$G$17</f>
        <v>*</v>
      </c>
      <c r="O20" s="110" t="str">
        <f>[16]Maio!$G$18</f>
        <v>*</v>
      </c>
      <c r="P20" s="110" t="str">
        <f>[16]Maio!$G$19</f>
        <v>*</v>
      </c>
      <c r="Q20" s="110" t="str">
        <f>[16]Maio!$G$20</f>
        <v>*</v>
      </c>
      <c r="R20" s="110" t="str">
        <f>[16]Maio!$G$21</f>
        <v>*</v>
      </c>
      <c r="S20" s="110" t="str">
        <f>[16]Maio!$G$22</f>
        <v>*</v>
      </c>
      <c r="T20" s="110" t="str">
        <f>[16]Maio!$G$23</f>
        <v>*</v>
      </c>
      <c r="U20" s="110" t="str">
        <f>[16]Maio!$G$24</f>
        <v>*</v>
      </c>
      <c r="V20" s="110" t="str">
        <f>[16]Maio!$G$25</f>
        <v>*</v>
      </c>
      <c r="W20" s="110" t="str">
        <f>[16]Maio!$G$26</f>
        <v>*</v>
      </c>
      <c r="X20" s="110" t="str">
        <f>[16]Maio!$G$27</f>
        <v>*</v>
      </c>
      <c r="Y20" s="110" t="str">
        <f>[16]Maio!$G$28</f>
        <v>*</v>
      </c>
      <c r="Z20" s="110" t="str">
        <f>[16]Maio!$G$29</f>
        <v>*</v>
      </c>
      <c r="AA20" s="110" t="str">
        <f>[16]Maio!$G$30</f>
        <v>*</v>
      </c>
      <c r="AB20" s="110" t="str">
        <f>[16]Maio!$G$31</f>
        <v>*</v>
      </c>
      <c r="AC20" s="110" t="str">
        <f>[16]Maio!$G$32</f>
        <v>*</v>
      </c>
      <c r="AD20" s="110" t="str">
        <f>[16]Maio!$G$33</f>
        <v>*</v>
      </c>
      <c r="AE20" s="110" t="str">
        <f>[16]Maio!$G$34</f>
        <v>*</v>
      </c>
      <c r="AF20" s="110" t="str">
        <f>[16]Maio!$G$35</f>
        <v>*</v>
      </c>
      <c r="AG20" s="115" t="s">
        <v>197</v>
      </c>
      <c r="AH20" s="114" t="s">
        <v>197</v>
      </c>
      <c r="AI20" s="12"/>
    </row>
    <row r="21" spans="1:39" x14ac:dyDescent="0.2">
      <c r="A21" s="48" t="s">
        <v>33</v>
      </c>
      <c r="B21" s="110" t="str">
        <f>[17]Maio!$G$5</f>
        <v>*</v>
      </c>
      <c r="C21" s="110" t="str">
        <f>[17]Maio!$G$6</f>
        <v>*</v>
      </c>
      <c r="D21" s="110" t="str">
        <f>[17]Maio!$G$7</f>
        <v>*</v>
      </c>
      <c r="E21" s="110" t="str">
        <f>[17]Maio!$G$8</f>
        <v>*</v>
      </c>
      <c r="F21" s="110" t="str">
        <f>[17]Maio!$G$9</f>
        <v>*</v>
      </c>
      <c r="G21" s="110" t="str">
        <f>[17]Maio!$G$10</f>
        <v>*</v>
      </c>
      <c r="H21" s="110" t="str">
        <f>[17]Maio!$G$11</f>
        <v>*</v>
      </c>
      <c r="I21" s="110" t="str">
        <f>[17]Maio!$G$12</f>
        <v>*</v>
      </c>
      <c r="J21" s="110" t="str">
        <f>[17]Maio!$G$13</f>
        <v>*</v>
      </c>
      <c r="K21" s="110" t="str">
        <f>[17]Maio!$G$14</f>
        <v>*</v>
      </c>
      <c r="L21" s="110">
        <f>[17]Maio!$G$15</f>
        <v>64</v>
      </c>
      <c r="M21" s="110">
        <f>[17]Maio!$G$16</f>
        <v>59</v>
      </c>
      <c r="N21" s="110">
        <f>[17]Maio!$G$17</f>
        <v>50</v>
      </c>
      <c r="O21" s="110">
        <f>[17]Maio!$G$18</f>
        <v>51</v>
      </c>
      <c r="P21" s="110">
        <f>[17]Maio!$G$19</f>
        <v>46</v>
      </c>
      <c r="Q21" s="110">
        <f>[17]Maio!$G$20</f>
        <v>43</v>
      </c>
      <c r="R21" s="110">
        <f>[17]Maio!$G$21</f>
        <v>42</v>
      </c>
      <c r="S21" s="110">
        <f>[17]Maio!$G$22</f>
        <v>44</v>
      </c>
      <c r="T21" s="110">
        <f>[17]Maio!$G$23</f>
        <v>38</v>
      </c>
      <c r="U21" s="110">
        <f>[17]Maio!$G$24</f>
        <v>33</v>
      </c>
      <c r="V21" s="110">
        <f>[17]Maio!$G$25</f>
        <v>37</v>
      </c>
      <c r="W21" s="110">
        <f>[17]Maio!$G$26</f>
        <v>29</v>
      </c>
      <c r="X21" s="110">
        <f>[17]Maio!$G$27</f>
        <v>33</v>
      </c>
      <c r="Y21" s="110">
        <f>[17]Maio!$G$28</f>
        <v>32</v>
      </c>
      <c r="Z21" s="110">
        <f>[17]Maio!$G$29</f>
        <v>32</v>
      </c>
      <c r="AA21" s="110">
        <f>[17]Maio!$G$30</f>
        <v>31</v>
      </c>
      <c r="AB21" s="110">
        <f>[17]Maio!$G$31</f>
        <v>41</v>
      </c>
      <c r="AC21" s="110">
        <f>[17]Maio!$G$32</f>
        <v>70</v>
      </c>
      <c r="AD21" s="110">
        <f>[17]Maio!$G$33</f>
        <v>65</v>
      </c>
      <c r="AE21" s="110">
        <f>[17]Maio!$G$34</f>
        <v>37</v>
      </c>
      <c r="AF21" s="110">
        <f>[17]Maio!$G$35</f>
        <v>39</v>
      </c>
      <c r="AG21" s="115">
        <f t="shared" si="3"/>
        <v>29</v>
      </c>
      <c r="AH21" s="114">
        <f t="shared" si="4"/>
        <v>43.61904761904762</v>
      </c>
      <c r="AJ21" t="s">
        <v>35</v>
      </c>
      <c r="AL21" t="s">
        <v>35</v>
      </c>
    </row>
    <row r="22" spans="1:39" x14ac:dyDescent="0.2">
      <c r="A22" s="48" t="s">
        <v>6</v>
      </c>
      <c r="B22" s="110">
        <f>[18]Maio!$G$5</f>
        <v>40</v>
      </c>
      <c r="C22" s="110">
        <f>[18]Maio!$G$6</f>
        <v>37</v>
      </c>
      <c r="D22" s="110">
        <f>[18]Maio!$G$7</f>
        <v>56</v>
      </c>
      <c r="E22" s="110">
        <f>[18]Maio!$G$8</f>
        <v>44</v>
      </c>
      <c r="F22" s="110">
        <f>[18]Maio!$G$9</f>
        <v>40</v>
      </c>
      <c r="G22" s="110">
        <f>[18]Maio!$G$10</f>
        <v>38</v>
      </c>
      <c r="H22" s="110">
        <f>[18]Maio!$G$11</f>
        <v>42</v>
      </c>
      <c r="I22" s="110">
        <f>[18]Maio!$G$12</f>
        <v>41</v>
      </c>
      <c r="J22" s="110">
        <f>[18]Maio!$G$13</f>
        <v>43</v>
      </c>
      <c r="K22" s="110">
        <f>[18]Maio!$G$14</f>
        <v>75</v>
      </c>
      <c r="L22" s="110">
        <f>[18]Maio!$G$15</f>
        <v>65</v>
      </c>
      <c r="M22" s="110">
        <f>[18]Maio!$G$16</f>
        <v>56</v>
      </c>
      <c r="N22" s="110">
        <f>[18]Maio!$G$17</f>
        <v>45</v>
      </c>
      <c r="O22" s="110">
        <f>[18]Maio!$G$18</f>
        <v>43</v>
      </c>
      <c r="P22" s="110">
        <f>[18]Maio!$G$19</f>
        <v>43</v>
      </c>
      <c r="Q22" s="110">
        <f>[18]Maio!$G$20</f>
        <v>40</v>
      </c>
      <c r="R22" s="110">
        <f>[18]Maio!$G$21</f>
        <v>43</v>
      </c>
      <c r="S22" s="110">
        <f>[18]Maio!$G$22</f>
        <v>46</v>
      </c>
      <c r="T22" s="110">
        <f>[18]Maio!$G$23</f>
        <v>46</v>
      </c>
      <c r="U22" s="110">
        <f>[18]Maio!$G$24</f>
        <v>45</v>
      </c>
      <c r="V22" s="110">
        <f>[18]Maio!$G$25</f>
        <v>35</v>
      </c>
      <c r="W22" s="110">
        <f>[18]Maio!$G$26</f>
        <v>33</v>
      </c>
      <c r="X22" s="110">
        <f>[18]Maio!$G$27</f>
        <v>36</v>
      </c>
      <c r="Y22" s="110">
        <f>[18]Maio!$G$28</f>
        <v>37</v>
      </c>
      <c r="Z22" s="110">
        <f>[18]Maio!$G$29</f>
        <v>34</v>
      </c>
      <c r="AA22" s="110">
        <f>[18]Maio!$G$30</f>
        <v>38</v>
      </c>
      <c r="AB22" s="110">
        <f>[18]Maio!$G$31</f>
        <v>42</v>
      </c>
      <c r="AC22" s="110">
        <f>[18]Maio!$G$32</f>
        <v>75</v>
      </c>
      <c r="AD22" s="110">
        <f>[18]Maio!$G$33</f>
        <v>47</v>
      </c>
      <c r="AE22" s="110">
        <f>[18]Maio!$G$34</f>
        <v>35</v>
      </c>
      <c r="AF22" s="110">
        <f>[18]Maio!$G$35</f>
        <v>33</v>
      </c>
      <c r="AG22" s="115">
        <f t="shared" si="3"/>
        <v>33</v>
      </c>
      <c r="AH22" s="114">
        <f t="shared" si="4"/>
        <v>44.29032258064516</v>
      </c>
      <c r="AK22" t="s">
        <v>35</v>
      </c>
      <c r="AL22" t="s">
        <v>35</v>
      </c>
    </row>
    <row r="23" spans="1:39" x14ac:dyDescent="0.2">
      <c r="A23" s="48" t="s">
        <v>7</v>
      </c>
      <c r="B23" s="110">
        <f>[19]Maio!$G$5</f>
        <v>54</v>
      </c>
      <c r="C23" s="110">
        <f>[19]Maio!$G$6</f>
        <v>46</v>
      </c>
      <c r="D23" s="110">
        <f>[19]Maio!$G$7</f>
        <v>61</v>
      </c>
      <c r="E23" s="110">
        <f>[19]Maio!$G$8</f>
        <v>56</v>
      </c>
      <c r="F23" s="110">
        <f>[19]Maio!$G$9</f>
        <v>58</v>
      </c>
      <c r="G23" s="110">
        <f>[19]Maio!$G$10</f>
        <v>51</v>
      </c>
      <c r="H23" s="110">
        <f>[19]Maio!$G$11</f>
        <v>62</v>
      </c>
      <c r="I23" s="110">
        <f>[19]Maio!$G$12</f>
        <v>49</v>
      </c>
      <c r="J23" s="110">
        <f>[19]Maio!$G$13</f>
        <v>55</v>
      </c>
      <c r="K23" s="110">
        <f>[19]Maio!$G$14</f>
        <v>78</v>
      </c>
      <c r="L23" s="110">
        <f>[19]Maio!$G$15</f>
        <v>60</v>
      </c>
      <c r="M23" s="110">
        <f>[19]Maio!$G$16</f>
        <v>63</v>
      </c>
      <c r="N23" s="110">
        <f>[19]Maio!$G$17</f>
        <v>63</v>
      </c>
      <c r="O23" s="110">
        <f>[19]Maio!$G$18</f>
        <v>57</v>
      </c>
      <c r="P23" s="110">
        <f>[19]Maio!$G$19</f>
        <v>52</v>
      </c>
      <c r="Q23" s="110">
        <f>[19]Maio!$G$20</f>
        <v>51</v>
      </c>
      <c r="R23" s="110">
        <f>[19]Maio!$G$21</f>
        <v>49</v>
      </c>
      <c r="S23" s="110">
        <f>[19]Maio!$G$22</f>
        <v>49</v>
      </c>
      <c r="T23" s="110">
        <f>[19]Maio!$G$23</f>
        <v>54</v>
      </c>
      <c r="U23" s="110">
        <f>[19]Maio!$G$24</f>
        <v>60</v>
      </c>
      <c r="V23" s="110">
        <f>[19]Maio!$G$25</f>
        <v>47</v>
      </c>
      <c r="W23" s="110">
        <f>[19]Maio!$G$26</f>
        <v>40</v>
      </c>
      <c r="X23" s="110">
        <f>[19]Maio!$G$27</f>
        <v>52</v>
      </c>
      <c r="Y23" s="110">
        <f>[19]Maio!$G$28</f>
        <v>47</v>
      </c>
      <c r="Z23" s="110">
        <f>[19]Maio!$G$29</f>
        <v>43</v>
      </c>
      <c r="AA23" s="110">
        <f>[19]Maio!$G$30</f>
        <v>43</v>
      </c>
      <c r="AB23" s="110">
        <f>[19]Maio!$G$31</f>
        <v>43</v>
      </c>
      <c r="AC23" s="110">
        <f>[19]Maio!$G$32</f>
        <v>54</v>
      </c>
      <c r="AD23" s="110">
        <f>[19]Maio!$G$33</f>
        <v>49</v>
      </c>
      <c r="AE23" s="110">
        <f>[19]Maio!$G$34</f>
        <v>44</v>
      </c>
      <c r="AF23" s="110">
        <f>[19]Maio!$G$35</f>
        <v>47</v>
      </c>
      <c r="AG23" s="115">
        <f t="shared" si="3"/>
        <v>40</v>
      </c>
      <c r="AH23" s="114">
        <f t="shared" si="4"/>
        <v>52.806451612903224</v>
      </c>
      <c r="AJ23" t="s">
        <v>35</v>
      </c>
      <c r="AK23" t="s">
        <v>35</v>
      </c>
    </row>
    <row r="24" spans="1:39" x14ac:dyDescent="0.2">
      <c r="A24" s="48" t="s">
        <v>148</v>
      </c>
      <c r="B24" s="110">
        <f>[20]Maio!$G$5</f>
        <v>44</v>
      </c>
      <c r="C24" s="110">
        <f>[20]Maio!$G$6</f>
        <v>37</v>
      </c>
      <c r="D24" s="110">
        <f>[20]Maio!$G$7</f>
        <v>56</v>
      </c>
      <c r="E24" s="110">
        <f>[20]Maio!$G$8</f>
        <v>50</v>
      </c>
      <c r="F24" s="110">
        <f>[20]Maio!$G$9</f>
        <v>50</v>
      </c>
      <c r="G24" s="110">
        <f>[20]Maio!$G$10</f>
        <v>48</v>
      </c>
      <c r="H24" s="110">
        <f>[20]Maio!$G$11</f>
        <v>55</v>
      </c>
      <c r="I24" s="110">
        <f>[20]Maio!$G$12</f>
        <v>47</v>
      </c>
      <c r="J24" s="110">
        <f>[20]Maio!$G$13</f>
        <v>50</v>
      </c>
      <c r="K24" s="110">
        <f>[20]Maio!$G$14</f>
        <v>68</v>
      </c>
      <c r="L24" s="110">
        <f>[20]Maio!$G$15</f>
        <v>61</v>
      </c>
      <c r="M24" s="110">
        <f>[20]Maio!$G$16</f>
        <v>56</v>
      </c>
      <c r="N24" s="110">
        <f>[20]Maio!$G$17</f>
        <v>57</v>
      </c>
      <c r="O24" s="110">
        <f>[20]Maio!$G$18</f>
        <v>52</v>
      </c>
      <c r="P24" s="110">
        <f>[20]Maio!$G$19</f>
        <v>39</v>
      </c>
      <c r="Q24" s="110">
        <f>[20]Maio!$G$20</f>
        <v>48</v>
      </c>
      <c r="R24" s="110">
        <f>[20]Maio!$G$21</f>
        <v>49</v>
      </c>
      <c r="S24" s="110">
        <f>[20]Maio!$G$22</f>
        <v>48</v>
      </c>
      <c r="T24" s="110">
        <f>[20]Maio!$G$23</f>
        <v>53</v>
      </c>
      <c r="U24" s="110">
        <f>[20]Maio!$G$24</f>
        <v>54</v>
      </c>
      <c r="V24" s="110">
        <f>[20]Maio!$G$25</f>
        <v>45</v>
      </c>
      <c r="W24" s="110">
        <f>[20]Maio!$G$26</f>
        <v>42</v>
      </c>
      <c r="X24" s="110">
        <f>[20]Maio!$G$27</f>
        <v>44</v>
      </c>
      <c r="Y24" s="110">
        <f>[20]Maio!$G$28</f>
        <v>45</v>
      </c>
      <c r="Z24" s="110">
        <f>[20]Maio!$G$29</f>
        <v>44</v>
      </c>
      <c r="AA24" s="110">
        <f>[20]Maio!$G$30</f>
        <v>38</v>
      </c>
      <c r="AB24" s="110">
        <f>[20]Maio!$G$31</f>
        <v>44</v>
      </c>
      <c r="AC24" s="110">
        <f>[20]Maio!$G$32</f>
        <v>50</v>
      </c>
      <c r="AD24" s="110">
        <f>[20]Maio!$G$33</f>
        <v>48</v>
      </c>
      <c r="AE24" s="110">
        <f>[20]Maio!$G$34</f>
        <v>37</v>
      </c>
      <c r="AF24" s="110">
        <f>[20]Maio!$G$35</f>
        <v>45</v>
      </c>
      <c r="AG24" s="115">
        <f t="shared" si="3"/>
        <v>37</v>
      </c>
      <c r="AH24" s="114">
        <f t="shared" si="4"/>
        <v>48.516129032258064</v>
      </c>
      <c r="AJ24" t="s">
        <v>35</v>
      </c>
    </row>
    <row r="25" spans="1:39" x14ac:dyDescent="0.2">
      <c r="A25" s="48" t="s">
        <v>149</v>
      </c>
      <c r="B25" s="110">
        <f>[21]Maio!$G$5</f>
        <v>41</v>
      </c>
      <c r="C25" s="110">
        <f>[21]Maio!$G$6</f>
        <v>41</v>
      </c>
      <c r="D25" s="110">
        <f>[21]Maio!$G$7</f>
        <v>51</v>
      </c>
      <c r="E25" s="110">
        <f>[21]Maio!$G$8</f>
        <v>51</v>
      </c>
      <c r="F25" s="110">
        <f>[21]Maio!$G$9</f>
        <v>49</v>
      </c>
      <c r="G25" s="110">
        <f>[21]Maio!$G$10</f>
        <v>44</v>
      </c>
      <c r="H25" s="110">
        <f>[21]Maio!$G$11</f>
        <v>60</v>
      </c>
      <c r="I25" s="110">
        <f>[21]Maio!$G$12</f>
        <v>42</v>
      </c>
      <c r="J25" s="110">
        <f>[21]Maio!$G$13</f>
        <v>48</v>
      </c>
      <c r="K25" s="110">
        <f>[21]Maio!$G$14</f>
        <v>61</v>
      </c>
      <c r="L25" s="110">
        <f>[21]Maio!$G$15</f>
        <v>50</v>
      </c>
      <c r="M25" s="110">
        <f>[21]Maio!$G$16</f>
        <v>56</v>
      </c>
      <c r="N25" s="110">
        <f>[21]Maio!$G$17</f>
        <v>59</v>
      </c>
      <c r="O25" s="110">
        <f>[21]Maio!$G$18</f>
        <v>52</v>
      </c>
      <c r="P25" s="110">
        <f>[21]Maio!$G$19</f>
        <v>43</v>
      </c>
      <c r="Q25" s="110">
        <f>[21]Maio!$G$20</f>
        <v>48</v>
      </c>
      <c r="R25" s="110">
        <f>[21]Maio!$G$21</f>
        <v>47</v>
      </c>
      <c r="S25" s="110">
        <f>[21]Maio!$G$22</f>
        <v>45</v>
      </c>
      <c r="T25" s="110">
        <f>[21]Maio!$G$23</f>
        <v>47</v>
      </c>
      <c r="U25" s="110">
        <f>[21]Maio!$G$24</f>
        <v>52</v>
      </c>
      <c r="V25" s="110">
        <f>[21]Maio!$G$25</f>
        <v>44</v>
      </c>
      <c r="W25" s="110">
        <f>[21]Maio!$G$26</f>
        <v>51</v>
      </c>
      <c r="X25" s="110">
        <f>[21]Maio!$G$27</f>
        <v>50</v>
      </c>
      <c r="Y25" s="110">
        <f>[21]Maio!$G$28</f>
        <v>50</v>
      </c>
      <c r="Z25" s="110">
        <f>[21]Maio!$G$29</f>
        <v>39</v>
      </c>
      <c r="AA25" s="110">
        <f>[21]Maio!$G$30</f>
        <v>41</v>
      </c>
      <c r="AB25" s="110">
        <f>[21]Maio!$G$31</f>
        <v>37</v>
      </c>
      <c r="AC25" s="110">
        <f>[21]Maio!$G$32</f>
        <v>57</v>
      </c>
      <c r="AD25" s="110">
        <f>[21]Maio!$G$33</f>
        <v>49</v>
      </c>
      <c r="AE25" s="110">
        <f>[21]Maio!$G$34</f>
        <v>44</v>
      </c>
      <c r="AF25" s="110">
        <f>[21]Maio!$G$35</f>
        <v>42</v>
      </c>
      <c r="AG25" s="115">
        <f t="shared" si="3"/>
        <v>37</v>
      </c>
      <c r="AH25" s="114">
        <f t="shared" si="4"/>
        <v>48.096774193548384</v>
      </c>
      <c r="AI25" s="12" t="s">
        <v>35</v>
      </c>
      <c r="AJ25" t="s">
        <v>35</v>
      </c>
    </row>
    <row r="26" spans="1:39" x14ac:dyDescent="0.2">
      <c r="A26" s="48" t="s">
        <v>150</v>
      </c>
      <c r="B26" s="110">
        <f>[22]Maio!$G$5</f>
        <v>55</v>
      </c>
      <c r="C26" s="110">
        <f>[22]Maio!$G$6</f>
        <v>50</v>
      </c>
      <c r="D26" s="110">
        <f>[22]Maio!$G$7</f>
        <v>61</v>
      </c>
      <c r="E26" s="110">
        <f>[22]Maio!$G$8</f>
        <v>55</v>
      </c>
      <c r="F26" s="110">
        <f>[22]Maio!$G$9</f>
        <v>57</v>
      </c>
      <c r="G26" s="110">
        <f>[22]Maio!$G$10</f>
        <v>50</v>
      </c>
      <c r="H26" s="110">
        <f>[22]Maio!$G$11</f>
        <v>61</v>
      </c>
      <c r="I26" s="110">
        <f>[22]Maio!$G$12</f>
        <v>49</v>
      </c>
      <c r="J26" s="110">
        <f>[22]Maio!$G$13</f>
        <v>53</v>
      </c>
      <c r="K26" s="110">
        <f>[22]Maio!$G$14</f>
        <v>79</v>
      </c>
      <c r="L26" s="110">
        <f>[22]Maio!$G$15</f>
        <v>61</v>
      </c>
      <c r="M26" s="110">
        <f>[22]Maio!$G$16</f>
        <v>61</v>
      </c>
      <c r="N26" s="110">
        <f>[22]Maio!$G$17</f>
        <v>65</v>
      </c>
      <c r="O26" s="110">
        <f>[22]Maio!$G$18</f>
        <v>58</v>
      </c>
      <c r="P26" s="110">
        <f>[22]Maio!$G$19</f>
        <v>51</v>
      </c>
      <c r="Q26" s="110">
        <f>[22]Maio!$G$20</f>
        <v>51</v>
      </c>
      <c r="R26" s="110">
        <f>[22]Maio!$G$21</f>
        <v>48</v>
      </c>
      <c r="S26" s="110">
        <f>[22]Maio!$G$22</f>
        <v>47</v>
      </c>
      <c r="T26" s="110">
        <f>[22]Maio!$G$23</f>
        <v>54</v>
      </c>
      <c r="U26" s="110">
        <f>[22]Maio!$G$24</f>
        <v>59</v>
      </c>
      <c r="V26" s="110">
        <f>[22]Maio!$G$25</f>
        <v>47</v>
      </c>
      <c r="W26" s="110">
        <f>[22]Maio!$G$26</f>
        <v>42</v>
      </c>
      <c r="X26" s="110">
        <f>[22]Maio!$G$27</f>
        <v>48</v>
      </c>
      <c r="Y26" s="110">
        <f>[22]Maio!$G$28</f>
        <v>45</v>
      </c>
      <c r="Z26" s="110">
        <f>[22]Maio!$G$29</f>
        <v>43</v>
      </c>
      <c r="AA26" s="110">
        <f>[22]Maio!$G$30</f>
        <v>40</v>
      </c>
      <c r="AB26" s="110">
        <f>[22]Maio!$G$31</f>
        <v>45</v>
      </c>
      <c r="AC26" s="110">
        <f>[22]Maio!$G$32</f>
        <v>51</v>
      </c>
      <c r="AD26" s="110">
        <f>[22]Maio!$G$33</f>
        <v>43</v>
      </c>
      <c r="AE26" s="110">
        <f>[22]Maio!$G$34</f>
        <v>41</v>
      </c>
      <c r="AF26" s="110">
        <f>[22]Maio!$G$35</f>
        <v>50</v>
      </c>
      <c r="AG26" s="115">
        <f t="shared" si="3"/>
        <v>40</v>
      </c>
      <c r="AH26" s="114">
        <f t="shared" si="4"/>
        <v>52.258064516129032</v>
      </c>
      <c r="AJ26" t="s">
        <v>35</v>
      </c>
      <c r="AM26" t="s">
        <v>35</v>
      </c>
    </row>
    <row r="27" spans="1:39" x14ac:dyDescent="0.2">
      <c r="A27" s="48" t="s">
        <v>8</v>
      </c>
      <c r="B27" s="110">
        <f>[23]Maio!$G$5</f>
        <v>41</v>
      </c>
      <c r="C27" s="110">
        <f>[23]Maio!$G$6</f>
        <v>49</v>
      </c>
      <c r="D27" s="110">
        <f>[23]Maio!$G$7</f>
        <v>52</v>
      </c>
      <c r="E27" s="110">
        <f>[23]Maio!$G$8</f>
        <v>52</v>
      </c>
      <c r="F27" s="110">
        <f>[23]Maio!$G$9</f>
        <v>50</v>
      </c>
      <c r="G27" s="110">
        <f>[23]Maio!$G$10</f>
        <v>47</v>
      </c>
      <c r="H27" s="110">
        <f>[23]Maio!$G$11</f>
        <v>63</v>
      </c>
      <c r="I27" s="110">
        <f>[23]Maio!$G$12</f>
        <v>42</v>
      </c>
      <c r="J27" s="110">
        <f>[23]Maio!$G$13</f>
        <v>50</v>
      </c>
      <c r="K27" s="110">
        <f>[23]Maio!$G$14</f>
        <v>63</v>
      </c>
      <c r="L27" s="110">
        <f>[23]Maio!$G$15</f>
        <v>54</v>
      </c>
      <c r="M27" s="110">
        <f>[23]Maio!$G$16</f>
        <v>58</v>
      </c>
      <c r="N27" s="110">
        <f>[23]Maio!$G$17</f>
        <v>61</v>
      </c>
      <c r="O27" s="110">
        <f>[23]Maio!$G$18</f>
        <v>53</v>
      </c>
      <c r="P27" s="110">
        <f>[23]Maio!$G$19</f>
        <v>46</v>
      </c>
      <c r="Q27" s="110">
        <f>[23]Maio!$G$20</f>
        <v>53</v>
      </c>
      <c r="R27" s="110">
        <f>[23]Maio!$G$21</f>
        <v>54</v>
      </c>
      <c r="S27" s="110">
        <f>[23]Maio!$G$22</f>
        <v>44</v>
      </c>
      <c r="T27" s="110">
        <f>[23]Maio!$G$23</f>
        <v>54</v>
      </c>
      <c r="U27" s="110">
        <f>[23]Maio!$G$24</f>
        <v>50</v>
      </c>
      <c r="V27" s="110">
        <f>[23]Maio!$G$25</f>
        <v>43</v>
      </c>
      <c r="W27" s="110">
        <f>[23]Maio!$G$26</f>
        <v>48</v>
      </c>
      <c r="X27" s="110">
        <f>[23]Maio!$G$27</f>
        <v>51</v>
      </c>
      <c r="Y27" s="110">
        <f>[23]Maio!$G$28</f>
        <v>54</v>
      </c>
      <c r="Z27" s="110">
        <f>[23]Maio!$G$29</f>
        <v>40</v>
      </c>
      <c r="AA27" s="110">
        <f>[23]Maio!$G$30</f>
        <v>48</v>
      </c>
      <c r="AB27" s="110">
        <f>[23]Maio!$G$31</f>
        <v>37</v>
      </c>
      <c r="AC27" s="110">
        <f>[23]Maio!$G$32</f>
        <v>59</v>
      </c>
      <c r="AD27" s="110">
        <f>[23]Maio!$G$33</f>
        <v>54</v>
      </c>
      <c r="AE27" s="110">
        <f>[23]Maio!$G$34</f>
        <v>44</v>
      </c>
      <c r="AF27" s="110">
        <f>[23]Maio!$G$35</f>
        <v>45</v>
      </c>
      <c r="AG27" s="115">
        <f t="shared" si="3"/>
        <v>37</v>
      </c>
      <c r="AH27" s="114">
        <f t="shared" si="4"/>
        <v>50.29032258064516</v>
      </c>
      <c r="AJ27" t="s">
        <v>35</v>
      </c>
      <c r="AK27" t="s">
        <v>35</v>
      </c>
      <c r="AL27" t="s">
        <v>35</v>
      </c>
    </row>
    <row r="28" spans="1:39" x14ac:dyDescent="0.2">
      <c r="A28" s="48" t="s">
        <v>9</v>
      </c>
      <c r="B28" s="110">
        <f>[24]Maio!$G$5</f>
        <v>39</v>
      </c>
      <c r="C28" s="110">
        <f>[24]Maio!$G$6</f>
        <v>39</v>
      </c>
      <c r="D28" s="110">
        <f>[24]Maio!$G$7</f>
        <v>51</v>
      </c>
      <c r="E28" s="110">
        <f>[24]Maio!$G$8</f>
        <v>46</v>
      </c>
      <c r="F28" s="110">
        <f>[24]Maio!$G$9</f>
        <v>43</v>
      </c>
      <c r="G28" s="110">
        <f>[24]Maio!$G$10</f>
        <v>38</v>
      </c>
      <c r="H28" s="110">
        <f>[24]Maio!$G$11</f>
        <v>45</v>
      </c>
      <c r="I28" s="110">
        <f>[24]Maio!$G$12</f>
        <v>38</v>
      </c>
      <c r="J28" s="110">
        <f>[24]Maio!$G$13</f>
        <v>41</v>
      </c>
      <c r="K28" s="110">
        <f>[24]Maio!$G$14</f>
        <v>61</v>
      </c>
      <c r="L28" s="110">
        <f>[24]Maio!$G$15</f>
        <v>63</v>
      </c>
      <c r="M28" s="110">
        <f>[24]Maio!$G$16</f>
        <v>53</v>
      </c>
      <c r="N28" s="110">
        <f>[24]Maio!$G$17</f>
        <v>53</v>
      </c>
      <c r="O28" s="110">
        <f>[24]Maio!$G$18</f>
        <v>47</v>
      </c>
      <c r="P28" s="110">
        <f>[24]Maio!$G$19</f>
        <v>36</v>
      </c>
      <c r="Q28" s="110">
        <f>[24]Maio!$G$20</f>
        <v>43</v>
      </c>
      <c r="R28" s="110">
        <f>[24]Maio!$G$21</f>
        <v>41</v>
      </c>
      <c r="S28" s="110">
        <f>[24]Maio!$G$22</f>
        <v>40</v>
      </c>
      <c r="T28" s="110">
        <f>[24]Maio!$G$23</f>
        <v>50</v>
      </c>
      <c r="U28" s="110">
        <f>[24]Maio!$G$24</f>
        <v>44</v>
      </c>
      <c r="V28" s="110">
        <f>[24]Maio!$G$25</f>
        <v>36</v>
      </c>
      <c r="W28" s="110">
        <f>[24]Maio!$G$26</f>
        <v>29</v>
      </c>
      <c r="X28" s="110">
        <f>[24]Maio!$G$27</f>
        <v>37</v>
      </c>
      <c r="Y28" s="110">
        <f>[24]Maio!$G$28</f>
        <v>38</v>
      </c>
      <c r="Z28" s="110">
        <f>[24]Maio!$G$29</f>
        <v>33</v>
      </c>
      <c r="AA28" s="110">
        <f>[24]Maio!$G$30</f>
        <v>29</v>
      </c>
      <c r="AB28" s="110">
        <f>[24]Maio!$G$31</f>
        <v>38</v>
      </c>
      <c r="AC28" s="110">
        <f>[24]Maio!$G$32</f>
        <v>52</v>
      </c>
      <c r="AD28" s="110">
        <f>[24]Maio!$G$33</f>
        <v>47</v>
      </c>
      <c r="AE28" s="110">
        <f>[24]Maio!$G$34</f>
        <v>38</v>
      </c>
      <c r="AF28" s="110">
        <f>[24]Maio!$G$35</f>
        <v>41</v>
      </c>
      <c r="AG28" s="115">
        <f t="shared" si="3"/>
        <v>29</v>
      </c>
      <c r="AH28" s="114">
        <f t="shared" si="4"/>
        <v>42.87096774193548</v>
      </c>
      <c r="AL28" t="s">
        <v>35</v>
      </c>
    </row>
    <row r="29" spans="1:39" hidden="1" x14ac:dyDescent="0.2">
      <c r="A29" s="48" t="s">
        <v>32</v>
      </c>
      <c r="B29" s="110" t="str">
        <f>[25]Maio!$G$5</f>
        <v>*</v>
      </c>
      <c r="C29" s="110" t="str">
        <f>[25]Maio!$G$6</f>
        <v>*</v>
      </c>
      <c r="D29" s="110" t="str">
        <f>[25]Maio!$G$7</f>
        <v>*</v>
      </c>
      <c r="E29" s="110" t="str">
        <f>[25]Maio!$G$8</f>
        <v>*</v>
      </c>
      <c r="F29" s="110" t="str">
        <f>[25]Maio!$G$9</f>
        <v>*</v>
      </c>
      <c r="G29" s="110" t="str">
        <f>[25]Maio!$G$10</f>
        <v>*</v>
      </c>
      <c r="H29" s="110" t="str">
        <f>[25]Maio!$G$11</f>
        <v>*</v>
      </c>
      <c r="I29" s="110" t="str">
        <f>[25]Maio!$G$12</f>
        <v>*</v>
      </c>
      <c r="J29" s="110" t="str">
        <f>[25]Maio!$G$13</f>
        <v>*</v>
      </c>
      <c r="K29" s="110" t="str">
        <f>[25]Maio!$G$14</f>
        <v>*</v>
      </c>
      <c r="L29" s="110" t="str">
        <f>[25]Maio!$G$15</f>
        <v>*</v>
      </c>
      <c r="M29" s="110" t="str">
        <f>[25]Maio!$G$16</f>
        <v>*</v>
      </c>
      <c r="N29" s="110" t="str">
        <f>[25]Maio!$G$17</f>
        <v>*</v>
      </c>
      <c r="O29" s="110" t="str">
        <f>[25]Maio!$G$18</f>
        <v>*</v>
      </c>
      <c r="P29" s="110" t="str">
        <f>[25]Maio!$G$19</f>
        <v>*</v>
      </c>
      <c r="Q29" s="110" t="str">
        <f>[25]Maio!$G$20</f>
        <v>*</v>
      </c>
      <c r="R29" s="110" t="str">
        <f>[25]Maio!$G$21</f>
        <v>*</v>
      </c>
      <c r="S29" s="110" t="str">
        <f>[25]Maio!$G$22</f>
        <v>*</v>
      </c>
      <c r="T29" s="110" t="str">
        <f>[25]Maio!$G$23</f>
        <v>*</v>
      </c>
      <c r="U29" s="110" t="str">
        <f>[25]Maio!$G$24</f>
        <v>*</v>
      </c>
      <c r="V29" s="110" t="str">
        <f>[25]Maio!$G$25</f>
        <v>*</v>
      </c>
      <c r="W29" s="110" t="str">
        <f>[25]Maio!$G$26</f>
        <v>*</v>
      </c>
      <c r="X29" s="110" t="str">
        <f>[25]Maio!$G$27</f>
        <v>*</v>
      </c>
      <c r="Y29" s="110" t="str">
        <f>[25]Maio!$G$28</f>
        <v>*</v>
      </c>
      <c r="Z29" s="110" t="str">
        <f>[25]Maio!$G$29</f>
        <v>*</v>
      </c>
      <c r="AA29" s="110" t="str">
        <f>[25]Maio!$G$30</f>
        <v>*</v>
      </c>
      <c r="AB29" s="110" t="str">
        <f>[25]Maio!$G$31</f>
        <v>*</v>
      </c>
      <c r="AC29" s="110" t="str">
        <f>[25]Maio!$G$32</f>
        <v>*</v>
      </c>
      <c r="AD29" s="110" t="str">
        <f>[25]Maio!$G$33</f>
        <v>*</v>
      </c>
      <c r="AE29" s="110" t="str">
        <f>[25]Maio!$G$34</f>
        <v>*</v>
      </c>
      <c r="AF29" s="110" t="str">
        <f>[25]Maio!$G$35</f>
        <v>*</v>
      </c>
      <c r="AG29" s="115" t="s">
        <v>197</v>
      </c>
      <c r="AH29" s="114" t="s">
        <v>197</v>
      </c>
      <c r="AK29" t="s">
        <v>35</v>
      </c>
      <c r="AL29" t="s">
        <v>35</v>
      </c>
    </row>
    <row r="30" spans="1:39" hidden="1" x14ac:dyDescent="0.2">
      <c r="A30" s="48" t="s">
        <v>10</v>
      </c>
      <c r="B30" s="110" t="str">
        <f>[26]Maio!$G$5</f>
        <v>*</v>
      </c>
      <c r="C30" s="110" t="str">
        <f>[26]Maio!$G$6</f>
        <v>*</v>
      </c>
      <c r="D30" s="110" t="str">
        <f>[26]Maio!$G$7</f>
        <v>*</v>
      </c>
      <c r="E30" s="110" t="str">
        <f>[26]Maio!$G$8</f>
        <v>*</v>
      </c>
      <c r="F30" s="110" t="str">
        <f>[26]Maio!$G$9</f>
        <v>*</v>
      </c>
      <c r="G30" s="110" t="str">
        <f>[26]Maio!$G$10</f>
        <v>*</v>
      </c>
      <c r="H30" s="110" t="str">
        <f>[26]Maio!$G$11</f>
        <v>*</v>
      </c>
      <c r="I30" s="110" t="str">
        <f>[26]Maio!$G$12</f>
        <v>*</v>
      </c>
      <c r="J30" s="110" t="str">
        <f>[26]Maio!$G$13</f>
        <v>*</v>
      </c>
      <c r="K30" s="110" t="str">
        <f>[26]Maio!$G$14</f>
        <v>*</v>
      </c>
      <c r="L30" s="110" t="str">
        <f>[26]Maio!$G$15</f>
        <v>*</v>
      </c>
      <c r="M30" s="110" t="str">
        <f>[26]Maio!$G$16</f>
        <v>*</v>
      </c>
      <c r="N30" s="110" t="str">
        <f>[26]Maio!$G$17</f>
        <v>*</v>
      </c>
      <c r="O30" s="110" t="str">
        <f>[26]Maio!$G$18</f>
        <v>*</v>
      </c>
      <c r="P30" s="110" t="str">
        <f>[26]Maio!$G$19</f>
        <v>*</v>
      </c>
      <c r="Q30" s="110" t="str">
        <f>[26]Maio!$G$20</f>
        <v>*</v>
      </c>
      <c r="R30" s="110" t="str">
        <f>[26]Maio!$G$21</f>
        <v>*</v>
      </c>
      <c r="S30" s="110" t="str">
        <f>[26]Maio!$G$22</f>
        <v>*</v>
      </c>
      <c r="T30" s="110" t="str">
        <f>[26]Maio!$G$23</f>
        <v>*</v>
      </c>
      <c r="U30" s="110" t="str">
        <f>[26]Maio!$G$24</f>
        <v>*</v>
      </c>
      <c r="V30" s="110" t="str">
        <f>[26]Maio!$G$25</f>
        <v>*</v>
      </c>
      <c r="W30" s="110" t="str">
        <f>[26]Maio!$G$26</f>
        <v>*</v>
      </c>
      <c r="X30" s="110" t="str">
        <f>[26]Maio!$G$27</f>
        <v>*</v>
      </c>
      <c r="Y30" s="110" t="str">
        <f>[26]Maio!$G$28</f>
        <v>*</v>
      </c>
      <c r="Z30" s="110" t="str">
        <f>[26]Maio!$G$29</f>
        <v>*</v>
      </c>
      <c r="AA30" s="110" t="str">
        <f>[26]Maio!$G$30</f>
        <v>*</v>
      </c>
      <c r="AB30" s="110" t="str">
        <f>[26]Maio!$G$31</f>
        <v>*</v>
      </c>
      <c r="AC30" s="110" t="str">
        <f>[26]Maio!$G$32</f>
        <v>*</v>
      </c>
      <c r="AD30" s="110" t="str">
        <f>[26]Maio!$G$33</f>
        <v>*</v>
      </c>
      <c r="AE30" s="110" t="str">
        <f>[26]Maio!$G$34</f>
        <v>*</v>
      </c>
      <c r="AF30" s="110" t="str">
        <f>[26]Maio!$G$35</f>
        <v>*</v>
      </c>
      <c r="AG30" s="115" t="s">
        <v>197</v>
      </c>
      <c r="AH30" s="114" t="s">
        <v>197</v>
      </c>
      <c r="AK30" t="s">
        <v>35</v>
      </c>
      <c r="AL30" t="s">
        <v>35</v>
      </c>
    </row>
    <row r="31" spans="1:39" x14ac:dyDescent="0.2">
      <c r="A31" s="48" t="s">
        <v>151</v>
      </c>
      <c r="B31" s="110">
        <f>[27]Maio!$G$5</f>
        <v>55</v>
      </c>
      <c r="C31" s="110">
        <f>[27]Maio!$G$6</f>
        <v>48</v>
      </c>
      <c r="D31" s="110">
        <f>[27]Maio!$G$7</f>
        <v>62</v>
      </c>
      <c r="E31" s="110">
        <f>[27]Maio!$G$8</f>
        <v>62</v>
      </c>
      <c r="F31" s="110">
        <f>[27]Maio!$G$9</f>
        <v>58</v>
      </c>
      <c r="G31" s="110">
        <f>[27]Maio!$G$10</f>
        <v>56</v>
      </c>
      <c r="H31" s="110">
        <f>[27]Maio!$G$11</f>
        <v>66</v>
      </c>
      <c r="I31" s="110">
        <f>[27]Maio!$G$12</f>
        <v>54</v>
      </c>
      <c r="J31" s="110">
        <f>[27]Maio!$G$13</f>
        <v>54</v>
      </c>
      <c r="K31" s="110">
        <f>[27]Maio!$G$14</f>
        <v>68</v>
      </c>
      <c r="L31" s="110">
        <f>[27]Maio!$G$15</f>
        <v>60</v>
      </c>
      <c r="M31" s="110">
        <f>[27]Maio!$G$16</f>
        <v>66</v>
      </c>
      <c r="N31" s="110">
        <f>[27]Maio!$G$17</f>
        <v>68</v>
      </c>
      <c r="O31" s="110">
        <f>[27]Maio!$G$18</f>
        <v>62</v>
      </c>
      <c r="P31" s="110">
        <f>[27]Maio!$G$19</f>
        <v>53</v>
      </c>
      <c r="Q31" s="110">
        <f>[27]Maio!$G$20</f>
        <v>57</v>
      </c>
      <c r="R31" s="110">
        <f>[27]Maio!$G$21</f>
        <v>55</v>
      </c>
      <c r="S31" s="110">
        <f>[27]Maio!$G$22</f>
        <v>56</v>
      </c>
      <c r="T31" s="110">
        <f>[27]Maio!$G$23</f>
        <v>57</v>
      </c>
      <c r="U31" s="110">
        <f>[27]Maio!$G$24</f>
        <v>64</v>
      </c>
      <c r="V31" s="110">
        <f>[27]Maio!$G$25</f>
        <v>50</v>
      </c>
      <c r="W31" s="110">
        <f>[27]Maio!$G$26</f>
        <v>45</v>
      </c>
      <c r="X31" s="110">
        <f>[27]Maio!$G$27</f>
        <v>55</v>
      </c>
      <c r="Y31" s="110">
        <f>[27]Maio!$G$28</f>
        <v>50</v>
      </c>
      <c r="Z31" s="110">
        <f>[27]Maio!$G$29</f>
        <v>48</v>
      </c>
      <c r="AA31" s="110">
        <f>[27]Maio!$G$30</f>
        <v>49</v>
      </c>
      <c r="AB31" s="110">
        <f>[27]Maio!$G$31</f>
        <v>50</v>
      </c>
      <c r="AC31" s="110">
        <f>[27]Maio!$G$32</f>
        <v>56</v>
      </c>
      <c r="AD31" s="110">
        <f>[27]Maio!$G$33</f>
        <v>47</v>
      </c>
      <c r="AE31" s="110">
        <f>[27]Maio!$G$34</f>
        <v>43</v>
      </c>
      <c r="AF31" s="110">
        <f>[27]Maio!$G$35</f>
        <v>41</v>
      </c>
      <c r="AG31" s="115">
        <f t="shared" si="3"/>
        <v>41</v>
      </c>
      <c r="AH31" s="114">
        <f t="shared" si="4"/>
        <v>55.322580645161288</v>
      </c>
      <c r="AI31" s="12" t="s">
        <v>35</v>
      </c>
      <c r="AJ31" t="s">
        <v>35</v>
      </c>
      <c r="AL31" t="s">
        <v>35</v>
      </c>
    </row>
    <row r="32" spans="1:39" x14ac:dyDescent="0.2">
      <c r="A32" s="48" t="s">
        <v>11</v>
      </c>
      <c r="B32" s="110">
        <f>[28]Maio!$G$5</f>
        <v>47</v>
      </c>
      <c r="C32" s="110">
        <f>[28]Maio!$G$6</f>
        <v>42</v>
      </c>
      <c r="D32" s="110">
        <f>[28]Maio!$G$7</f>
        <v>52</v>
      </c>
      <c r="E32" s="110">
        <f>[28]Maio!$G$8</f>
        <v>52</v>
      </c>
      <c r="F32" s="110">
        <f>[28]Maio!$G$9</f>
        <v>50</v>
      </c>
      <c r="G32" s="110">
        <f>[28]Maio!$G$10</f>
        <v>45</v>
      </c>
      <c r="H32" s="110">
        <f>[28]Maio!$G$11</f>
        <v>51</v>
      </c>
      <c r="I32" s="110">
        <f>[28]Maio!$G$12</f>
        <v>46</v>
      </c>
      <c r="J32" s="110">
        <f>[28]Maio!$G$13</f>
        <v>52</v>
      </c>
      <c r="K32" s="110">
        <f>[28]Maio!$G$14</f>
        <v>77</v>
      </c>
      <c r="L32" s="110">
        <f>[28]Maio!$G$15</f>
        <v>63</v>
      </c>
      <c r="M32" s="110">
        <f>[28]Maio!$G$16</f>
        <v>62</v>
      </c>
      <c r="N32" s="110">
        <f>[28]Maio!$G$17</f>
        <v>61</v>
      </c>
      <c r="O32" s="110">
        <f>[28]Maio!$G$18</f>
        <v>55</v>
      </c>
      <c r="P32" s="110">
        <f>[28]Maio!$G$19</f>
        <v>43</v>
      </c>
      <c r="Q32" s="110">
        <f>[28]Maio!$G$20</f>
        <v>45</v>
      </c>
      <c r="R32" s="110">
        <f>[28]Maio!$G$21</f>
        <v>44</v>
      </c>
      <c r="S32" s="110">
        <f>[28]Maio!$G$22</f>
        <v>47</v>
      </c>
      <c r="T32" s="110">
        <f>[28]Maio!$G$23</f>
        <v>42</v>
      </c>
      <c r="U32" s="110">
        <f>[28]Maio!$G$24</f>
        <v>53</v>
      </c>
      <c r="V32" s="110">
        <f>[28]Maio!$G$25</f>
        <v>42</v>
      </c>
      <c r="W32" s="110">
        <f>[28]Maio!$G$26</f>
        <v>40</v>
      </c>
      <c r="X32" s="110">
        <f>[28]Maio!$G$27</f>
        <v>46</v>
      </c>
      <c r="Y32" s="110">
        <f>[28]Maio!$G$28</f>
        <v>31</v>
      </c>
      <c r="Z32" s="110">
        <f>[28]Maio!$G$29</f>
        <v>37</v>
      </c>
      <c r="AA32" s="110">
        <f>[28]Maio!$G$30</f>
        <v>37</v>
      </c>
      <c r="AB32" s="110">
        <f>[28]Maio!$G$31</f>
        <v>44</v>
      </c>
      <c r="AC32" s="110">
        <f>[28]Maio!$G$32</f>
        <v>54</v>
      </c>
      <c r="AD32" s="110">
        <f>[28]Maio!$G$33</f>
        <v>46</v>
      </c>
      <c r="AE32" s="110">
        <f>[28]Maio!$G$34</f>
        <v>44</v>
      </c>
      <c r="AF32" s="110">
        <f>[28]Maio!$G$35</f>
        <v>53</v>
      </c>
      <c r="AG32" s="115">
        <f t="shared" si="3"/>
        <v>31</v>
      </c>
      <c r="AH32" s="114">
        <f t="shared" si="4"/>
        <v>48.483870967741936</v>
      </c>
      <c r="AL32" t="s">
        <v>35</v>
      </c>
    </row>
    <row r="33" spans="1:39" s="5" customFormat="1" x14ac:dyDescent="0.2">
      <c r="A33" s="48" t="s">
        <v>12</v>
      </c>
      <c r="B33" s="110">
        <f>[29]Maio!$G$5</f>
        <v>38</v>
      </c>
      <c r="C33" s="110">
        <f>[29]Maio!$G$6</f>
        <v>41</v>
      </c>
      <c r="D33" s="110">
        <f>[29]Maio!$G$7</f>
        <v>41</v>
      </c>
      <c r="E33" s="110">
        <f>[29]Maio!$G$8</f>
        <v>53</v>
      </c>
      <c r="F33" s="110">
        <f>[29]Maio!$G$9</f>
        <v>49</v>
      </c>
      <c r="G33" s="110">
        <f>[29]Maio!$G$10</f>
        <v>46</v>
      </c>
      <c r="H33" s="110">
        <f>[29]Maio!$G$11</f>
        <v>46</v>
      </c>
      <c r="I33" s="110">
        <f>[29]Maio!$G$12</f>
        <v>49</v>
      </c>
      <c r="J33" s="110">
        <f>[29]Maio!$G$13</f>
        <v>54</v>
      </c>
      <c r="K33" s="110">
        <f>[29]Maio!$G$14</f>
        <v>71</v>
      </c>
      <c r="L33" s="110">
        <f>[29]Maio!$G$15</f>
        <v>56</v>
      </c>
      <c r="M33" s="110">
        <f>[29]Maio!$G$16</f>
        <v>58</v>
      </c>
      <c r="N33" s="110">
        <f>[29]Maio!$G$17</f>
        <v>53</v>
      </c>
      <c r="O33" s="110">
        <f>[29]Maio!$G$18</f>
        <v>48</v>
      </c>
      <c r="P33" s="110">
        <f>[29]Maio!$G$19</f>
        <v>45</v>
      </c>
      <c r="Q33" s="110">
        <f>[29]Maio!$G$20</f>
        <v>46</v>
      </c>
      <c r="R33" s="110">
        <f>[29]Maio!$G$21</f>
        <v>45</v>
      </c>
      <c r="S33" s="110">
        <f>[29]Maio!$G$22</f>
        <v>49</v>
      </c>
      <c r="T33" s="110">
        <f>[29]Maio!$G$23</f>
        <v>53</v>
      </c>
      <c r="U33" s="110">
        <f>[29]Maio!$G$24</f>
        <v>40</v>
      </c>
      <c r="V33" s="110">
        <f>[29]Maio!$G$25</f>
        <v>40</v>
      </c>
      <c r="W33" s="110">
        <f>[29]Maio!$G$26</f>
        <v>36</v>
      </c>
      <c r="X33" s="110">
        <f>[29]Maio!$G$27</f>
        <v>36</v>
      </c>
      <c r="Y33" s="110">
        <f>[29]Maio!$G$28</f>
        <v>36</v>
      </c>
      <c r="Z33" s="110">
        <f>[29]Maio!$G$29</f>
        <v>38</v>
      </c>
      <c r="AA33" s="110">
        <f>[29]Maio!$G$30</f>
        <v>41</v>
      </c>
      <c r="AB33" s="110">
        <f>[29]Maio!$G$31</f>
        <v>49</v>
      </c>
      <c r="AC33" s="110">
        <f>[29]Maio!$G$32</f>
        <v>49</v>
      </c>
      <c r="AD33" s="110">
        <f>[29]Maio!$G$33</f>
        <v>38</v>
      </c>
      <c r="AE33" s="110">
        <f>[29]Maio!$G$34</f>
        <v>45</v>
      </c>
      <c r="AF33" s="110">
        <f>[29]Maio!$G$35</f>
        <v>49</v>
      </c>
      <c r="AG33" s="115">
        <f t="shared" si="3"/>
        <v>36</v>
      </c>
      <c r="AH33" s="114">
        <f t="shared" si="4"/>
        <v>46.387096774193552</v>
      </c>
      <c r="AJ33" s="5" t="s">
        <v>35</v>
      </c>
    </row>
    <row r="34" spans="1:39" x14ac:dyDescent="0.2">
      <c r="A34" s="48" t="s">
        <v>13</v>
      </c>
      <c r="B34" s="110">
        <f>[30]Maio!$G$5</f>
        <v>41</v>
      </c>
      <c r="C34" s="110">
        <f>[30]Maio!$G$6</f>
        <v>37</v>
      </c>
      <c r="D34" s="110">
        <f>[30]Maio!$G$7</f>
        <v>55</v>
      </c>
      <c r="E34" s="110">
        <f>[30]Maio!$G$8</f>
        <v>52</v>
      </c>
      <c r="F34" s="110">
        <f>[30]Maio!$G$9</f>
        <v>52</v>
      </c>
      <c r="G34" s="110">
        <f>[30]Maio!$G$10</f>
        <v>46</v>
      </c>
      <c r="H34" s="110">
        <f>[30]Maio!$G$11</f>
        <v>48</v>
      </c>
      <c r="I34" s="110">
        <f>[30]Maio!$G$12</f>
        <v>50</v>
      </c>
      <c r="J34" s="110">
        <f>[30]Maio!$G$13</f>
        <v>50</v>
      </c>
      <c r="K34" s="110">
        <f>[30]Maio!$G$14</f>
        <v>80</v>
      </c>
      <c r="L34" s="110">
        <f>[30]Maio!$G$15</f>
        <v>51</v>
      </c>
      <c r="M34" s="110">
        <f>[30]Maio!$G$16</f>
        <v>52</v>
      </c>
      <c r="N34" s="110">
        <f>[30]Maio!$G$17</f>
        <v>42</v>
      </c>
      <c r="O34" s="110">
        <f>[30]Maio!$G$18</f>
        <v>46</v>
      </c>
      <c r="P34" s="110">
        <f>[30]Maio!$G$19</f>
        <v>43</v>
      </c>
      <c r="Q34" s="110">
        <f>[30]Maio!$G$20</f>
        <v>38</v>
      </c>
      <c r="R34" s="110">
        <f>[30]Maio!$G$21</f>
        <v>43</v>
      </c>
      <c r="S34" s="110">
        <f>[30]Maio!$G$22</f>
        <v>46</v>
      </c>
      <c r="T34" s="110">
        <f>[30]Maio!$G$23</f>
        <v>43</v>
      </c>
      <c r="U34" s="110">
        <f>[30]Maio!$G$24</f>
        <v>40</v>
      </c>
      <c r="V34" s="110">
        <f>[30]Maio!$G$25</f>
        <v>38</v>
      </c>
      <c r="W34" s="110">
        <f>[30]Maio!$G$26</f>
        <v>33</v>
      </c>
      <c r="X34" s="110">
        <f>[30]Maio!$G$27</f>
        <v>28</v>
      </c>
      <c r="Y34" s="110">
        <f>[30]Maio!$G$28</f>
        <v>33</v>
      </c>
      <c r="Z34" s="110">
        <f>[30]Maio!$G$29</f>
        <v>36</v>
      </c>
      <c r="AA34" s="110">
        <f>[30]Maio!$G$30</f>
        <v>43</v>
      </c>
      <c r="AB34" s="110">
        <f>[30]Maio!$G$31</f>
        <v>48</v>
      </c>
      <c r="AC34" s="110">
        <f>[30]Maio!$G$32</f>
        <v>53</v>
      </c>
      <c r="AD34" s="110">
        <f>[30]Maio!$G$33</f>
        <v>37</v>
      </c>
      <c r="AE34" s="110">
        <f>[30]Maio!$G$34</f>
        <v>42</v>
      </c>
      <c r="AF34" s="110">
        <f>[30]Maio!$G$35</f>
        <v>45</v>
      </c>
      <c r="AG34" s="115">
        <f t="shared" si="3"/>
        <v>28</v>
      </c>
      <c r="AH34" s="114">
        <f t="shared" si="4"/>
        <v>44.87096774193548</v>
      </c>
      <c r="AK34" t="s">
        <v>35</v>
      </c>
    </row>
    <row r="35" spans="1:39" x14ac:dyDescent="0.2">
      <c r="A35" s="48" t="s">
        <v>152</v>
      </c>
      <c r="B35" s="110">
        <f>[31]Maio!$G$5</f>
        <v>45</v>
      </c>
      <c r="C35" s="110">
        <f>[31]Maio!$G$6</f>
        <v>42</v>
      </c>
      <c r="D35" s="110">
        <f>[31]Maio!$G$7</f>
        <v>53</v>
      </c>
      <c r="E35" s="110">
        <f>[31]Maio!$G$8</f>
        <v>49</v>
      </c>
      <c r="F35" s="110">
        <f>[31]Maio!$G$9</f>
        <v>49</v>
      </c>
      <c r="G35" s="110">
        <f>[31]Maio!$G$10</f>
        <v>44</v>
      </c>
      <c r="H35" s="110">
        <f>[31]Maio!$G$11</f>
        <v>51</v>
      </c>
      <c r="I35" s="110">
        <f>[31]Maio!$G$12</f>
        <v>43</v>
      </c>
      <c r="J35" s="110">
        <f>[31]Maio!$G$13</f>
        <v>48</v>
      </c>
      <c r="K35" s="110">
        <f>[31]Maio!$G$14</f>
        <v>77</v>
      </c>
      <c r="L35" s="110">
        <f>[31]Maio!$G$15</f>
        <v>80</v>
      </c>
      <c r="M35" s="110">
        <f>[31]Maio!$G$16</f>
        <v>57</v>
      </c>
      <c r="N35" s="110">
        <f>[31]Maio!$G$17</f>
        <v>54</v>
      </c>
      <c r="O35" s="110">
        <f>[31]Maio!$G$18</f>
        <v>53</v>
      </c>
      <c r="P35" s="110">
        <f>[31]Maio!$G$19</f>
        <v>33</v>
      </c>
      <c r="Q35" s="110">
        <f>[31]Maio!$G$20</f>
        <v>47</v>
      </c>
      <c r="R35" s="110">
        <f>[31]Maio!$G$21</f>
        <v>45</v>
      </c>
      <c r="S35" s="110">
        <f>[31]Maio!$G$22</f>
        <v>44</v>
      </c>
      <c r="T35" s="110">
        <f>[31]Maio!$G$23</f>
        <v>46</v>
      </c>
      <c r="U35" s="110">
        <f>[31]Maio!$G$24</f>
        <v>47</v>
      </c>
      <c r="V35" s="110">
        <f>[31]Maio!$G$25</f>
        <v>37</v>
      </c>
      <c r="W35" s="110">
        <f>[31]Maio!$G$26</f>
        <v>33</v>
      </c>
      <c r="X35" s="110">
        <f>[31]Maio!$G$27</f>
        <v>40</v>
      </c>
      <c r="Y35" s="110">
        <f>[31]Maio!$G$28</f>
        <v>36</v>
      </c>
      <c r="Z35" s="110">
        <f>[31]Maio!$G$29</f>
        <v>38</v>
      </c>
      <c r="AA35" s="110">
        <f>[31]Maio!$G$30</f>
        <v>36</v>
      </c>
      <c r="AB35" s="110">
        <f>[31]Maio!$G$31</f>
        <v>38</v>
      </c>
      <c r="AC35" s="110">
        <f>[31]Maio!$G$32</f>
        <v>59</v>
      </c>
      <c r="AD35" s="110">
        <f>[31]Maio!$G$33</f>
        <v>48</v>
      </c>
      <c r="AE35" s="110">
        <f>[31]Maio!$G$34</f>
        <v>46</v>
      </c>
      <c r="AF35" s="110">
        <f>[31]Maio!$G$35</f>
        <v>47</v>
      </c>
      <c r="AG35" s="115">
        <f t="shared" si="3"/>
        <v>33</v>
      </c>
      <c r="AH35" s="114">
        <f t="shared" si="4"/>
        <v>47.258064516129032</v>
      </c>
    </row>
    <row r="36" spans="1:39" x14ac:dyDescent="0.2">
      <c r="A36" s="48" t="s">
        <v>123</v>
      </c>
      <c r="B36" s="110">
        <f>[32]Maio!$G$5</f>
        <v>41</v>
      </c>
      <c r="C36" s="110">
        <f>[32]Maio!$G$6</f>
        <v>45</v>
      </c>
      <c r="D36" s="110">
        <f>[32]Maio!$G$7</f>
        <v>52</v>
      </c>
      <c r="E36" s="110">
        <f>[32]Maio!$G$8</f>
        <v>47</v>
      </c>
      <c r="F36" s="110">
        <f>[32]Maio!$G$9</f>
        <v>42</v>
      </c>
      <c r="G36" s="110">
        <f>[32]Maio!$G$10</f>
        <v>38</v>
      </c>
      <c r="H36" s="110">
        <f>[32]Maio!$G$11</f>
        <v>48</v>
      </c>
      <c r="I36" s="110">
        <f>[32]Maio!$G$12</f>
        <v>37</v>
      </c>
      <c r="J36" s="110">
        <f>[32]Maio!$G$13</f>
        <v>43</v>
      </c>
      <c r="K36" s="110">
        <f>[32]Maio!$G$14</f>
        <v>66</v>
      </c>
      <c r="L36" s="110">
        <f>[32]Maio!$G$15</f>
        <v>69</v>
      </c>
      <c r="M36" s="110">
        <f>[32]Maio!$G$16</f>
        <v>54</v>
      </c>
      <c r="N36" s="110">
        <f>[32]Maio!$G$17</f>
        <v>55</v>
      </c>
      <c r="O36" s="110">
        <f>[32]Maio!$G$18</f>
        <v>50</v>
      </c>
      <c r="P36" s="110">
        <f>[32]Maio!$G$19</f>
        <v>45</v>
      </c>
      <c r="Q36" s="110">
        <f>[32]Maio!$G$20</f>
        <v>45</v>
      </c>
      <c r="R36" s="110">
        <f>[32]Maio!$G$21</f>
        <v>39</v>
      </c>
      <c r="S36" s="110">
        <f>[32]Maio!$G$22</f>
        <v>39</v>
      </c>
      <c r="T36" s="110">
        <f>[32]Maio!$G$23</f>
        <v>47</v>
      </c>
      <c r="U36" s="110">
        <f>[32]Maio!$G$24</f>
        <v>40</v>
      </c>
      <c r="V36" s="110">
        <f>[32]Maio!$G$25</f>
        <v>39</v>
      </c>
      <c r="W36" s="110">
        <f>[32]Maio!$G$26</f>
        <v>32</v>
      </c>
      <c r="X36" s="110">
        <f>[32]Maio!$G$27</f>
        <v>40</v>
      </c>
      <c r="Y36" s="110">
        <f>[32]Maio!$G$28</f>
        <v>38</v>
      </c>
      <c r="Z36" s="110">
        <f>[32]Maio!$G$29</f>
        <v>32</v>
      </c>
      <c r="AA36" s="110">
        <f>[32]Maio!$G$30</f>
        <v>30</v>
      </c>
      <c r="AB36" s="110">
        <f>[32]Maio!$G$31</f>
        <v>33</v>
      </c>
      <c r="AC36" s="110">
        <f>[32]Maio!$G$32</f>
        <v>55</v>
      </c>
      <c r="AD36" s="110">
        <f>[32]Maio!$G$33</f>
        <v>48</v>
      </c>
      <c r="AE36" s="110">
        <f>[32]Maio!$G$34</f>
        <v>35</v>
      </c>
      <c r="AF36" s="110">
        <f>[32]Maio!$G$35</f>
        <v>41</v>
      </c>
      <c r="AG36" s="115">
        <f t="shared" si="3"/>
        <v>30</v>
      </c>
      <c r="AH36" s="114">
        <f t="shared" si="4"/>
        <v>44.032258064516128</v>
      </c>
    </row>
    <row r="37" spans="1:39" x14ac:dyDescent="0.2">
      <c r="A37" s="48" t="s">
        <v>14</v>
      </c>
      <c r="B37" s="110">
        <f>[33]Maio!$G$5</f>
        <v>34</v>
      </c>
      <c r="C37" s="110">
        <f>[33]Maio!$G$6</f>
        <v>44</v>
      </c>
      <c r="D37" s="110">
        <f>[33]Maio!$G$7</f>
        <v>36</v>
      </c>
      <c r="E37" s="110">
        <f>[33]Maio!$G$8</f>
        <v>33</v>
      </c>
      <c r="F37" s="110">
        <f>[33]Maio!$G$9</f>
        <v>32</v>
      </c>
      <c r="G37" s="110">
        <f>[33]Maio!$G$10</f>
        <v>34</v>
      </c>
      <c r="H37" s="110">
        <f>[33]Maio!$G$11</f>
        <v>37</v>
      </c>
      <c r="I37" s="110">
        <f>[33]Maio!$G$12</f>
        <v>33</v>
      </c>
      <c r="J37" s="110">
        <f>[33]Maio!$G$13</f>
        <v>37</v>
      </c>
      <c r="K37" s="110">
        <f>[33]Maio!$G$14</f>
        <v>39</v>
      </c>
      <c r="L37" s="110">
        <f>[33]Maio!$G$15</f>
        <v>58</v>
      </c>
      <c r="M37" s="110">
        <f>[33]Maio!$G$16</f>
        <v>52</v>
      </c>
      <c r="N37" s="110">
        <f>[33]Maio!$G$17</f>
        <v>43</v>
      </c>
      <c r="O37" s="110">
        <f>[33]Maio!$G$18</f>
        <v>42</v>
      </c>
      <c r="P37" s="110">
        <f>[33]Maio!$G$19</f>
        <v>40</v>
      </c>
      <c r="Q37" s="110">
        <f>[33]Maio!$G$20</f>
        <v>39</v>
      </c>
      <c r="R37" s="110">
        <f>[33]Maio!$G$21</f>
        <v>35</v>
      </c>
      <c r="S37" s="110">
        <f>[33]Maio!$G$22</f>
        <v>35</v>
      </c>
      <c r="T37" s="110">
        <f>[33]Maio!$G$23</f>
        <v>32</v>
      </c>
      <c r="U37" s="110">
        <f>[33]Maio!$G$24</f>
        <v>33</v>
      </c>
      <c r="V37" s="110">
        <f>[33]Maio!$G$25</f>
        <v>29</v>
      </c>
      <c r="W37" s="110">
        <f>[33]Maio!$G$26</f>
        <v>25</v>
      </c>
      <c r="X37" s="110">
        <f>[33]Maio!$G$27</f>
        <v>29</v>
      </c>
      <c r="Y37" s="110">
        <f>[33]Maio!$G$28</f>
        <v>22</v>
      </c>
      <c r="Z37" s="110">
        <f>[33]Maio!$G$29</f>
        <v>25</v>
      </c>
      <c r="AA37" s="110">
        <f>[33]Maio!$G$30</f>
        <v>28</v>
      </c>
      <c r="AB37" s="110">
        <f>[33]Maio!$G$31</f>
        <v>29</v>
      </c>
      <c r="AC37" s="110">
        <f>[33]Maio!$G$32</f>
        <v>62</v>
      </c>
      <c r="AD37" s="110">
        <f>[33]Maio!$G$33</f>
        <v>48</v>
      </c>
      <c r="AE37" s="110">
        <f>[33]Maio!$G$34</f>
        <v>39</v>
      </c>
      <c r="AF37" s="110">
        <f>[33]Maio!$G$35</f>
        <v>30</v>
      </c>
      <c r="AG37" s="115">
        <f t="shared" si="3"/>
        <v>22</v>
      </c>
      <c r="AH37" s="114">
        <f t="shared" si="4"/>
        <v>36.58064516129032</v>
      </c>
    </row>
    <row r="38" spans="1:39" x14ac:dyDescent="0.2">
      <c r="A38" s="48" t="s">
        <v>153</v>
      </c>
      <c r="B38" s="110">
        <f>[34]Maio!$G$5</f>
        <v>60</v>
      </c>
      <c r="C38" s="110">
        <f>[34]Maio!$G$6</f>
        <v>54</v>
      </c>
      <c r="D38" s="110">
        <f>[34]Maio!$G$7</f>
        <v>71</v>
      </c>
      <c r="E38" s="110">
        <f>[34]Maio!$G$8</f>
        <v>47</v>
      </c>
      <c r="F38" s="110">
        <f>[34]Maio!$G$9</f>
        <v>62</v>
      </c>
      <c r="G38" s="110">
        <f>[34]Maio!$G$10</f>
        <v>42</v>
      </c>
      <c r="H38" s="110">
        <f>[34]Maio!$G$11</f>
        <v>27</v>
      </c>
      <c r="I38" s="110">
        <f>[34]Maio!$G$12</f>
        <v>36</v>
      </c>
      <c r="J38" s="110">
        <f>[34]Maio!$G$13</f>
        <v>43</v>
      </c>
      <c r="K38" s="110">
        <f>[34]Maio!$G$14</f>
        <v>72</v>
      </c>
      <c r="L38" s="110">
        <f>[34]Maio!$G$15</f>
        <v>73</v>
      </c>
      <c r="M38" s="110">
        <f>[34]Maio!$G$16</f>
        <v>71</v>
      </c>
      <c r="N38" s="110">
        <f>[34]Maio!$G$17</f>
        <v>40</v>
      </c>
      <c r="O38" s="110">
        <f>[34]Maio!$G$18</f>
        <v>50</v>
      </c>
      <c r="P38" s="110">
        <f>[34]Maio!$G$19</f>
        <v>46</v>
      </c>
      <c r="Q38" s="110">
        <f>[34]Maio!$G$20</f>
        <v>39</v>
      </c>
      <c r="R38" s="110">
        <f>[34]Maio!$G$21</f>
        <v>44</v>
      </c>
      <c r="S38" s="110">
        <f>[34]Maio!$G$22</f>
        <v>44</v>
      </c>
      <c r="T38" s="110">
        <f>[34]Maio!$G$23</f>
        <v>40</v>
      </c>
      <c r="U38" s="110">
        <f>[34]Maio!$G$24</f>
        <v>50</v>
      </c>
      <c r="V38" s="110">
        <f>[34]Maio!$G$25</f>
        <v>42</v>
      </c>
      <c r="W38" s="110">
        <f>[34]Maio!$G$26</f>
        <v>31</v>
      </c>
      <c r="X38" s="110">
        <f>[34]Maio!$G$27</f>
        <v>45</v>
      </c>
      <c r="Y38" s="110">
        <f>[34]Maio!$G$28</f>
        <v>30</v>
      </c>
      <c r="Z38" s="110">
        <f>[34]Maio!$G$29</f>
        <v>31</v>
      </c>
      <c r="AA38" s="110">
        <f>[34]Maio!$G$30</f>
        <v>24</v>
      </c>
      <c r="AB38" s="110">
        <f>[34]Maio!$G$31</f>
        <v>42</v>
      </c>
      <c r="AC38" s="110">
        <f>[34]Maio!$G$32</f>
        <v>75</v>
      </c>
      <c r="AD38" s="110">
        <f>[34]Maio!$G$33</f>
        <v>55</v>
      </c>
      <c r="AE38" s="110">
        <f>[34]Maio!$G$34</f>
        <v>39</v>
      </c>
      <c r="AF38" s="110">
        <f>[34]Maio!$G$35</f>
        <v>48</v>
      </c>
      <c r="AG38" s="115">
        <f t="shared" si="3"/>
        <v>24</v>
      </c>
      <c r="AH38" s="114">
        <f t="shared" si="4"/>
        <v>47.516129032258064</v>
      </c>
      <c r="AJ38" t="s">
        <v>35</v>
      </c>
      <c r="AK38" t="s">
        <v>35</v>
      </c>
    </row>
    <row r="39" spans="1:39" x14ac:dyDescent="0.2">
      <c r="A39" s="48" t="s">
        <v>15</v>
      </c>
      <c r="B39" s="110">
        <f>[35]Maio!$G$5</f>
        <v>50</v>
      </c>
      <c r="C39" s="110">
        <f>[35]Maio!$G$6</f>
        <v>42</v>
      </c>
      <c r="D39" s="110">
        <f>[35]Maio!$G$7</f>
        <v>67</v>
      </c>
      <c r="E39" s="110">
        <f>[35]Maio!$G$8</f>
        <v>61</v>
      </c>
      <c r="F39" s="110">
        <f>[35]Maio!$G$9</f>
        <v>59</v>
      </c>
      <c r="G39" s="110">
        <f>[35]Maio!$G$10</f>
        <v>52</v>
      </c>
      <c r="H39" s="110">
        <f>[35]Maio!$G$11</f>
        <v>49</v>
      </c>
      <c r="I39" s="110">
        <f>[35]Maio!$G$12</f>
        <v>42</v>
      </c>
      <c r="J39" s="110">
        <f>[35]Maio!$G$13</f>
        <v>54</v>
      </c>
      <c r="K39" s="110">
        <f>[35]Maio!$G$14</f>
        <v>68</v>
      </c>
      <c r="L39" s="110">
        <f>[35]Maio!$G$15</f>
        <v>53</v>
      </c>
      <c r="M39" s="110">
        <f>[35]Maio!$G$16</f>
        <v>66</v>
      </c>
      <c r="N39" s="110">
        <f>[35]Maio!$G$17</f>
        <v>61</v>
      </c>
      <c r="O39" s="110">
        <f>[35]Maio!$G$18</f>
        <v>57</v>
      </c>
      <c r="P39" s="110">
        <f>[35]Maio!$G$19</f>
        <v>49</v>
      </c>
      <c r="Q39" s="110">
        <f>[35]Maio!$G$20</f>
        <v>53</v>
      </c>
      <c r="R39" s="110">
        <f>[35]Maio!$G$21</f>
        <v>47</v>
      </c>
      <c r="S39" s="110">
        <f>[35]Maio!$G$22</f>
        <v>48</v>
      </c>
      <c r="T39" s="110">
        <f>[35]Maio!$G$23</f>
        <v>50</v>
      </c>
      <c r="U39" s="110">
        <f>[35]Maio!$G$24</f>
        <v>61</v>
      </c>
      <c r="V39" s="110">
        <f>[35]Maio!$G$25</f>
        <v>44</v>
      </c>
      <c r="W39" s="110">
        <f>[35]Maio!$G$26</f>
        <v>37</v>
      </c>
      <c r="X39" s="110">
        <f>[35]Maio!$G$27</f>
        <v>49</v>
      </c>
      <c r="Y39" s="110">
        <f>[35]Maio!$G$28</f>
        <v>41</v>
      </c>
      <c r="Z39" s="110">
        <f>[35]Maio!$G$29</f>
        <v>45</v>
      </c>
      <c r="AA39" s="110">
        <f>[35]Maio!$G$30</f>
        <v>47</v>
      </c>
      <c r="AB39" s="110">
        <f>[35]Maio!$G$31</f>
        <v>44</v>
      </c>
      <c r="AC39" s="110">
        <f>[35]Maio!$G$32</f>
        <v>60</v>
      </c>
      <c r="AD39" s="110">
        <f>[35]Maio!$G$33</f>
        <v>42</v>
      </c>
      <c r="AE39" s="110">
        <f>[35]Maio!$G$34</f>
        <v>40</v>
      </c>
      <c r="AF39" s="110">
        <f>[35]Maio!$G$35</f>
        <v>33</v>
      </c>
      <c r="AG39" s="115">
        <f t="shared" si="3"/>
        <v>33</v>
      </c>
      <c r="AH39" s="114">
        <f t="shared" si="4"/>
        <v>50.677419354838712</v>
      </c>
      <c r="AI39" s="12" t="s">
        <v>35</v>
      </c>
      <c r="AK39" t="s">
        <v>35</v>
      </c>
      <c r="AL39" t="s">
        <v>35</v>
      </c>
      <c r="AM39" t="s">
        <v>35</v>
      </c>
    </row>
    <row r="40" spans="1:39" x14ac:dyDescent="0.2">
      <c r="A40" s="48" t="s">
        <v>16</v>
      </c>
      <c r="B40" s="110">
        <f>[36]Maio!$G$5</f>
        <v>37</v>
      </c>
      <c r="C40" s="110">
        <f>[36]Maio!$G$6</f>
        <v>45</v>
      </c>
      <c r="D40" s="110">
        <f>[36]Maio!$G$7</f>
        <v>56</v>
      </c>
      <c r="E40" s="110">
        <f>[36]Maio!$G$8</f>
        <v>53</v>
      </c>
      <c r="F40" s="110">
        <f>[36]Maio!$G$9</f>
        <v>68</v>
      </c>
      <c r="G40" s="110">
        <f>[36]Maio!$G$10</f>
        <v>50</v>
      </c>
      <c r="H40" s="110">
        <f>[36]Maio!$G$11</f>
        <v>50</v>
      </c>
      <c r="I40" s="110">
        <f>[36]Maio!$G$12</f>
        <v>52</v>
      </c>
      <c r="J40" s="110">
        <f>[36]Maio!$G$13</f>
        <v>49</v>
      </c>
      <c r="K40" s="110">
        <f>[36]Maio!$G$14</f>
        <v>62</v>
      </c>
      <c r="L40" s="110">
        <f>[36]Maio!$G$15</f>
        <v>53</v>
      </c>
      <c r="M40" s="110">
        <f>[36]Maio!$G$16</f>
        <v>53</v>
      </c>
      <c r="N40" s="110">
        <f>[36]Maio!$G$17</f>
        <v>52</v>
      </c>
      <c r="O40" s="110">
        <f>[36]Maio!$G$18</f>
        <v>46</v>
      </c>
      <c r="P40" s="110">
        <f>[36]Maio!$G$19</f>
        <v>39</v>
      </c>
      <c r="Q40" s="110">
        <f>[36]Maio!$G$20</f>
        <v>37</v>
      </c>
      <c r="R40" s="110">
        <f>[36]Maio!$G$21</f>
        <v>42</v>
      </c>
      <c r="S40" s="110">
        <f>[36]Maio!$G$22</f>
        <v>45</v>
      </c>
      <c r="T40" s="110">
        <f>[36]Maio!$G$23</f>
        <v>52</v>
      </c>
      <c r="U40" s="110">
        <f>[36]Maio!$G$24</f>
        <v>78</v>
      </c>
      <c r="V40" s="110">
        <f>[36]Maio!$G$25</f>
        <v>43</v>
      </c>
      <c r="W40" s="110">
        <f>[36]Maio!$G$26</f>
        <v>39</v>
      </c>
      <c r="X40" s="110">
        <f>[36]Maio!$G$27</f>
        <v>41</v>
      </c>
      <c r="Y40" s="110">
        <f>[36]Maio!$G$28</f>
        <v>32</v>
      </c>
      <c r="Z40" s="110">
        <f>[36]Maio!$G$29</f>
        <v>37</v>
      </c>
      <c r="AA40" s="110">
        <f>[36]Maio!$G$30</f>
        <v>47</v>
      </c>
      <c r="AB40" s="110">
        <f>[36]Maio!$G$31</f>
        <v>53</v>
      </c>
      <c r="AC40" s="110">
        <f>[36]Maio!$G$32</f>
        <v>53</v>
      </c>
      <c r="AD40" s="110">
        <f>[36]Maio!$G$33</f>
        <v>43</v>
      </c>
      <c r="AE40" s="110">
        <f>[36]Maio!$G$34</f>
        <v>40</v>
      </c>
      <c r="AF40" s="110">
        <f>[36]Maio!$G$35</f>
        <v>40</v>
      </c>
      <c r="AG40" s="115">
        <f t="shared" si="3"/>
        <v>32</v>
      </c>
      <c r="AH40" s="114">
        <f t="shared" si="4"/>
        <v>47.967741935483872</v>
      </c>
      <c r="AL40" t="s">
        <v>35</v>
      </c>
    </row>
    <row r="41" spans="1:39" x14ac:dyDescent="0.2">
      <c r="A41" s="48" t="s">
        <v>257</v>
      </c>
      <c r="B41" s="110" t="str">
        <f>[37]Maio!$G$5</f>
        <v>*</v>
      </c>
      <c r="C41" s="110" t="str">
        <f>[37]Maio!$G$6</f>
        <v>*</v>
      </c>
      <c r="D41" s="110" t="str">
        <f>[37]Maio!$G$7</f>
        <v>*</v>
      </c>
      <c r="E41" s="110" t="str">
        <f>[37]Maio!$G$8</f>
        <v>*</v>
      </c>
      <c r="F41" s="110" t="str">
        <f>[37]Maio!$G$9</f>
        <v>*</v>
      </c>
      <c r="G41" s="110" t="str">
        <f>[37]Maio!$G$10</f>
        <v>*</v>
      </c>
      <c r="H41" s="110" t="str">
        <f>[37]Maio!$G$11</f>
        <v>*</v>
      </c>
      <c r="I41" s="110" t="str">
        <f>[37]Maio!$G$12</f>
        <v>*</v>
      </c>
      <c r="J41" s="110" t="str">
        <f>[37]Maio!$G$13</f>
        <v>*</v>
      </c>
      <c r="K41" s="110" t="str">
        <f>[37]Maio!$G$14</f>
        <v>*</v>
      </c>
      <c r="L41" s="110" t="str">
        <f>[37]Maio!$G$15</f>
        <v>*</v>
      </c>
      <c r="M41" s="110" t="str">
        <f>[37]Maio!$G$16</f>
        <v>*</v>
      </c>
      <c r="N41" s="110" t="str">
        <f>[37]Maio!$G$17</f>
        <v>*</v>
      </c>
      <c r="O41" s="110" t="str">
        <f>[37]Maio!$G$18</f>
        <v>*</v>
      </c>
      <c r="P41" s="110" t="str">
        <f>[37]Maio!$G$19</f>
        <v>*</v>
      </c>
      <c r="Q41" s="110" t="str">
        <f>[37]Maio!$G$20</f>
        <v>*</v>
      </c>
      <c r="R41" s="110" t="str">
        <f>[37]Maio!$G$21</f>
        <v>*</v>
      </c>
      <c r="S41" s="110" t="str">
        <f>[37]Maio!$G$22</f>
        <v>*</v>
      </c>
      <c r="T41" s="110" t="str">
        <f>[37]Maio!$G$23</f>
        <v>*</v>
      </c>
      <c r="U41" s="110" t="str">
        <f>[37]Maio!$G$24</f>
        <v>*</v>
      </c>
      <c r="V41" s="110" t="str">
        <f>[37]Maio!$G$25</f>
        <v>*</v>
      </c>
      <c r="W41" s="110" t="str">
        <f>[37]Maio!$G$26</f>
        <v>*</v>
      </c>
      <c r="X41" s="110" t="str">
        <f>[37]Maio!$G$27</f>
        <v>*</v>
      </c>
      <c r="Y41" s="110" t="str">
        <f>[37]Maio!$G$28</f>
        <v>*</v>
      </c>
      <c r="Z41" s="110" t="str">
        <f>[37]Maio!$G$29</f>
        <v>*</v>
      </c>
      <c r="AA41" s="110" t="str">
        <f>[37]Maio!$G$30</f>
        <v>*</v>
      </c>
      <c r="AB41" s="110" t="str">
        <f>[37]Maio!$G$31</f>
        <v>*</v>
      </c>
      <c r="AC41" s="110">
        <f>[37]Maio!$G$32</f>
        <v>52</v>
      </c>
      <c r="AD41" s="110">
        <f>[37]Maio!$G$33</f>
        <v>41</v>
      </c>
      <c r="AE41" s="110">
        <f>[37]Maio!$G$34</f>
        <v>39</v>
      </c>
      <c r="AF41" s="110">
        <f>[37]Maio!$G$35</f>
        <v>41</v>
      </c>
      <c r="AG41" s="115">
        <f t="shared" si="3"/>
        <v>39</v>
      </c>
      <c r="AH41" s="114">
        <f t="shared" si="4"/>
        <v>43.25</v>
      </c>
    </row>
    <row r="42" spans="1:39" x14ac:dyDescent="0.2">
      <c r="A42" s="48" t="s">
        <v>154</v>
      </c>
      <c r="B42" s="110">
        <f>[38]Maio!$G$5</f>
        <v>45</v>
      </c>
      <c r="C42" s="110">
        <f>[38]Maio!$G$6</f>
        <v>44</v>
      </c>
      <c r="D42" s="110">
        <f>[38]Maio!$G$7</f>
        <v>46</v>
      </c>
      <c r="E42" s="110">
        <f>[38]Maio!$G$8</f>
        <v>45</v>
      </c>
      <c r="F42" s="110">
        <f>[38]Maio!$G$9</f>
        <v>44</v>
      </c>
      <c r="G42" s="110">
        <f>[38]Maio!$G$10</f>
        <v>41</v>
      </c>
      <c r="H42" s="110">
        <f>[38]Maio!$G$11</f>
        <v>44</v>
      </c>
      <c r="I42" s="110">
        <f>[38]Maio!$G$12</f>
        <v>40</v>
      </c>
      <c r="J42" s="110">
        <f>[38]Maio!$G$13</f>
        <v>43</v>
      </c>
      <c r="K42" s="110">
        <f>[38]Maio!$G$14</f>
        <v>71</v>
      </c>
      <c r="L42" s="110">
        <f>[38]Maio!$G$15</f>
        <v>84</v>
      </c>
      <c r="M42" s="110">
        <f>[38]Maio!$G$16</f>
        <v>60</v>
      </c>
      <c r="N42" s="110">
        <f>[38]Maio!$G$17</f>
        <v>54</v>
      </c>
      <c r="O42" s="110">
        <f>[38]Maio!$G$18</f>
        <v>48</v>
      </c>
      <c r="P42" s="110">
        <f>[38]Maio!$E$19</f>
        <v>74.75</v>
      </c>
      <c r="Q42" s="110">
        <f>[38]Maio!$G$20</f>
        <v>42</v>
      </c>
      <c r="R42" s="110">
        <f>[38]Maio!$G$21</f>
        <v>43</v>
      </c>
      <c r="S42" s="110">
        <f>[38]Maio!$G$22</f>
        <v>45</v>
      </c>
      <c r="T42" s="110">
        <f>[38]Maio!$G$23</f>
        <v>47</v>
      </c>
      <c r="U42" s="110">
        <f>[38]Maio!$G$24</f>
        <v>42</v>
      </c>
      <c r="V42" s="110">
        <f>[38]Maio!$G$25</f>
        <v>42</v>
      </c>
      <c r="W42" s="110">
        <f>[38]Maio!$G$26</f>
        <v>36</v>
      </c>
      <c r="X42" s="110">
        <f>[38]Maio!$G$27</f>
        <v>36</v>
      </c>
      <c r="Y42" s="110">
        <f>[38]Maio!$G$28</f>
        <v>34</v>
      </c>
      <c r="Z42" s="110">
        <f>[38]Maio!$G$29</f>
        <v>35</v>
      </c>
      <c r="AA42" s="110">
        <f>[38]Maio!$G$30</f>
        <v>36</v>
      </c>
      <c r="AB42" s="110">
        <f>[38]Maio!$G$31</f>
        <v>37</v>
      </c>
      <c r="AC42" s="110">
        <f>[38]Maio!$G$32</f>
        <v>61</v>
      </c>
      <c r="AD42" s="110">
        <f>[38]Maio!$G$33</f>
        <v>46</v>
      </c>
      <c r="AE42" s="110">
        <f>[38]Maio!$G$34</f>
        <v>46</v>
      </c>
      <c r="AF42" s="110">
        <f>[38]Maio!$G$35</f>
        <v>43</v>
      </c>
      <c r="AG42" s="115">
        <f t="shared" si="3"/>
        <v>34</v>
      </c>
      <c r="AH42" s="114">
        <f t="shared" si="4"/>
        <v>46.927419354838712</v>
      </c>
      <c r="AJ42" t="s">
        <v>35</v>
      </c>
      <c r="AL42" t="s">
        <v>35</v>
      </c>
    </row>
    <row r="43" spans="1:39" x14ac:dyDescent="0.2">
      <c r="A43" s="48" t="s">
        <v>17</v>
      </c>
      <c r="B43" s="110">
        <f>[39]Maio!$G$5</f>
        <v>52</v>
      </c>
      <c r="C43" s="110">
        <f>[39]Maio!$G$6</f>
        <v>47</v>
      </c>
      <c r="D43" s="110">
        <f>[39]Maio!$G$7</f>
        <v>64</v>
      </c>
      <c r="E43" s="110">
        <f>[39]Maio!$G$8</f>
        <v>54</v>
      </c>
      <c r="F43" s="110">
        <f>[39]Maio!$G$9</f>
        <v>54</v>
      </c>
      <c r="G43" s="110">
        <f>[39]Maio!$G$10</f>
        <v>47</v>
      </c>
      <c r="H43" s="110">
        <f>[39]Maio!$G$11</f>
        <v>57</v>
      </c>
      <c r="I43" s="110">
        <f>[39]Maio!$G$12</f>
        <v>49</v>
      </c>
      <c r="J43" s="110">
        <f>[39]Maio!$G$13</f>
        <v>55</v>
      </c>
      <c r="K43" s="110">
        <f>[39]Maio!$G$14</f>
        <v>82</v>
      </c>
      <c r="L43" s="110">
        <f>[39]Maio!$G$15</f>
        <v>73</v>
      </c>
      <c r="M43" s="110">
        <f>[39]Maio!$G$16</f>
        <v>60</v>
      </c>
      <c r="N43" s="110">
        <f>[39]Maio!$G$17</f>
        <v>60</v>
      </c>
      <c r="O43" s="110">
        <f>[39]Maio!$G$18</f>
        <v>57</v>
      </c>
      <c r="P43" s="110">
        <f>[39]Maio!$G$19</f>
        <v>45</v>
      </c>
      <c r="Q43" s="110">
        <f>[39]Maio!$G$20</f>
        <v>49</v>
      </c>
      <c r="R43" s="110">
        <f>[39]Maio!$G$21</f>
        <v>46</v>
      </c>
      <c r="S43" s="110">
        <f>[39]Maio!$G$22</f>
        <v>50</v>
      </c>
      <c r="T43" s="110">
        <f>[39]Maio!$G$23</f>
        <v>49</v>
      </c>
      <c r="U43" s="110">
        <f>[39]Maio!$G$24</f>
        <v>54</v>
      </c>
      <c r="V43" s="110">
        <f>[39]Maio!$G$25</f>
        <v>46</v>
      </c>
      <c r="W43" s="110">
        <f>[39]Maio!$G$26</f>
        <v>36</v>
      </c>
      <c r="X43" s="110">
        <f>[39]Maio!$G$27</f>
        <v>47</v>
      </c>
      <c r="Y43" s="110">
        <f>[39]Maio!$G$28</f>
        <v>39</v>
      </c>
      <c r="Z43" s="110">
        <f>[39]Maio!$G$29</f>
        <v>39</v>
      </c>
      <c r="AA43" s="110">
        <f>[39]Maio!$G$30</f>
        <v>37</v>
      </c>
      <c r="AB43" s="110">
        <f>[39]Maio!$G$31</f>
        <v>45</v>
      </c>
      <c r="AC43" s="110">
        <f>[39]Maio!$G$32</f>
        <v>56</v>
      </c>
      <c r="AD43" s="110">
        <f>[39]Maio!$G$33</f>
        <v>51</v>
      </c>
      <c r="AE43" s="110">
        <f>[39]Maio!$G$34</f>
        <v>46</v>
      </c>
      <c r="AF43" s="110">
        <f>[39]Maio!$G$35</f>
        <v>52</v>
      </c>
      <c r="AG43" s="115">
        <f t="shared" si="3"/>
        <v>36</v>
      </c>
      <c r="AH43" s="114">
        <f t="shared" si="4"/>
        <v>51.548387096774192</v>
      </c>
    </row>
    <row r="44" spans="1:39" x14ac:dyDescent="0.2">
      <c r="A44" s="48" t="s">
        <v>136</v>
      </c>
      <c r="B44" s="110">
        <f>[40]Maio!$G$5</f>
        <v>43</v>
      </c>
      <c r="C44" s="110">
        <f>[40]Maio!$G$6</f>
        <v>54</v>
      </c>
      <c r="D44" s="110">
        <f>[40]Maio!$G$7</f>
        <v>55</v>
      </c>
      <c r="E44" s="110">
        <f>[40]Maio!$G$8</f>
        <v>52</v>
      </c>
      <c r="F44" s="110">
        <f>[40]Maio!$G$9</f>
        <v>48</v>
      </c>
      <c r="G44" s="110">
        <f>[40]Maio!$G$10</f>
        <v>41</v>
      </c>
      <c r="H44" s="110">
        <f>[40]Maio!$G$11</f>
        <v>51</v>
      </c>
      <c r="I44" s="110">
        <f>[40]Maio!$G$12</f>
        <v>39</v>
      </c>
      <c r="J44" s="110">
        <f>[40]Maio!$G$13</f>
        <v>40</v>
      </c>
      <c r="K44" s="110">
        <f>[40]Maio!$G$14</f>
        <v>68</v>
      </c>
      <c r="L44" s="110">
        <f>[40]Maio!$G$15</f>
        <v>70</v>
      </c>
      <c r="M44" s="110">
        <f>[40]Maio!$G$16</f>
        <v>59</v>
      </c>
      <c r="N44" s="110">
        <f>[40]Maio!$G$17</f>
        <v>55</v>
      </c>
      <c r="O44" s="110">
        <f>[40]Maio!$G$18</f>
        <v>54</v>
      </c>
      <c r="P44" s="110">
        <f>[40]Maio!$G$19</f>
        <v>52</v>
      </c>
      <c r="Q44" s="110">
        <f>[40]Maio!$G$20</f>
        <v>48</v>
      </c>
      <c r="R44" s="110">
        <f>[40]Maio!$G$21</f>
        <v>42</v>
      </c>
      <c r="S44" s="110">
        <f>[40]Maio!$G$22</f>
        <v>44</v>
      </c>
      <c r="T44" s="110">
        <f>[40]Maio!$G$23</f>
        <v>55</v>
      </c>
      <c r="U44" s="110">
        <f>[40]Maio!$G$24</f>
        <v>42</v>
      </c>
      <c r="V44" s="110">
        <f>[40]Maio!$G$25</f>
        <v>45</v>
      </c>
      <c r="W44" s="110">
        <f>[40]Maio!$G$26</f>
        <v>38</v>
      </c>
      <c r="X44" s="110">
        <f>[40]Maio!$G$27</f>
        <v>42</v>
      </c>
      <c r="Y44" s="110">
        <f>[40]Maio!$G$28</f>
        <v>43</v>
      </c>
      <c r="Z44" s="110">
        <f>[40]Maio!$G$29</f>
        <v>36</v>
      </c>
      <c r="AA44" s="110">
        <f>[40]Maio!$G$30</f>
        <v>36</v>
      </c>
      <c r="AB44" s="110">
        <f>[40]Maio!$G$31</f>
        <v>39</v>
      </c>
      <c r="AC44" s="110">
        <f>[40]Maio!$G$32</f>
        <v>55</v>
      </c>
      <c r="AD44" s="110">
        <f>[40]Maio!$G$33</f>
        <v>46</v>
      </c>
      <c r="AE44" s="110">
        <f>[40]Maio!$G$34</f>
        <v>47</v>
      </c>
      <c r="AF44" s="110">
        <f>[40]Maio!$G$35</f>
        <v>41</v>
      </c>
      <c r="AG44" s="115">
        <f t="shared" si="3"/>
        <v>36</v>
      </c>
      <c r="AH44" s="114">
        <f t="shared" si="4"/>
        <v>47.741935483870968</v>
      </c>
      <c r="AJ44" t="s">
        <v>35</v>
      </c>
      <c r="AL44" t="s">
        <v>35</v>
      </c>
      <c r="AM44" t="s">
        <v>35</v>
      </c>
    </row>
    <row r="45" spans="1:39" x14ac:dyDescent="0.2">
      <c r="A45" s="48" t="s">
        <v>18</v>
      </c>
      <c r="B45" s="110">
        <f>[41]Maio!$G$5</f>
        <v>38</v>
      </c>
      <c r="C45" s="110">
        <f>[41]Maio!$G$6</f>
        <v>39</v>
      </c>
      <c r="D45" s="110">
        <f>[41]Maio!$G$7</f>
        <v>54</v>
      </c>
      <c r="E45" s="110">
        <f>[41]Maio!$G$8</f>
        <v>49</v>
      </c>
      <c r="F45" s="110">
        <f>[41]Maio!$G$9</f>
        <v>45</v>
      </c>
      <c r="G45" s="110">
        <f>[41]Maio!$G$10</f>
        <v>44</v>
      </c>
      <c r="H45" s="110">
        <f>[41]Maio!$G$11</f>
        <v>48</v>
      </c>
      <c r="I45" s="110">
        <f>[41]Maio!$G$12</f>
        <v>52</v>
      </c>
      <c r="J45" s="110">
        <f>[41]Maio!$G$13</f>
        <v>52</v>
      </c>
      <c r="K45" s="110">
        <f>[41]Maio!$G$14</f>
        <v>80</v>
      </c>
      <c r="L45" s="110">
        <f>[41]Maio!$G$15</f>
        <v>71</v>
      </c>
      <c r="M45" s="110">
        <f>[41]Maio!$G$16</f>
        <v>66</v>
      </c>
      <c r="N45" s="110">
        <f>[41]Maio!$G$17</f>
        <v>55</v>
      </c>
      <c r="O45" s="110">
        <f>[41]Maio!$G$18</f>
        <v>51</v>
      </c>
      <c r="P45" s="110">
        <f>[41]Maio!$G$19</f>
        <v>44</v>
      </c>
      <c r="Q45" s="110">
        <f>[41]Maio!$G$20</f>
        <v>46</v>
      </c>
      <c r="R45" s="110">
        <f>[41]Maio!$G$21</f>
        <v>51</v>
      </c>
      <c r="S45" s="110">
        <f>[41]Maio!$G$22</f>
        <v>54</v>
      </c>
      <c r="T45" s="110">
        <f>[41]Maio!$G$23</f>
        <v>51</v>
      </c>
      <c r="U45" s="110">
        <f>[41]Maio!$G$24</f>
        <v>47</v>
      </c>
      <c r="V45" s="110">
        <f>[41]Maio!$G$25</f>
        <v>41</v>
      </c>
      <c r="W45" s="110">
        <f>[41]Maio!$G$26</f>
        <v>39</v>
      </c>
      <c r="X45" s="110">
        <f>[41]Maio!$G$27</f>
        <v>31</v>
      </c>
      <c r="Y45" s="110">
        <f>[41]Maio!$G$28</f>
        <v>35</v>
      </c>
      <c r="Z45" s="110">
        <f>[41]Maio!$G$29</f>
        <v>37</v>
      </c>
      <c r="AA45" s="110">
        <f>[41]Maio!$G$30</f>
        <v>42</v>
      </c>
      <c r="AB45" s="110">
        <f>[41]Maio!$G$31</f>
        <v>44</v>
      </c>
      <c r="AC45" s="110">
        <f>[41]Maio!$G$32</f>
        <v>67</v>
      </c>
      <c r="AD45" s="110">
        <f>[41]Maio!$G$33</f>
        <v>48</v>
      </c>
      <c r="AE45" s="110">
        <f>[41]Maio!$G$34</f>
        <v>47</v>
      </c>
      <c r="AF45" s="110">
        <f>[41]Maio!$G$35</f>
        <v>48</v>
      </c>
      <c r="AG45" s="115">
        <f t="shared" ref="AG45" si="5">MIN(B45:AF45)</f>
        <v>31</v>
      </c>
      <c r="AH45" s="114">
        <f t="shared" ref="AH45" si="6">AVERAGE(B45:AF45)</f>
        <v>48.903225806451616</v>
      </c>
    </row>
    <row r="46" spans="1:39" x14ac:dyDescent="0.2">
      <c r="A46" s="48" t="s">
        <v>19</v>
      </c>
      <c r="B46" s="110">
        <f>[42]Maio!$G$5</f>
        <v>42</v>
      </c>
      <c r="C46" s="110">
        <f>[42]Maio!$G$6</f>
        <v>41</v>
      </c>
      <c r="D46" s="110">
        <f>[42]Maio!$G$7</f>
        <v>59</v>
      </c>
      <c r="E46" s="110">
        <f>[42]Maio!$G$8</f>
        <v>56</v>
      </c>
      <c r="F46" s="110">
        <f>[42]Maio!$G$9</f>
        <v>53</v>
      </c>
      <c r="G46" s="110">
        <f>[42]Maio!$G$10</f>
        <v>47</v>
      </c>
      <c r="H46" s="110">
        <f>[42]Maio!$G$11</f>
        <v>65</v>
      </c>
      <c r="I46" s="110">
        <f>[42]Maio!$G$12</f>
        <v>49</v>
      </c>
      <c r="J46" s="110">
        <f>[42]Maio!$G$13</f>
        <v>54</v>
      </c>
      <c r="K46" s="110">
        <f>[42]Maio!$G$14</f>
        <v>60</v>
      </c>
      <c r="L46" s="110">
        <f>[42]Maio!$G$15</f>
        <v>46</v>
      </c>
      <c r="M46" s="110">
        <f>[42]Maio!$G$16</f>
        <v>56</v>
      </c>
      <c r="N46" s="110">
        <f>[42]Maio!$G$17</f>
        <v>60</v>
      </c>
      <c r="O46" s="110">
        <f>[42]Maio!$G$18</f>
        <v>53</v>
      </c>
      <c r="P46" s="110">
        <f>[42]Maio!$G$19</f>
        <v>41</v>
      </c>
      <c r="Q46" s="110">
        <f>[42]Maio!$G$20</f>
        <v>50</v>
      </c>
      <c r="R46" s="110">
        <f>[42]Maio!$G$21</f>
        <v>54</v>
      </c>
      <c r="S46" s="110">
        <f>[42]Maio!$G$22</f>
        <v>56</v>
      </c>
      <c r="T46" s="110">
        <f>[42]Maio!$G$23</f>
        <v>57</v>
      </c>
      <c r="U46" s="110">
        <f>[42]Maio!$G$24</f>
        <v>61</v>
      </c>
      <c r="V46" s="110">
        <f>[42]Maio!$G$25</f>
        <v>55</v>
      </c>
      <c r="W46" s="110">
        <f>[42]Maio!$G$26</f>
        <v>73</v>
      </c>
      <c r="X46" s="110">
        <f>[42]Maio!$G$27</f>
        <v>57</v>
      </c>
      <c r="Y46" s="110">
        <f>[42]Maio!$G$28</f>
        <v>55</v>
      </c>
      <c r="Z46" s="110">
        <f>[42]Maio!$G$29</f>
        <v>49</v>
      </c>
      <c r="AA46" s="110">
        <f>[42]Maio!$G$30</f>
        <v>59</v>
      </c>
      <c r="AB46" s="110">
        <f>[42]Maio!$G$31</f>
        <v>51</v>
      </c>
      <c r="AC46" s="110">
        <f>[42]Maio!$G$32</f>
        <v>59</v>
      </c>
      <c r="AD46" s="110">
        <f>[42]Maio!$G$33</f>
        <v>54</v>
      </c>
      <c r="AE46" s="110">
        <f>[42]Maio!$G$34</f>
        <v>46</v>
      </c>
      <c r="AF46" s="110">
        <f>[42]Maio!$G$35</f>
        <v>45</v>
      </c>
      <c r="AG46" s="115">
        <f t="shared" si="3"/>
        <v>41</v>
      </c>
      <c r="AH46" s="114">
        <f t="shared" si="4"/>
        <v>53.645161290322584</v>
      </c>
      <c r="AI46" s="12" t="s">
        <v>35</v>
      </c>
      <c r="AJ46" t="s">
        <v>35</v>
      </c>
      <c r="AK46" t="s">
        <v>35</v>
      </c>
      <c r="AL46" t="s">
        <v>35</v>
      </c>
    </row>
    <row r="47" spans="1:39" x14ac:dyDescent="0.2">
      <c r="A47" s="48" t="s">
        <v>23</v>
      </c>
      <c r="B47" s="110">
        <f>[43]Maio!$G$5</f>
        <v>37</v>
      </c>
      <c r="C47" s="110">
        <f>[43]Maio!$G$6</f>
        <v>36</v>
      </c>
      <c r="D47" s="110">
        <f>[43]Maio!$G$7</f>
        <v>46</v>
      </c>
      <c r="E47" s="110">
        <f>[43]Maio!$G$8</f>
        <v>46</v>
      </c>
      <c r="F47" s="110">
        <f>[43]Maio!$G$9</f>
        <v>44</v>
      </c>
      <c r="G47" s="110">
        <f>[43]Maio!$G$10</f>
        <v>40</v>
      </c>
      <c r="H47" s="110">
        <f>[43]Maio!$G$11</f>
        <v>43</v>
      </c>
      <c r="I47" s="110">
        <f>[43]Maio!$G$12</f>
        <v>44</v>
      </c>
      <c r="J47" s="110">
        <f>[43]Maio!$G$13</f>
        <v>46</v>
      </c>
      <c r="K47" s="110">
        <f>[43]Maio!$G$14</f>
        <v>72</v>
      </c>
      <c r="L47" s="110">
        <f>[43]Maio!$G$15</f>
        <v>70</v>
      </c>
      <c r="M47" s="110">
        <f>[43]Maio!$G$16</f>
        <v>58</v>
      </c>
      <c r="N47" s="110">
        <f>[43]Maio!$G$17</f>
        <v>45</v>
      </c>
      <c r="O47" s="110">
        <f>[43]Maio!$G$18</f>
        <v>48</v>
      </c>
      <c r="P47" s="110">
        <f>[43]Maio!$G$19</f>
        <v>33</v>
      </c>
      <c r="Q47" s="110">
        <f>[43]Maio!$G$20</f>
        <v>38</v>
      </c>
      <c r="R47" s="110">
        <f>[43]Maio!$G$21</f>
        <v>40</v>
      </c>
      <c r="S47" s="110">
        <f>[43]Maio!$G$22</f>
        <v>44</v>
      </c>
      <c r="T47" s="110">
        <f>[43]Maio!$G$23</f>
        <v>44</v>
      </c>
      <c r="U47" s="110">
        <f>[43]Maio!$G$24</f>
        <v>42</v>
      </c>
      <c r="V47" s="110">
        <f>[43]Maio!$G$25</f>
        <v>33</v>
      </c>
      <c r="W47" s="110">
        <f>[43]Maio!$G$26</f>
        <v>32</v>
      </c>
      <c r="X47" s="110">
        <f>[43]Maio!$G$27</f>
        <v>33</v>
      </c>
      <c r="Y47" s="110">
        <f>[43]Maio!$G$28</f>
        <v>27</v>
      </c>
      <c r="Z47" s="110">
        <f>[43]Maio!$G$29</f>
        <v>31</v>
      </c>
      <c r="AA47" s="110">
        <f>[43]Maio!$G$30</f>
        <v>35</v>
      </c>
      <c r="AB47" s="110">
        <f>[43]Maio!$G$31</f>
        <v>38</v>
      </c>
      <c r="AC47" s="110">
        <f>[43]Maio!$G$32</f>
        <v>57</v>
      </c>
      <c r="AD47" s="110">
        <f>[43]Maio!$G$33</f>
        <v>42</v>
      </c>
      <c r="AE47" s="110">
        <f>[43]Maio!$G$34</f>
        <v>45</v>
      </c>
      <c r="AF47" s="110">
        <f>[43]Maio!$G$35</f>
        <v>42</v>
      </c>
      <c r="AG47" s="115">
        <f t="shared" si="3"/>
        <v>27</v>
      </c>
      <c r="AH47" s="114">
        <f t="shared" si="4"/>
        <v>42.935483870967744</v>
      </c>
      <c r="AL47" t="s">
        <v>35</v>
      </c>
    </row>
    <row r="48" spans="1:39" x14ac:dyDescent="0.2">
      <c r="A48" s="48" t="s">
        <v>34</v>
      </c>
      <c r="B48" s="110">
        <f>[44]Maio!$G$5</f>
        <v>36</v>
      </c>
      <c r="C48" s="110">
        <f>[44]Maio!$G$6</f>
        <v>27</v>
      </c>
      <c r="D48" s="110">
        <f>[44]Maio!$G$7</f>
        <v>46</v>
      </c>
      <c r="E48" s="110">
        <f>[44]Maio!$G$8</f>
        <v>46</v>
      </c>
      <c r="F48" s="110">
        <f>[44]Maio!$G$9</f>
        <v>39</v>
      </c>
      <c r="G48" s="110">
        <f>[44]Maio!$G$10</f>
        <v>36</v>
      </c>
      <c r="H48" s="110">
        <f>[44]Maio!$G$11</f>
        <v>39</v>
      </c>
      <c r="I48" s="110">
        <f>[44]Maio!$G$12</f>
        <v>43</v>
      </c>
      <c r="J48" s="110">
        <f>[44]Maio!$G$13</f>
        <v>41</v>
      </c>
      <c r="K48" s="110">
        <f>[44]Maio!$G$14</f>
        <v>62</v>
      </c>
      <c r="L48" s="110">
        <f>[44]Maio!$G$15</f>
        <v>69</v>
      </c>
      <c r="M48" s="110">
        <f>[44]Maio!$G$16</f>
        <v>53</v>
      </c>
      <c r="N48" s="110">
        <f>[44]Maio!$G$17</f>
        <v>43</v>
      </c>
      <c r="O48" s="110">
        <f>[44]Maio!$G$18</f>
        <v>42</v>
      </c>
      <c r="P48" s="110">
        <f>[44]Maio!$G$19</f>
        <v>34</v>
      </c>
      <c r="Q48" s="110">
        <f>[44]Maio!$G$20</f>
        <v>39</v>
      </c>
      <c r="R48" s="110">
        <f>[44]Maio!$G$21</f>
        <v>38</v>
      </c>
      <c r="S48" s="110">
        <f>[44]Maio!$G$22</f>
        <v>43</v>
      </c>
      <c r="T48" s="110">
        <f>[44]Maio!$G$23</f>
        <v>42</v>
      </c>
      <c r="U48" s="110">
        <f>[44]Maio!$G$24</f>
        <v>35</v>
      </c>
      <c r="V48" s="110">
        <f>[44]Maio!$G$25</f>
        <v>21</v>
      </c>
      <c r="W48" s="110">
        <f>[44]Maio!$G$26</f>
        <v>25</v>
      </c>
      <c r="X48" s="110">
        <f>[44]Maio!$G$27</f>
        <v>24</v>
      </c>
      <c r="Y48" s="110">
        <f>[44]Maio!$G$28</f>
        <v>32</v>
      </c>
      <c r="Z48" s="110">
        <f>[44]Maio!$G$29</f>
        <v>31</v>
      </c>
      <c r="AA48" s="110">
        <f>[44]Maio!$G$30</f>
        <v>28</v>
      </c>
      <c r="AB48" s="110">
        <f>[44]Maio!$G$31</f>
        <v>43</v>
      </c>
      <c r="AC48" s="110">
        <f>[44]Maio!$G$32</f>
        <v>64</v>
      </c>
      <c r="AD48" s="110">
        <f>[44]Maio!$G$33</f>
        <v>66</v>
      </c>
      <c r="AE48" s="110">
        <f>[44]Maio!$G$34</f>
        <v>38</v>
      </c>
      <c r="AF48" s="110">
        <f>[44]Maio!$G$35</f>
        <v>40</v>
      </c>
      <c r="AG48" s="115">
        <f t="shared" si="3"/>
        <v>21</v>
      </c>
      <c r="AH48" s="114">
        <f t="shared" si="4"/>
        <v>40.806451612903224</v>
      </c>
      <c r="AI48" s="12" t="s">
        <v>35</v>
      </c>
      <c r="AJ48" t="s">
        <v>35</v>
      </c>
      <c r="AK48" t="s">
        <v>35</v>
      </c>
    </row>
    <row r="49" spans="1:39" x14ac:dyDescent="0.2">
      <c r="A49" s="48" t="s">
        <v>20</v>
      </c>
      <c r="B49" s="110">
        <f>[45]Maio!$G$5</f>
        <v>34</v>
      </c>
      <c r="C49" s="110">
        <f>[45]Maio!$G$6</f>
        <v>48</v>
      </c>
      <c r="D49" s="110">
        <f>[45]Maio!$G$7</f>
        <v>41</v>
      </c>
      <c r="E49" s="110">
        <f>[45]Maio!$G$8</f>
        <v>33</v>
      </c>
      <c r="F49" s="110">
        <f>[45]Maio!$G$9</f>
        <v>34</v>
      </c>
      <c r="G49" s="110">
        <f>[45]Maio!$G$10</f>
        <v>29</v>
      </c>
      <c r="H49" s="110">
        <f>[45]Maio!$G$11</f>
        <v>39</v>
      </c>
      <c r="I49" s="110">
        <f>[45]Maio!$G$12</f>
        <v>35</v>
      </c>
      <c r="J49" s="110">
        <f>[45]Maio!$G$13</f>
        <v>36</v>
      </c>
      <c r="K49" s="110">
        <f>[45]Maio!$G$14</f>
        <v>59</v>
      </c>
      <c r="L49" s="110">
        <f>[45]Maio!$G$15</f>
        <v>58</v>
      </c>
      <c r="M49" s="110">
        <f>[45]Maio!$G$16</f>
        <v>47</v>
      </c>
      <c r="N49" s="110">
        <f>[45]Maio!$G$17</f>
        <v>45</v>
      </c>
      <c r="O49" s="110">
        <f>[45]Maio!$G$18</f>
        <v>39</v>
      </c>
      <c r="P49" s="110">
        <f>[45]Maio!$G$19</f>
        <v>40</v>
      </c>
      <c r="Q49" s="110">
        <f>[45]Maio!$G$20</f>
        <v>41</v>
      </c>
      <c r="R49" s="110">
        <f>[45]Maio!$G$21</f>
        <v>35</v>
      </c>
      <c r="S49" s="110">
        <f>[45]Maio!$G$22</f>
        <v>40</v>
      </c>
      <c r="T49" s="110">
        <f>[45]Maio!$G$23</f>
        <v>41</v>
      </c>
      <c r="U49" s="110">
        <f>[45]Maio!$G$24</f>
        <v>31</v>
      </c>
      <c r="V49" s="110">
        <f>[45]Maio!$G$25</f>
        <v>32</v>
      </c>
      <c r="W49" s="110">
        <f>[45]Maio!$G$26</f>
        <v>25</v>
      </c>
      <c r="X49" s="110">
        <f>[45]Maio!$G$27</f>
        <v>27</v>
      </c>
      <c r="Y49" s="110">
        <f>[45]Maio!$G$28</f>
        <v>27</v>
      </c>
      <c r="Z49" s="110">
        <f>[45]Maio!$G$29</f>
        <v>27</v>
      </c>
      <c r="AA49" s="110">
        <f>[45]Maio!$G$30</f>
        <v>29</v>
      </c>
      <c r="AB49" s="110">
        <f>[45]Maio!$G$31</f>
        <v>31</v>
      </c>
      <c r="AC49" s="110">
        <f>[45]Maio!$G$32</f>
        <v>60</v>
      </c>
      <c r="AD49" s="110">
        <f>[45]Maio!$G$33</f>
        <v>43</v>
      </c>
      <c r="AE49" s="110">
        <f>[45]Maio!$G$34</f>
        <v>36</v>
      </c>
      <c r="AF49" s="110">
        <f>[45]Maio!$G$35</f>
        <v>34</v>
      </c>
      <c r="AG49" s="115">
        <f t="shared" si="3"/>
        <v>25</v>
      </c>
      <c r="AH49" s="114">
        <f t="shared" si="4"/>
        <v>37.935483870967744</v>
      </c>
      <c r="AJ49" t="s">
        <v>35</v>
      </c>
    </row>
    <row r="50" spans="1:39" s="5" customFormat="1" ht="17.100000000000001" customHeight="1" x14ac:dyDescent="0.2">
      <c r="A50" s="80" t="s">
        <v>199</v>
      </c>
      <c r="B50" s="111">
        <f t="shared" ref="B50:AE50" si="7">MIN(B5:B49)</f>
        <v>32</v>
      </c>
      <c r="C50" s="111">
        <f t="shared" si="7"/>
        <v>27</v>
      </c>
      <c r="D50" s="111">
        <f t="shared" si="7"/>
        <v>29</v>
      </c>
      <c r="E50" s="111">
        <f t="shared" si="7"/>
        <v>33</v>
      </c>
      <c r="F50" s="111">
        <f t="shared" si="7"/>
        <v>32</v>
      </c>
      <c r="G50" s="111">
        <f t="shared" si="7"/>
        <v>29</v>
      </c>
      <c r="H50" s="111">
        <f t="shared" si="7"/>
        <v>27</v>
      </c>
      <c r="I50" s="111">
        <f t="shared" si="7"/>
        <v>33</v>
      </c>
      <c r="J50" s="111">
        <f t="shared" si="7"/>
        <v>35</v>
      </c>
      <c r="K50" s="111">
        <f t="shared" si="7"/>
        <v>39</v>
      </c>
      <c r="L50" s="111">
        <f t="shared" si="7"/>
        <v>46</v>
      </c>
      <c r="M50" s="111">
        <f t="shared" si="7"/>
        <v>47</v>
      </c>
      <c r="N50" s="111">
        <f t="shared" si="7"/>
        <v>40</v>
      </c>
      <c r="O50" s="111">
        <f t="shared" si="7"/>
        <v>39</v>
      </c>
      <c r="P50" s="111">
        <f t="shared" si="7"/>
        <v>31</v>
      </c>
      <c r="Q50" s="111">
        <f t="shared" si="7"/>
        <v>34</v>
      </c>
      <c r="R50" s="111">
        <f t="shared" si="7"/>
        <v>35</v>
      </c>
      <c r="S50" s="111">
        <f t="shared" si="7"/>
        <v>35</v>
      </c>
      <c r="T50" s="111">
        <f t="shared" si="7"/>
        <v>32</v>
      </c>
      <c r="U50" s="111">
        <f t="shared" si="7"/>
        <v>31</v>
      </c>
      <c r="V50" s="111">
        <f t="shared" si="7"/>
        <v>21</v>
      </c>
      <c r="W50" s="111">
        <f t="shared" si="7"/>
        <v>25</v>
      </c>
      <c r="X50" s="111">
        <f t="shared" si="7"/>
        <v>24</v>
      </c>
      <c r="Y50" s="111">
        <f t="shared" si="7"/>
        <v>22</v>
      </c>
      <c r="Z50" s="111">
        <f t="shared" si="7"/>
        <v>25</v>
      </c>
      <c r="AA50" s="111">
        <f t="shared" si="7"/>
        <v>24</v>
      </c>
      <c r="AB50" s="111">
        <f t="shared" si="7"/>
        <v>29</v>
      </c>
      <c r="AC50" s="111">
        <f t="shared" si="7"/>
        <v>42</v>
      </c>
      <c r="AD50" s="111">
        <f t="shared" si="7"/>
        <v>31</v>
      </c>
      <c r="AE50" s="111">
        <f t="shared" si="7"/>
        <v>31</v>
      </c>
      <c r="AF50" s="111">
        <f t="shared" ref="AF50" si="8">MIN(AF5:AF49)</f>
        <v>28</v>
      </c>
      <c r="AG50" s="115">
        <f>MIN(AG5:AG49)</f>
        <v>21</v>
      </c>
      <c r="AH50" s="114">
        <f>AVERAGE(AH5:AH49)</f>
        <v>46.272155129479891</v>
      </c>
      <c r="AL50" s="5" t="s">
        <v>35</v>
      </c>
      <c r="AM50" s="5" t="s">
        <v>35</v>
      </c>
    </row>
    <row r="51" spans="1:39" x14ac:dyDescent="0.2">
      <c r="A51" s="105" t="s">
        <v>227</v>
      </c>
      <c r="B51" s="39"/>
      <c r="C51" s="39"/>
      <c r="D51" s="39"/>
      <c r="E51" s="39"/>
      <c r="F51" s="39"/>
      <c r="G51" s="39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50"/>
      <c r="AF51" s="50"/>
      <c r="AG51" s="43"/>
      <c r="AH51" s="44"/>
    </row>
    <row r="52" spans="1:39" x14ac:dyDescent="0.2">
      <c r="A52" s="105" t="s">
        <v>228</v>
      </c>
      <c r="B52" s="40"/>
      <c r="C52" s="40"/>
      <c r="D52" s="40"/>
      <c r="E52" s="40"/>
      <c r="F52" s="40"/>
      <c r="G52" s="40"/>
      <c r="H52" s="40"/>
      <c r="I52" s="40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8"/>
      <c r="U52" s="98"/>
      <c r="V52" s="98"/>
      <c r="W52" s="98"/>
      <c r="X52" s="98"/>
      <c r="Y52" s="96"/>
      <c r="Z52" s="96"/>
      <c r="AA52" s="96"/>
      <c r="AB52" s="96"/>
      <c r="AC52" s="96"/>
      <c r="AD52" s="96"/>
      <c r="AE52" s="96"/>
      <c r="AF52" s="96"/>
      <c r="AG52" s="43"/>
      <c r="AH52" s="42"/>
      <c r="AJ52" s="12" t="s">
        <v>35</v>
      </c>
      <c r="AL52" t="s">
        <v>35</v>
      </c>
    </row>
    <row r="53" spans="1:39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99"/>
      <c r="U53" s="99"/>
      <c r="V53" s="99"/>
      <c r="W53" s="99"/>
      <c r="X53" s="99"/>
      <c r="Y53" s="96"/>
      <c r="Z53" s="96"/>
      <c r="AA53" s="96"/>
      <c r="AB53" s="96"/>
      <c r="AC53" s="96"/>
      <c r="AD53" s="45"/>
      <c r="AE53" s="45"/>
      <c r="AF53" s="45"/>
      <c r="AG53" s="43"/>
      <c r="AH53" s="42"/>
      <c r="AM53" s="12" t="s">
        <v>35</v>
      </c>
    </row>
    <row r="54" spans="1:39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5"/>
      <c r="AE54" s="45"/>
      <c r="AF54" s="45"/>
      <c r="AG54" s="43"/>
      <c r="AH54" s="74"/>
    </row>
    <row r="55" spans="1:39" x14ac:dyDescent="0.2">
      <c r="A55" s="41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5"/>
      <c r="AF55" s="45"/>
      <c r="AG55" s="43"/>
      <c r="AH55" s="44"/>
      <c r="AL55" t="s">
        <v>35</v>
      </c>
    </row>
    <row r="56" spans="1:39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6"/>
      <c r="AF56" s="46"/>
      <c r="AG56" s="43"/>
      <c r="AH56" s="44"/>
    </row>
    <row r="57" spans="1:39" ht="13.5" thickBot="1" x14ac:dyDescent="0.25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3"/>
      <c r="AH57" s="75"/>
    </row>
    <row r="58" spans="1:39" x14ac:dyDescent="0.2">
      <c r="AG58" s="7"/>
    </row>
    <row r="63" spans="1:39" x14ac:dyDescent="0.2">
      <c r="P63" s="2" t="s">
        <v>35</v>
      </c>
      <c r="AE63" s="2" t="s">
        <v>35</v>
      </c>
      <c r="AI63" t="s">
        <v>35</v>
      </c>
    </row>
    <row r="64" spans="1:39" x14ac:dyDescent="0.2">
      <c r="T64" s="2" t="s">
        <v>35</v>
      </c>
      <c r="Z64" s="2" t="s">
        <v>35</v>
      </c>
    </row>
    <row r="66" spans="7:38" x14ac:dyDescent="0.2">
      <c r="N66" s="2" t="s">
        <v>35</v>
      </c>
    </row>
    <row r="67" spans="7:38" x14ac:dyDescent="0.2">
      <c r="G67" s="2" t="s">
        <v>35</v>
      </c>
    </row>
    <row r="69" spans="7:38" x14ac:dyDescent="0.2">
      <c r="J69" s="2" t="s">
        <v>35</v>
      </c>
      <c r="AL69" s="12" t="s">
        <v>35</v>
      </c>
    </row>
  </sheetData>
  <mergeCells count="34">
    <mergeCell ref="A1:AH1"/>
    <mergeCell ref="Z3:Z4"/>
    <mergeCell ref="AE3:AE4"/>
    <mergeCell ref="AA3:AA4"/>
    <mergeCell ref="AB3:AB4"/>
    <mergeCell ref="AC3:AC4"/>
    <mergeCell ref="AD3:AD4"/>
    <mergeCell ref="Y3:Y4"/>
    <mergeCell ref="N3:N4"/>
    <mergeCell ref="O3:O4"/>
    <mergeCell ref="P3:P4"/>
    <mergeCell ref="Q3:Q4"/>
    <mergeCell ref="S3:S4"/>
    <mergeCell ref="AF3:AF4"/>
    <mergeCell ref="A2:A4"/>
    <mergeCell ref="B3:B4"/>
    <mergeCell ref="B2:AH2"/>
    <mergeCell ref="C3:C4"/>
    <mergeCell ref="D3:D4"/>
    <mergeCell ref="E3:E4"/>
    <mergeCell ref="F3:F4"/>
    <mergeCell ref="G3:G4"/>
    <mergeCell ref="H3:H4"/>
    <mergeCell ref="R3:R4"/>
    <mergeCell ref="I3:I4"/>
    <mergeCell ref="T3:T4"/>
    <mergeCell ref="U3:U4"/>
    <mergeCell ref="L3:L4"/>
    <mergeCell ref="X3:X4"/>
    <mergeCell ref="J3:J4"/>
    <mergeCell ref="K3:K4"/>
    <mergeCell ref="V3:V4"/>
    <mergeCell ref="M3:M4"/>
    <mergeCell ref="W3:W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opLeftCell="A4" zoomScale="90" zoomScaleNormal="90" workbookViewId="0">
      <selection activeCell="AM48" sqref="AM48"/>
    </sheetView>
  </sheetViews>
  <sheetFormatPr defaultRowHeight="12.75" x14ac:dyDescent="0.2"/>
  <cols>
    <col min="1" max="1" width="43.140625" style="2" bestFit="1" customWidth="1"/>
    <col min="2" max="2" width="5.42578125" style="3" bestFit="1" customWidth="1"/>
    <col min="3" max="3" width="6.42578125" style="3" bestFit="1" customWidth="1"/>
    <col min="4" max="27" width="5.42578125" style="3" bestFit="1" customWidth="1"/>
    <col min="28" max="28" width="5.85546875" style="3" bestFit="1" customWidth="1"/>
    <col min="29" max="30" width="5.42578125" style="3" bestFit="1" customWidth="1"/>
    <col min="31" max="32" width="5.42578125" style="3" customWidth="1"/>
    <col min="33" max="33" width="7.42578125" style="7" bestFit="1" customWidth="1"/>
  </cols>
  <sheetData>
    <row r="1" spans="1:36" ht="20.100000000000001" customHeight="1" x14ac:dyDescent="0.2">
      <c r="A1" s="132" t="s">
        <v>204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4"/>
    </row>
    <row r="2" spans="1:36" s="4" customFormat="1" ht="20.100000000000001" customHeight="1" x14ac:dyDescent="0.2">
      <c r="A2" s="135" t="s">
        <v>21</v>
      </c>
      <c r="B2" s="130" t="s">
        <v>249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</row>
    <row r="3" spans="1:36" s="5" customFormat="1" ht="20.100000000000001" customHeight="1" x14ac:dyDescent="0.2">
      <c r="A3" s="135"/>
      <c r="B3" s="128">
        <v>1</v>
      </c>
      <c r="C3" s="128">
        <f>SUM(B3+1)</f>
        <v>2</v>
      </c>
      <c r="D3" s="128">
        <f t="shared" ref="D3:AD3" si="0">SUM(C3+1)</f>
        <v>3</v>
      </c>
      <c r="E3" s="128">
        <f t="shared" si="0"/>
        <v>4</v>
      </c>
      <c r="F3" s="128">
        <f t="shared" si="0"/>
        <v>5</v>
      </c>
      <c r="G3" s="128">
        <f t="shared" si="0"/>
        <v>6</v>
      </c>
      <c r="H3" s="128">
        <f t="shared" si="0"/>
        <v>7</v>
      </c>
      <c r="I3" s="128">
        <f t="shared" si="0"/>
        <v>8</v>
      </c>
      <c r="J3" s="128">
        <f t="shared" si="0"/>
        <v>9</v>
      </c>
      <c r="K3" s="128">
        <f t="shared" si="0"/>
        <v>10</v>
      </c>
      <c r="L3" s="128">
        <f t="shared" si="0"/>
        <v>11</v>
      </c>
      <c r="M3" s="128">
        <f t="shared" si="0"/>
        <v>12</v>
      </c>
      <c r="N3" s="128">
        <f t="shared" si="0"/>
        <v>13</v>
      </c>
      <c r="O3" s="128">
        <f t="shared" si="0"/>
        <v>14</v>
      </c>
      <c r="P3" s="128">
        <f t="shared" si="0"/>
        <v>15</v>
      </c>
      <c r="Q3" s="128">
        <f t="shared" si="0"/>
        <v>16</v>
      </c>
      <c r="R3" s="128">
        <f t="shared" si="0"/>
        <v>17</v>
      </c>
      <c r="S3" s="128">
        <f t="shared" si="0"/>
        <v>18</v>
      </c>
      <c r="T3" s="128">
        <f t="shared" si="0"/>
        <v>19</v>
      </c>
      <c r="U3" s="128">
        <f t="shared" si="0"/>
        <v>20</v>
      </c>
      <c r="V3" s="128">
        <f t="shared" si="0"/>
        <v>21</v>
      </c>
      <c r="W3" s="128">
        <f t="shared" si="0"/>
        <v>22</v>
      </c>
      <c r="X3" s="128">
        <f t="shared" si="0"/>
        <v>23</v>
      </c>
      <c r="Y3" s="128">
        <f t="shared" si="0"/>
        <v>24</v>
      </c>
      <c r="Z3" s="128">
        <f t="shared" si="0"/>
        <v>25</v>
      </c>
      <c r="AA3" s="128">
        <f t="shared" si="0"/>
        <v>26</v>
      </c>
      <c r="AB3" s="128">
        <f t="shared" si="0"/>
        <v>27</v>
      </c>
      <c r="AC3" s="128">
        <f t="shared" si="0"/>
        <v>28</v>
      </c>
      <c r="AD3" s="128">
        <f t="shared" si="0"/>
        <v>29</v>
      </c>
      <c r="AE3" s="128">
        <v>30</v>
      </c>
      <c r="AF3" s="128">
        <v>31</v>
      </c>
      <c r="AG3" s="100" t="s">
        <v>27</v>
      </c>
      <c r="AH3" s="101" t="s">
        <v>26</v>
      </c>
    </row>
    <row r="4" spans="1:36" s="5" customFormat="1" ht="20.100000000000001" customHeight="1" x14ac:dyDescent="0.2">
      <c r="A4" s="135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00" t="s">
        <v>25</v>
      </c>
      <c r="AH4" s="101" t="s">
        <v>25</v>
      </c>
    </row>
    <row r="5" spans="1:36" s="5" customFormat="1" hidden="1" x14ac:dyDescent="0.2">
      <c r="A5" s="48" t="s">
        <v>30</v>
      </c>
      <c r="B5" s="108" t="str">
        <f>[1]Maio!$H$5</f>
        <v>*</v>
      </c>
      <c r="C5" s="108" t="str">
        <f>[1]Maio!$H$6</f>
        <v>*</v>
      </c>
      <c r="D5" s="108" t="str">
        <f>[1]Maio!$H$7</f>
        <v>*</v>
      </c>
      <c r="E5" s="108" t="str">
        <f>[1]Maio!$H$8</f>
        <v>*</v>
      </c>
      <c r="F5" s="108" t="str">
        <f>[1]Maio!$H$9</f>
        <v>*</v>
      </c>
      <c r="G5" s="108" t="str">
        <f>[1]Maio!$H$10</f>
        <v>*</v>
      </c>
      <c r="H5" s="108" t="str">
        <f>[1]Maio!$H$11</f>
        <v>*</v>
      </c>
      <c r="I5" s="108" t="str">
        <f>[1]Maio!$H$12</f>
        <v>*</v>
      </c>
      <c r="J5" s="108" t="str">
        <f>[1]Maio!$H$13</f>
        <v>*</v>
      </c>
      <c r="K5" s="108" t="str">
        <f>[1]Maio!$H$14</f>
        <v>*</v>
      </c>
      <c r="L5" s="108" t="str">
        <f>[1]Maio!$H$15</f>
        <v>*</v>
      </c>
      <c r="M5" s="108" t="str">
        <f>[1]Maio!$H$16</f>
        <v>*</v>
      </c>
      <c r="N5" s="108" t="str">
        <f>[1]Maio!$H$17</f>
        <v>*</v>
      </c>
      <c r="O5" s="108" t="str">
        <f>[1]Maio!$H$18</f>
        <v>*</v>
      </c>
      <c r="P5" s="108" t="str">
        <f>[1]Maio!$H$19</f>
        <v>*</v>
      </c>
      <c r="Q5" s="108" t="str">
        <f>[1]Maio!$H$20</f>
        <v>*</v>
      </c>
      <c r="R5" s="108" t="str">
        <f>[1]Maio!$H$21</f>
        <v>*</v>
      </c>
      <c r="S5" s="108" t="str">
        <f>[1]Maio!$H$22</f>
        <v>*</v>
      </c>
      <c r="T5" s="108" t="str">
        <f>[1]Maio!$H$23</f>
        <v>*</v>
      </c>
      <c r="U5" s="108" t="str">
        <f>[1]Maio!$H$24</f>
        <v>*</v>
      </c>
      <c r="V5" s="108" t="str">
        <f>[1]Maio!$H$25</f>
        <v>*</v>
      </c>
      <c r="W5" s="108" t="str">
        <f>[1]Maio!$H$26</f>
        <v>*</v>
      </c>
      <c r="X5" s="108" t="str">
        <f>[1]Maio!$H$27</f>
        <v>*</v>
      </c>
      <c r="Y5" s="108" t="str">
        <f>[1]Maio!$H$28</f>
        <v>*</v>
      </c>
      <c r="Z5" s="108" t="str">
        <f>[1]Maio!$H$29</f>
        <v>*</v>
      </c>
      <c r="AA5" s="108" t="str">
        <f>[1]Maio!$H$30</f>
        <v>*</v>
      </c>
      <c r="AB5" s="108" t="str">
        <f>[1]Maio!$H$31</f>
        <v>*</v>
      </c>
      <c r="AC5" s="108" t="str">
        <f>[1]Maio!$H$32</f>
        <v>*</v>
      </c>
      <c r="AD5" s="108" t="str">
        <f>[1]Maio!$H$33</f>
        <v>*</v>
      </c>
      <c r="AE5" s="108" t="str">
        <f>[1]Maio!$H$34</f>
        <v>*</v>
      </c>
      <c r="AF5" s="108" t="str">
        <f>[1]Maio!$H$35</f>
        <v>*</v>
      </c>
      <c r="AG5" s="115" t="s">
        <v>197</v>
      </c>
      <c r="AH5" s="114" t="s">
        <v>197</v>
      </c>
    </row>
    <row r="6" spans="1:36" x14ac:dyDescent="0.2">
      <c r="A6" s="48" t="s">
        <v>0</v>
      </c>
      <c r="B6" s="110">
        <f>[2]Maio!$H$5</f>
        <v>13.68</v>
      </c>
      <c r="C6" s="110">
        <f>[2]Maio!$H$6</f>
        <v>10.44</v>
      </c>
      <c r="D6" s="110">
        <f>[2]Maio!$H$7</f>
        <v>12.24</v>
      </c>
      <c r="E6" s="110">
        <f>[2]Maio!$H$8</f>
        <v>15.840000000000002</v>
      </c>
      <c r="F6" s="110">
        <f>[2]Maio!$H$9</f>
        <v>14.4</v>
      </c>
      <c r="G6" s="110">
        <f>[2]Maio!$H$10</f>
        <v>14.04</v>
      </c>
      <c r="H6" s="110">
        <f>[2]Maio!$H$11</f>
        <v>14.76</v>
      </c>
      <c r="I6" s="110">
        <f>[2]Maio!$H$12</f>
        <v>14.4</v>
      </c>
      <c r="J6" s="110">
        <f>[2]Maio!$H$13</f>
        <v>16.2</v>
      </c>
      <c r="K6" s="110">
        <f>[2]Maio!$H$14</f>
        <v>6.12</v>
      </c>
      <c r="L6" s="110">
        <f>[2]Maio!$H$15</f>
        <v>12.6</v>
      </c>
      <c r="M6" s="110">
        <f>[2]Maio!$H$16</f>
        <v>15.840000000000002</v>
      </c>
      <c r="N6" s="110">
        <f>[2]Maio!$H$17</f>
        <v>16.920000000000002</v>
      </c>
      <c r="O6" s="110">
        <f>[2]Maio!$H$18</f>
        <v>16.2</v>
      </c>
      <c r="P6" s="110">
        <f>[2]Maio!$H$19</f>
        <v>18.720000000000002</v>
      </c>
      <c r="Q6" s="110">
        <f>[2]Maio!$H$20</f>
        <v>10.8</v>
      </c>
      <c r="R6" s="110">
        <f>[2]Maio!$H$21</f>
        <v>13.32</v>
      </c>
      <c r="S6" s="110">
        <f>[2]Maio!$H$22</f>
        <v>12.24</v>
      </c>
      <c r="T6" s="110">
        <f>[2]Maio!$H$23</f>
        <v>12.6</v>
      </c>
      <c r="U6" s="110">
        <f>[2]Maio!$H$24</f>
        <v>8.64</v>
      </c>
      <c r="V6" s="110">
        <f>[2]Maio!$H$25</f>
        <v>6.84</v>
      </c>
      <c r="W6" s="110">
        <f>[2]Maio!$H$26</f>
        <v>9.7200000000000006</v>
      </c>
      <c r="X6" s="110">
        <f>[2]Maio!$H$27</f>
        <v>10.44</v>
      </c>
      <c r="Y6" s="110">
        <f>[2]Maio!$H$28</f>
        <v>13.32</v>
      </c>
      <c r="Z6" s="110">
        <f>[2]Maio!$H$29</f>
        <v>10.44</v>
      </c>
      <c r="AA6" s="110">
        <f>[2]Maio!$H$30</f>
        <v>11.520000000000001</v>
      </c>
      <c r="AB6" s="110">
        <f>[2]Maio!$H$31</f>
        <v>14.4</v>
      </c>
      <c r="AC6" s="110">
        <f>[2]Maio!$H$32</f>
        <v>15.840000000000002</v>
      </c>
      <c r="AD6" s="110">
        <f>[2]Maio!$H$33</f>
        <v>6.12</v>
      </c>
      <c r="AE6" s="110">
        <f>[2]Maio!$H$34</f>
        <v>7.5600000000000005</v>
      </c>
      <c r="AF6" s="110">
        <f>[2]Maio!$H$35</f>
        <v>7.5600000000000005</v>
      </c>
      <c r="AG6" s="115">
        <f t="shared" ref="AG6" si="1">MAX(B6:AF6)</f>
        <v>18.720000000000002</v>
      </c>
      <c r="AH6" s="114">
        <f t="shared" ref="AH6" si="2">AVERAGE(B6:AF6)</f>
        <v>12.379354838709675</v>
      </c>
    </row>
    <row r="7" spans="1:36" x14ac:dyDescent="0.2">
      <c r="A7" s="48" t="s">
        <v>85</v>
      </c>
      <c r="B7" s="110">
        <f>[3]Maio!$H$5</f>
        <v>15.120000000000001</v>
      </c>
      <c r="C7" s="110">
        <f>[3]Maio!$H$6</f>
        <v>10.8</v>
      </c>
      <c r="D7" s="110">
        <f>[3]Maio!$H$7</f>
        <v>11.879999999999999</v>
      </c>
      <c r="E7" s="110">
        <f>[3]Maio!$H$8</f>
        <v>15.48</v>
      </c>
      <c r="F7" s="110">
        <f>[3]Maio!$H$9</f>
        <v>16.559999999999999</v>
      </c>
      <c r="G7" s="110">
        <f>[3]Maio!$H$10</f>
        <v>14.04</v>
      </c>
      <c r="H7" s="110">
        <f>[3]Maio!$H$11</f>
        <v>15.120000000000001</v>
      </c>
      <c r="I7" s="110">
        <f>[3]Maio!$H$12</f>
        <v>16.2</v>
      </c>
      <c r="J7" s="110">
        <f>[3]Maio!$H$13</f>
        <v>15.840000000000002</v>
      </c>
      <c r="K7" s="110">
        <f>[3]Maio!$H$14</f>
        <v>14.04</v>
      </c>
      <c r="L7" s="110">
        <f>[3]Maio!$H$15</f>
        <v>11.879999999999999</v>
      </c>
      <c r="M7" s="110">
        <f>[3]Maio!$H$16</f>
        <v>19.440000000000001</v>
      </c>
      <c r="N7" s="110">
        <f>[3]Maio!$H$17</f>
        <v>19.079999999999998</v>
      </c>
      <c r="O7" s="110">
        <f>[3]Maio!$H$18</f>
        <v>19.079999999999998</v>
      </c>
      <c r="P7" s="110">
        <f>[3]Maio!$H$19</f>
        <v>16.2</v>
      </c>
      <c r="Q7" s="110">
        <f>[3]Maio!$H$20</f>
        <v>18.36</v>
      </c>
      <c r="R7" s="110">
        <f>[3]Maio!$H$21</f>
        <v>16.559999999999999</v>
      </c>
      <c r="S7" s="110">
        <f>[3]Maio!$H$22</f>
        <v>18</v>
      </c>
      <c r="T7" s="110">
        <f>[3]Maio!$H$23</f>
        <v>14.76</v>
      </c>
      <c r="U7" s="110">
        <f>[3]Maio!$H$24</f>
        <v>10.08</v>
      </c>
      <c r="V7" s="110">
        <f>[3]Maio!$H$25</f>
        <v>9</v>
      </c>
      <c r="W7" s="110">
        <f>[3]Maio!$H$26</f>
        <v>9.7200000000000006</v>
      </c>
      <c r="X7" s="110">
        <f>[3]Maio!$H$27</f>
        <v>15.120000000000001</v>
      </c>
      <c r="Y7" s="110">
        <f>[3]Maio!$H$28</f>
        <v>18.36</v>
      </c>
      <c r="Z7" s="110">
        <f>[3]Maio!$H$29</f>
        <v>13.68</v>
      </c>
      <c r="AA7" s="110">
        <f>[3]Maio!$H$30</f>
        <v>17.64</v>
      </c>
      <c r="AB7" s="110">
        <f>[3]Maio!$H$31</f>
        <v>20.16</v>
      </c>
      <c r="AC7" s="110">
        <f>[3]Maio!$H$32</f>
        <v>28.08</v>
      </c>
      <c r="AD7" s="110">
        <f>[3]Maio!$H$33</f>
        <v>9.3600000000000012</v>
      </c>
      <c r="AE7" s="110">
        <f>[3]Maio!$H$34</f>
        <v>7.2</v>
      </c>
      <c r="AF7" s="110">
        <f>[3]Maio!$H$35</f>
        <v>7.9200000000000008</v>
      </c>
      <c r="AG7" s="115">
        <f t="shared" ref="AG7:AG49" si="3">MAX(B7:AF7)</f>
        <v>28.08</v>
      </c>
      <c r="AH7" s="114">
        <f t="shared" ref="AH7:AH49" si="4">AVERAGE(B7:AF7)</f>
        <v>14.992258064516129</v>
      </c>
    </row>
    <row r="8" spans="1:36" x14ac:dyDescent="0.2">
      <c r="A8" s="48" t="s">
        <v>1</v>
      </c>
      <c r="B8" s="110">
        <f>[4]Maio!$H$5</f>
        <v>5.4</v>
      </c>
      <c r="C8" s="110">
        <f>[4]Maio!$H$6</f>
        <v>2.52</v>
      </c>
      <c r="D8" s="110">
        <f>[4]Maio!$H$7</f>
        <v>4.6800000000000006</v>
      </c>
      <c r="E8" s="110">
        <f>[4]Maio!$H$8</f>
        <v>9.3600000000000012</v>
      </c>
      <c r="F8" s="110">
        <f>[4]Maio!$H$9</f>
        <v>6.48</v>
      </c>
      <c r="G8" s="110">
        <f>[4]Maio!$H$10</f>
        <v>4.32</v>
      </c>
      <c r="H8" s="110">
        <f>[4]Maio!$H$11</f>
        <v>11.520000000000001</v>
      </c>
      <c r="I8" s="110">
        <f>[4]Maio!$H$12</f>
        <v>16.2</v>
      </c>
      <c r="J8" s="110">
        <f>[4]Maio!$H$13</f>
        <v>15.48</v>
      </c>
      <c r="K8" s="110">
        <f>[4]Maio!$H$14</f>
        <v>7.2</v>
      </c>
      <c r="L8" s="110">
        <f>[4]Maio!$H$15</f>
        <v>4.6800000000000006</v>
      </c>
      <c r="M8" s="110">
        <f>[4]Maio!$H$16</f>
        <v>11.520000000000001</v>
      </c>
      <c r="N8" s="110">
        <f>[4]Maio!$H$17</f>
        <v>9</v>
      </c>
      <c r="O8" s="110">
        <f>[4]Maio!$H$18</f>
        <v>11.16</v>
      </c>
      <c r="P8" s="110">
        <f>[4]Maio!$H$19</f>
        <v>10.44</v>
      </c>
      <c r="Q8" s="110">
        <f>[4]Maio!$H$20</f>
        <v>8.64</v>
      </c>
      <c r="R8" s="110">
        <f>[4]Maio!$H$21</f>
        <v>11.520000000000001</v>
      </c>
      <c r="S8" s="110">
        <f>[4]Maio!$H$22</f>
        <v>14.76</v>
      </c>
      <c r="T8" s="110">
        <f>[4]Maio!$H$23</f>
        <v>10.8</v>
      </c>
      <c r="U8" s="110">
        <f>[4]Maio!$H$24</f>
        <v>8.2799999999999994</v>
      </c>
      <c r="V8" s="110">
        <f>[4]Maio!$H$25</f>
        <v>3.24</v>
      </c>
      <c r="W8" s="110">
        <f>[4]Maio!$H$26</f>
        <v>6.12</v>
      </c>
      <c r="X8" s="110">
        <f>[4]Maio!$H$27</f>
        <v>8.2799999999999994</v>
      </c>
      <c r="Y8" s="110">
        <f>[4]Maio!$H$28</f>
        <v>11.16</v>
      </c>
      <c r="Z8" s="110">
        <f>[4]Maio!$H$29</f>
        <v>12.96</v>
      </c>
      <c r="AA8" s="110">
        <f>[4]Maio!$H$30</f>
        <v>18</v>
      </c>
      <c r="AB8" s="110">
        <f>[4]Maio!$H$31</f>
        <v>21.240000000000002</v>
      </c>
      <c r="AC8" s="110">
        <f>[4]Maio!$H$32</f>
        <v>15.48</v>
      </c>
      <c r="AD8" s="110">
        <f>[4]Maio!$H$33</f>
        <v>6.84</v>
      </c>
      <c r="AE8" s="110">
        <f>[4]Maio!$H$34</f>
        <v>11.879999999999999</v>
      </c>
      <c r="AF8" s="110">
        <f>[4]Maio!$H$35</f>
        <v>1.8</v>
      </c>
      <c r="AG8" s="115">
        <f t="shared" si="3"/>
        <v>21.240000000000002</v>
      </c>
      <c r="AH8" s="114">
        <f t="shared" si="4"/>
        <v>9.7083870967741941</v>
      </c>
    </row>
    <row r="9" spans="1:36" x14ac:dyDescent="0.2">
      <c r="A9" s="48" t="s">
        <v>146</v>
      </c>
      <c r="B9" s="110">
        <f>[5]Maio!$H$5</f>
        <v>15.48</v>
      </c>
      <c r="C9" s="110">
        <f>[5]Maio!$H$6</f>
        <v>15.840000000000002</v>
      </c>
      <c r="D9" s="110">
        <f>[5]Maio!$H$7</f>
        <v>13.68</v>
      </c>
      <c r="E9" s="110">
        <f>[5]Maio!$H$8</f>
        <v>18.36</v>
      </c>
      <c r="F9" s="110">
        <f>[5]Maio!$H$9</f>
        <v>14.4</v>
      </c>
      <c r="G9" s="110">
        <f>[5]Maio!$H$10</f>
        <v>15.48</v>
      </c>
      <c r="H9" s="110">
        <f>[5]Maio!$H$11</f>
        <v>16.2</v>
      </c>
      <c r="I9" s="110">
        <f>[5]Maio!$H$12</f>
        <v>18.36</v>
      </c>
      <c r="J9" s="110">
        <f>[5]Maio!$H$13</f>
        <v>19.440000000000001</v>
      </c>
      <c r="K9" s="110">
        <f>[5]Maio!$H$14</f>
        <v>15.840000000000002</v>
      </c>
      <c r="L9" s="110">
        <f>[5]Maio!$H$15</f>
        <v>18.720000000000002</v>
      </c>
      <c r="M9" s="110">
        <f>[5]Maio!$H$16</f>
        <v>16.920000000000002</v>
      </c>
      <c r="N9" s="110">
        <f>[5]Maio!$H$17</f>
        <v>14.4</v>
      </c>
      <c r="O9" s="110">
        <f>[5]Maio!$H$18</f>
        <v>18</v>
      </c>
      <c r="P9" s="110">
        <f>[5]Maio!$H$19</f>
        <v>19.079999999999998</v>
      </c>
      <c r="Q9" s="110">
        <f>[5]Maio!$H$20</f>
        <v>16.920000000000002</v>
      </c>
      <c r="R9" s="110">
        <f>[5]Maio!$H$21</f>
        <v>21.96</v>
      </c>
      <c r="S9" s="110">
        <f>[5]Maio!$H$22</f>
        <v>23.040000000000003</v>
      </c>
      <c r="T9" s="110">
        <f>[5]Maio!$H$23</f>
        <v>18</v>
      </c>
      <c r="U9" s="110">
        <f>[5]Maio!$H$24</f>
        <v>12.96</v>
      </c>
      <c r="V9" s="110">
        <f>[5]Maio!$H$25</f>
        <v>9</v>
      </c>
      <c r="W9" s="110">
        <f>[5]Maio!$H$26</f>
        <v>19.8</v>
      </c>
      <c r="X9" s="110">
        <f>[5]Maio!$H$27</f>
        <v>13.32</v>
      </c>
      <c r="Y9" s="110">
        <f>[5]Maio!$H$28</f>
        <v>15.48</v>
      </c>
      <c r="Z9" s="110">
        <f>[5]Maio!$H$29</f>
        <v>15.840000000000002</v>
      </c>
      <c r="AA9" s="110">
        <f>[5]Maio!$H$30</f>
        <v>19.440000000000001</v>
      </c>
      <c r="AB9" s="110">
        <f>[5]Maio!$H$31</f>
        <v>22.68</v>
      </c>
      <c r="AC9" s="110">
        <f>[5]Maio!$H$32</f>
        <v>23.040000000000003</v>
      </c>
      <c r="AD9" s="110">
        <f>[5]Maio!$H$33</f>
        <v>13.32</v>
      </c>
      <c r="AE9" s="110">
        <f>[5]Maio!$H$34</f>
        <v>10.8</v>
      </c>
      <c r="AF9" s="110">
        <f>[5]Maio!$H$35</f>
        <v>10.08</v>
      </c>
      <c r="AG9" s="115">
        <f t="shared" si="3"/>
        <v>23.040000000000003</v>
      </c>
      <c r="AH9" s="114">
        <f t="shared" si="4"/>
        <v>16.641290322580648</v>
      </c>
    </row>
    <row r="10" spans="1:36" x14ac:dyDescent="0.2">
      <c r="A10" s="48" t="s">
        <v>91</v>
      </c>
      <c r="B10" s="110">
        <f>[6]Maio!$H$5</f>
        <v>18.720000000000002</v>
      </c>
      <c r="C10" s="110">
        <f>[6]Maio!$H$6</f>
        <v>14.76</v>
      </c>
      <c r="D10" s="110">
        <f>[6]Maio!$H$7</f>
        <v>14.04</v>
      </c>
      <c r="E10" s="110">
        <f>[6]Maio!$H$8</f>
        <v>18</v>
      </c>
      <c r="F10" s="110">
        <f>[6]Maio!$H$9</f>
        <v>14.4</v>
      </c>
      <c r="G10" s="110">
        <f>[6]Maio!$H$10</f>
        <v>13.32</v>
      </c>
      <c r="H10" s="110">
        <f>[6]Maio!$H$11</f>
        <v>13.32</v>
      </c>
      <c r="I10" s="110">
        <f>[6]Maio!$H$12</f>
        <v>17.64</v>
      </c>
      <c r="J10" s="110">
        <f>[6]Maio!$H$13</f>
        <v>20.88</v>
      </c>
      <c r="K10" s="110">
        <f>[6]Maio!$H$14</f>
        <v>18.36</v>
      </c>
      <c r="L10" s="110">
        <f>[6]Maio!$H$15</f>
        <v>20.52</v>
      </c>
      <c r="M10" s="110">
        <f>[6]Maio!$H$16</f>
        <v>23.400000000000002</v>
      </c>
      <c r="N10" s="110">
        <f>[6]Maio!$H$17</f>
        <v>16.2</v>
      </c>
      <c r="O10" s="110">
        <f>[6]Maio!$H$18</f>
        <v>20.88</v>
      </c>
      <c r="P10" s="110">
        <f>[6]Maio!$H$19</f>
        <v>19.8</v>
      </c>
      <c r="Q10" s="110">
        <f>[6]Maio!$H$20</f>
        <v>20.88</v>
      </c>
      <c r="R10" s="110">
        <f>[6]Maio!$H$21</f>
        <v>19.440000000000001</v>
      </c>
      <c r="S10" s="110">
        <f>[6]Maio!$H$22</f>
        <v>23.759999999999998</v>
      </c>
      <c r="T10" s="110">
        <f>[6]Maio!$H$23</f>
        <v>16.920000000000002</v>
      </c>
      <c r="U10" s="110">
        <f>[6]Maio!$H$24</f>
        <v>15.48</v>
      </c>
      <c r="V10" s="110">
        <f>[6]Maio!$H$25</f>
        <v>15.120000000000001</v>
      </c>
      <c r="W10" s="110">
        <f>[6]Maio!$H$26</f>
        <v>12.96</v>
      </c>
      <c r="X10" s="110">
        <f>[6]Maio!$H$27</f>
        <v>15.120000000000001</v>
      </c>
      <c r="Y10" s="110">
        <f>[6]Maio!$H$28</f>
        <v>15.840000000000002</v>
      </c>
      <c r="Z10" s="110">
        <f>[6]Maio!$H$29</f>
        <v>17.28</v>
      </c>
      <c r="AA10" s="110">
        <f>[6]Maio!$H$30</f>
        <v>19.079999999999998</v>
      </c>
      <c r="AB10" s="110">
        <f>[6]Maio!$H$31</f>
        <v>26.28</v>
      </c>
      <c r="AC10" s="110">
        <f>[6]Maio!$H$32</f>
        <v>22.32</v>
      </c>
      <c r="AD10" s="110">
        <f>[6]Maio!$H$33</f>
        <v>20.52</v>
      </c>
      <c r="AE10" s="110">
        <f>[6]Maio!$H$34</f>
        <v>15.48</v>
      </c>
      <c r="AF10" s="110">
        <f>[6]Maio!$H$35</f>
        <v>14.4</v>
      </c>
      <c r="AG10" s="115">
        <f t="shared" si="3"/>
        <v>26.28</v>
      </c>
      <c r="AH10" s="114">
        <f t="shared" si="4"/>
        <v>17.907096774193548</v>
      </c>
    </row>
    <row r="11" spans="1:36" x14ac:dyDescent="0.2">
      <c r="A11" s="48" t="s">
        <v>49</v>
      </c>
      <c r="B11" s="110">
        <f>[7]Maio!$H$5</f>
        <v>17.64</v>
      </c>
      <c r="C11" s="110">
        <f>[7]Maio!$H$6</f>
        <v>15.840000000000002</v>
      </c>
      <c r="D11" s="110">
        <f>[7]Maio!$H$7</f>
        <v>13.68</v>
      </c>
      <c r="E11" s="110">
        <f>[7]Maio!$H$8</f>
        <v>19.440000000000001</v>
      </c>
      <c r="F11" s="110">
        <f>[7]Maio!$H$9</f>
        <v>18</v>
      </c>
      <c r="G11" s="110">
        <f>[7]Maio!$H$10</f>
        <v>19.440000000000001</v>
      </c>
      <c r="H11" s="110">
        <f>[7]Maio!$H$11</f>
        <v>15.48</v>
      </c>
      <c r="I11" s="110">
        <f>[7]Maio!$H$12</f>
        <v>16.559999999999999</v>
      </c>
      <c r="J11" s="110">
        <f>[7]Maio!$H$13</f>
        <v>16.2</v>
      </c>
      <c r="K11" s="110">
        <f>[7]Maio!$H$14</f>
        <v>16.920000000000002</v>
      </c>
      <c r="L11" s="110">
        <f>[7]Maio!$H$15</f>
        <v>16.920000000000002</v>
      </c>
      <c r="M11" s="110">
        <f>[7]Maio!$H$16</f>
        <v>22.68</v>
      </c>
      <c r="N11" s="110">
        <f>[7]Maio!$H$17</f>
        <v>21.6</v>
      </c>
      <c r="O11" s="110">
        <f>[7]Maio!$H$18</f>
        <v>19.8</v>
      </c>
      <c r="P11" s="110">
        <f>[7]Maio!$H$19</f>
        <v>18.36</v>
      </c>
      <c r="Q11" s="110">
        <f>[7]Maio!$H$20</f>
        <v>20.16</v>
      </c>
      <c r="R11" s="110">
        <f>[7]Maio!$H$21</f>
        <v>18</v>
      </c>
      <c r="S11" s="110">
        <f>[7]Maio!$H$22</f>
        <v>16.2</v>
      </c>
      <c r="T11" s="110">
        <f>[7]Maio!$H$23</f>
        <v>17.64</v>
      </c>
      <c r="U11" s="110">
        <f>[7]Maio!$H$24</f>
        <v>16.2</v>
      </c>
      <c r="V11" s="110">
        <f>[7]Maio!$H$25</f>
        <v>11.16</v>
      </c>
      <c r="W11" s="110">
        <f>[7]Maio!$H$26</f>
        <v>10.44</v>
      </c>
      <c r="X11" s="110">
        <f>[7]Maio!$H$27</f>
        <v>19.8</v>
      </c>
      <c r="Y11" s="110">
        <f>[7]Maio!$H$28</f>
        <v>18.36</v>
      </c>
      <c r="Z11" s="110">
        <f>[7]Maio!$H$29</f>
        <v>16.2</v>
      </c>
      <c r="AA11" s="110">
        <f>[7]Maio!$H$30</f>
        <v>16.2</v>
      </c>
      <c r="AB11" s="110">
        <f>[7]Maio!$H$31</f>
        <v>20.88</v>
      </c>
      <c r="AC11" s="110">
        <f>[7]Maio!$H$32</f>
        <v>31.680000000000003</v>
      </c>
      <c r="AD11" s="110">
        <f>[7]Maio!$H$33</f>
        <v>12.96</v>
      </c>
      <c r="AE11" s="110">
        <f>[7]Maio!$H$34</f>
        <v>9.7200000000000006</v>
      </c>
      <c r="AF11" s="110">
        <f>[7]Maio!$H$35</f>
        <v>14.76</v>
      </c>
      <c r="AG11" s="115">
        <f t="shared" si="3"/>
        <v>31.680000000000003</v>
      </c>
      <c r="AH11" s="114">
        <f t="shared" si="4"/>
        <v>17.38451612903226</v>
      </c>
    </row>
    <row r="12" spans="1:36" x14ac:dyDescent="0.2">
      <c r="A12" s="48" t="s">
        <v>94</v>
      </c>
      <c r="B12" s="110">
        <f>[8]Maio!$H$5</f>
        <v>17.28</v>
      </c>
      <c r="C12" s="110">
        <f>[8]Maio!$H$6</f>
        <v>11.16</v>
      </c>
      <c r="D12" s="110">
        <f>[8]Maio!$H$7</f>
        <v>10.08</v>
      </c>
      <c r="E12" s="110">
        <f>[8]Maio!$H$8</f>
        <v>14.76</v>
      </c>
      <c r="F12" s="110">
        <f>[8]Maio!$H$9</f>
        <v>12.24</v>
      </c>
      <c r="G12" s="110">
        <f>[8]Maio!$H$10</f>
        <v>14.4</v>
      </c>
      <c r="H12" s="110">
        <f>[8]Maio!$H$11</f>
        <v>23.759999999999998</v>
      </c>
      <c r="I12" s="110">
        <f>[8]Maio!$H$12</f>
        <v>27</v>
      </c>
      <c r="J12" s="110">
        <f>[8]Maio!$H$13</f>
        <v>31.680000000000003</v>
      </c>
      <c r="K12" s="110">
        <f>[8]Maio!$H$14</f>
        <v>29.16</v>
      </c>
      <c r="L12" s="110">
        <f>[8]Maio!$H$15</f>
        <v>17.28</v>
      </c>
      <c r="M12" s="110">
        <f>[8]Maio!$H$16</f>
        <v>13.68</v>
      </c>
      <c r="N12" s="110">
        <f>[8]Maio!$H$17</f>
        <v>10.08</v>
      </c>
      <c r="O12" s="110">
        <f>[8]Maio!$H$18</f>
        <v>16.559999999999999</v>
      </c>
      <c r="P12" s="110">
        <f>[8]Maio!$H$19</f>
        <v>18.720000000000002</v>
      </c>
      <c r="Q12" s="110">
        <f>[8]Maio!$H$20</f>
        <v>15.840000000000002</v>
      </c>
      <c r="R12" s="110">
        <f>[8]Maio!$H$21</f>
        <v>25.2</v>
      </c>
      <c r="S12" s="110">
        <f>[8]Maio!$H$22</f>
        <v>21.96</v>
      </c>
      <c r="T12" s="110">
        <f>[8]Maio!$H$23</f>
        <v>21.240000000000002</v>
      </c>
      <c r="U12" s="110">
        <f>[8]Maio!$H$24</f>
        <v>8.64</v>
      </c>
      <c r="V12" s="110">
        <f>[8]Maio!$H$25</f>
        <v>12.96</v>
      </c>
      <c r="W12" s="110">
        <f>[8]Maio!$H$26</f>
        <v>8.64</v>
      </c>
      <c r="X12" s="110">
        <f>[8]Maio!$H$27</f>
        <v>13.32</v>
      </c>
      <c r="Y12" s="110">
        <f>[8]Maio!$H$28</f>
        <v>13.32</v>
      </c>
      <c r="Z12" s="110">
        <f>[8]Maio!$H$29</f>
        <v>15.120000000000001</v>
      </c>
      <c r="AA12" s="110">
        <f>[8]Maio!$H$30</f>
        <v>14.04</v>
      </c>
      <c r="AB12" s="110">
        <f>[8]Maio!$H$31</f>
        <v>21.6</v>
      </c>
      <c r="AC12" s="110">
        <f>[8]Maio!$H$32</f>
        <v>34.56</v>
      </c>
      <c r="AD12" s="110">
        <f>[8]Maio!$H$33</f>
        <v>11.16</v>
      </c>
      <c r="AE12" s="110">
        <f>[8]Maio!$H$34</f>
        <v>10.08</v>
      </c>
      <c r="AF12" s="110">
        <f>[8]Maio!$H$35</f>
        <v>10.44</v>
      </c>
      <c r="AG12" s="115">
        <f t="shared" si="3"/>
        <v>34.56</v>
      </c>
      <c r="AH12" s="114">
        <f t="shared" si="4"/>
        <v>16.966451612903228</v>
      </c>
    </row>
    <row r="13" spans="1:36" x14ac:dyDescent="0.2">
      <c r="A13" s="48" t="s">
        <v>101</v>
      </c>
      <c r="B13" s="110">
        <f>[9]Maio!$H$5</f>
        <v>15.120000000000001</v>
      </c>
      <c r="C13" s="110">
        <f>[9]Maio!$H$6</f>
        <v>13.32</v>
      </c>
      <c r="D13" s="110">
        <f>[9]Maio!$H$7</f>
        <v>12.6</v>
      </c>
      <c r="E13" s="110">
        <f>[9]Maio!$H$8</f>
        <v>18</v>
      </c>
      <c r="F13" s="110">
        <f>[9]Maio!$H$9</f>
        <v>14.76</v>
      </c>
      <c r="G13" s="110">
        <f>[9]Maio!$H$10</f>
        <v>15.48</v>
      </c>
      <c r="H13" s="110">
        <f>[9]Maio!$H$11</f>
        <v>11.879999999999999</v>
      </c>
      <c r="I13" s="110">
        <f>[9]Maio!$H$12</f>
        <v>18.36</v>
      </c>
      <c r="J13" s="110">
        <f>[9]Maio!$H$13</f>
        <v>28.8</v>
      </c>
      <c r="K13" s="110">
        <f>[9]Maio!$H$14</f>
        <v>20.52</v>
      </c>
      <c r="L13" s="110">
        <f>[9]Maio!$H$15</f>
        <v>12.24</v>
      </c>
      <c r="M13" s="110">
        <f>[9]Maio!$H$16</f>
        <v>19.8</v>
      </c>
      <c r="N13" s="110">
        <f>[9]Maio!$H$17</f>
        <v>14.76</v>
      </c>
      <c r="O13" s="110">
        <f>[9]Maio!$H$18</f>
        <v>21.6</v>
      </c>
      <c r="P13" s="110">
        <f>[9]Maio!$H$19</f>
        <v>21.96</v>
      </c>
      <c r="Q13" s="110">
        <f>[9]Maio!$H$20</f>
        <v>18</v>
      </c>
      <c r="R13" s="110">
        <f>[9]Maio!$H$21</f>
        <v>17.64</v>
      </c>
      <c r="S13" s="110">
        <f>[9]Maio!$H$22</f>
        <v>19.079999999999998</v>
      </c>
      <c r="T13" s="110">
        <f>[9]Maio!$H$23</f>
        <v>27</v>
      </c>
      <c r="U13" s="110">
        <f>[9]Maio!$H$24</f>
        <v>12.6</v>
      </c>
      <c r="V13" s="110">
        <f>[9]Maio!$H$25</f>
        <v>8.64</v>
      </c>
      <c r="W13" s="110">
        <f>[9]Maio!$H$26</f>
        <v>14.04</v>
      </c>
      <c r="X13" s="110">
        <f>[9]Maio!$H$27</f>
        <v>15.48</v>
      </c>
      <c r="Y13" s="110">
        <f>[9]Maio!$H$28</f>
        <v>18</v>
      </c>
      <c r="Z13" s="110">
        <f>[9]Maio!$H$29</f>
        <v>12.6</v>
      </c>
      <c r="AA13" s="110">
        <f>[9]Maio!$H$30</f>
        <v>12.96</v>
      </c>
      <c r="AB13" s="110">
        <f>[9]Maio!$H$31</f>
        <v>21.240000000000002</v>
      </c>
      <c r="AC13" s="110">
        <f>[9]Maio!$H$32</f>
        <v>27</v>
      </c>
      <c r="AD13" s="110">
        <f>[9]Maio!$H$33</f>
        <v>11.879999999999999</v>
      </c>
      <c r="AE13" s="110">
        <f>[9]Maio!$H$34</f>
        <v>7.9200000000000008</v>
      </c>
      <c r="AF13" s="110">
        <f>[9]Maio!$H$35</f>
        <v>10.44</v>
      </c>
      <c r="AG13" s="115">
        <f t="shared" si="3"/>
        <v>28.8</v>
      </c>
      <c r="AH13" s="114">
        <f t="shared" si="4"/>
        <v>16.571612903225809</v>
      </c>
    </row>
    <row r="14" spans="1:36" x14ac:dyDescent="0.2">
      <c r="A14" s="48" t="s">
        <v>147</v>
      </c>
      <c r="B14" s="110">
        <f>[10]Maio!$H$5</f>
        <v>14.4</v>
      </c>
      <c r="C14" s="110">
        <f>[10]Maio!$H$6</f>
        <v>15.120000000000001</v>
      </c>
      <c r="D14" s="110">
        <f>[10]Maio!$H$7</f>
        <v>12.24</v>
      </c>
      <c r="E14" s="110">
        <f>[10]Maio!$H$8</f>
        <v>12.24</v>
      </c>
      <c r="F14" s="110">
        <f>[10]Maio!$H$9</f>
        <v>12.24</v>
      </c>
      <c r="G14" s="110">
        <f>[10]Maio!$H$10</f>
        <v>12.96</v>
      </c>
      <c r="H14" s="110">
        <f>[10]Maio!$H$11</f>
        <v>13.32</v>
      </c>
      <c r="I14" s="110">
        <f>[10]Maio!$H$12</f>
        <v>18.720000000000002</v>
      </c>
      <c r="J14" s="110">
        <f>[10]Maio!$H$13</f>
        <v>18.720000000000002</v>
      </c>
      <c r="K14" s="110">
        <f>[10]Maio!$H$14</f>
        <v>15.120000000000001</v>
      </c>
      <c r="L14" s="110">
        <f>[10]Maio!$H$15</f>
        <v>18.720000000000002</v>
      </c>
      <c r="M14" s="110">
        <f>[10]Maio!$H$16</f>
        <v>15.840000000000002</v>
      </c>
      <c r="N14" s="110">
        <f>[10]Maio!$H$17</f>
        <v>12.96</v>
      </c>
      <c r="O14" s="110">
        <f>[10]Maio!$H$18</f>
        <v>16.2</v>
      </c>
      <c r="P14" s="110">
        <f>[10]Maio!$H$19</f>
        <v>14.76</v>
      </c>
      <c r="Q14" s="110">
        <f>[10]Maio!$H$20</f>
        <v>15.48</v>
      </c>
      <c r="R14" s="110">
        <f>[10]Maio!$H$21</f>
        <v>14.4</v>
      </c>
      <c r="S14" s="110">
        <f>[10]Maio!$H$22</f>
        <v>15.840000000000002</v>
      </c>
      <c r="T14" s="110">
        <f>[10]Maio!$H$23</f>
        <v>14.76</v>
      </c>
      <c r="U14" s="110">
        <f>[10]Maio!$H$24</f>
        <v>12.24</v>
      </c>
      <c r="V14" s="110">
        <f>[10]Maio!$H$25</f>
        <v>13.68</v>
      </c>
      <c r="W14" s="110">
        <f>[10]Maio!$H$26</f>
        <v>11.879999999999999</v>
      </c>
      <c r="X14" s="110">
        <f>[10]Maio!$H$27</f>
        <v>12.6</v>
      </c>
      <c r="Y14" s="110">
        <f>[10]Maio!$H$28</f>
        <v>13.32</v>
      </c>
      <c r="Z14" s="110">
        <f>[10]Maio!$H$29</f>
        <v>13.68</v>
      </c>
      <c r="AA14" s="110">
        <f>[10]Maio!$H$30</f>
        <v>11.879999999999999</v>
      </c>
      <c r="AB14" s="110">
        <f>[10]Maio!$H$31</f>
        <v>15.840000000000002</v>
      </c>
      <c r="AC14" s="110">
        <f>[10]Maio!$H$32</f>
        <v>21.96</v>
      </c>
      <c r="AD14" s="110">
        <f>[10]Maio!$H$33</f>
        <v>19.440000000000001</v>
      </c>
      <c r="AE14" s="110">
        <f>[10]Maio!$H$34</f>
        <v>15.48</v>
      </c>
      <c r="AF14" s="110">
        <f>[10]Maio!$H$35</f>
        <v>14.04</v>
      </c>
      <c r="AG14" s="115">
        <f t="shared" si="3"/>
        <v>21.96</v>
      </c>
      <c r="AH14" s="114">
        <f t="shared" si="4"/>
        <v>14.841290322580644</v>
      </c>
    </row>
    <row r="15" spans="1:36" ht="12" customHeight="1" x14ac:dyDescent="0.2">
      <c r="A15" s="48" t="s">
        <v>2</v>
      </c>
      <c r="B15" s="110">
        <f>[11]Maio!$H$5</f>
        <v>17.28</v>
      </c>
      <c r="C15" s="110">
        <f>[11]Maio!$H$6</f>
        <v>15.120000000000001</v>
      </c>
      <c r="D15" s="110">
        <f>[11]Maio!$H$7</f>
        <v>13.68</v>
      </c>
      <c r="E15" s="110">
        <f>[11]Maio!$H$8</f>
        <v>16.559999999999999</v>
      </c>
      <c r="F15" s="110">
        <f>[11]Maio!$H$9</f>
        <v>15.840000000000002</v>
      </c>
      <c r="G15" s="110">
        <f>[11]Maio!$H$10</f>
        <v>16.920000000000002</v>
      </c>
      <c r="H15" s="110">
        <f>[11]Maio!$H$11</f>
        <v>14.76</v>
      </c>
      <c r="I15" s="110">
        <f>[11]Maio!$H$12</f>
        <v>18</v>
      </c>
      <c r="J15" s="110">
        <f>[11]Maio!$H$13</f>
        <v>23.040000000000003</v>
      </c>
      <c r="K15" s="110">
        <f>[11]Maio!$H$14</f>
        <v>21.6</v>
      </c>
      <c r="L15" s="110">
        <f>[11]Maio!$H$15</f>
        <v>15.840000000000002</v>
      </c>
      <c r="M15" s="110">
        <f>[11]Maio!$H$16</f>
        <v>21.96</v>
      </c>
      <c r="N15" s="110">
        <f>[11]Maio!$H$17</f>
        <v>16.920000000000002</v>
      </c>
      <c r="O15" s="110">
        <f>[11]Maio!$H$18</f>
        <v>18.720000000000002</v>
      </c>
      <c r="P15" s="110">
        <f>[11]Maio!$H$19</f>
        <v>23.040000000000003</v>
      </c>
      <c r="Q15" s="110">
        <f>[11]Maio!$H$20</f>
        <v>19.079999999999998</v>
      </c>
      <c r="R15" s="110">
        <f>[11]Maio!$H$21</f>
        <v>18.720000000000002</v>
      </c>
      <c r="S15" s="110">
        <f>[11]Maio!$H$22</f>
        <v>17.28</v>
      </c>
      <c r="T15" s="110">
        <f>[11]Maio!$H$23</f>
        <v>15.120000000000001</v>
      </c>
      <c r="U15" s="110">
        <f>[11]Maio!$H$24</f>
        <v>13.32</v>
      </c>
      <c r="V15" s="110">
        <f>[11]Maio!$H$25</f>
        <v>12.6</v>
      </c>
      <c r="W15" s="110">
        <f>[11]Maio!$H$26</f>
        <v>13.32</v>
      </c>
      <c r="X15" s="110">
        <f>[11]Maio!$H$27</f>
        <v>14.76</v>
      </c>
      <c r="Y15" s="110">
        <f>[11]Maio!$H$28</f>
        <v>17.64</v>
      </c>
      <c r="Z15" s="110">
        <f>[11]Maio!$H$29</f>
        <v>17.64</v>
      </c>
      <c r="AA15" s="110">
        <f>[11]Maio!$H$30</f>
        <v>19.440000000000001</v>
      </c>
      <c r="AB15" s="110">
        <f>[11]Maio!$H$31</f>
        <v>24.12</v>
      </c>
      <c r="AC15" s="110">
        <f>[11]Maio!$H$32</f>
        <v>21.96</v>
      </c>
      <c r="AD15" s="110">
        <f>[11]Maio!$H$33</f>
        <v>16.920000000000002</v>
      </c>
      <c r="AE15" s="110">
        <f>[11]Maio!$H$34</f>
        <v>13.32</v>
      </c>
      <c r="AF15" s="110">
        <f>[11]Maio!$H$35</f>
        <v>15.840000000000002</v>
      </c>
      <c r="AG15" s="115">
        <f t="shared" si="3"/>
        <v>24.12</v>
      </c>
      <c r="AH15" s="114">
        <f t="shared" si="4"/>
        <v>17.430967741935483</v>
      </c>
      <c r="AJ15" s="12" t="s">
        <v>35</v>
      </c>
    </row>
    <row r="16" spans="1:36" ht="12" customHeight="1" x14ac:dyDescent="0.2">
      <c r="A16" s="48" t="s">
        <v>3</v>
      </c>
      <c r="B16" s="110">
        <f>[12]Maio!$H$5</f>
        <v>12.24</v>
      </c>
      <c r="C16" s="110">
        <f>[12]Maio!$H$6</f>
        <v>9.3600000000000012</v>
      </c>
      <c r="D16" s="110">
        <f>[12]Maio!$H$7</f>
        <v>9</v>
      </c>
      <c r="E16" s="110">
        <f>[12]Maio!$H$8</f>
        <v>8.64</v>
      </c>
      <c r="F16" s="110">
        <f>[12]Maio!$H$9</f>
        <v>9.7200000000000006</v>
      </c>
      <c r="G16" s="110">
        <f>[12]Maio!$H$10</f>
        <v>8.64</v>
      </c>
      <c r="H16" s="110">
        <f>[12]Maio!$H$11</f>
        <v>9.3600000000000012</v>
      </c>
      <c r="I16" s="110">
        <f>[12]Maio!$H$12</f>
        <v>11.520000000000001</v>
      </c>
      <c r="J16" s="110">
        <f>[12]Maio!$H$13</f>
        <v>8.64</v>
      </c>
      <c r="K16" s="110">
        <f>[12]Maio!$H$14</f>
        <v>15.120000000000001</v>
      </c>
      <c r="L16" s="110">
        <f>[12]Maio!$H$15</f>
        <v>8.2799999999999994</v>
      </c>
      <c r="M16" s="110">
        <f>[12]Maio!$H$16</f>
        <v>12.24</v>
      </c>
      <c r="N16" s="110">
        <f>[12]Maio!$H$17</f>
        <v>13.68</v>
      </c>
      <c r="O16" s="110">
        <f>[12]Maio!$H$18</f>
        <v>14.76</v>
      </c>
      <c r="P16" s="110">
        <f>[12]Maio!$H$19</f>
        <v>14.4</v>
      </c>
      <c r="Q16" s="110">
        <f>[12]Maio!$H$20</f>
        <v>15.120000000000001</v>
      </c>
      <c r="R16" s="110">
        <f>[12]Maio!$H$21</f>
        <v>16.920000000000002</v>
      </c>
      <c r="S16" s="110">
        <f>[12]Maio!$H$22</f>
        <v>10.08</v>
      </c>
      <c r="T16" s="110">
        <f>[12]Maio!$H$23</f>
        <v>12.6</v>
      </c>
      <c r="U16" s="110">
        <f>[12]Maio!$H$24</f>
        <v>10.8</v>
      </c>
      <c r="V16" s="110">
        <f>[12]Maio!$H$25</f>
        <v>10.08</v>
      </c>
      <c r="W16" s="110">
        <f>[12]Maio!$H$26</f>
        <v>7.9200000000000008</v>
      </c>
      <c r="X16" s="110">
        <f>[12]Maio!$H$27</f>
        <v>9</v>
      </c>
      <c r="Y16" s="110">
        <f>[12]Maio!$H$28</f>
        <v>7.5600000000000005</v>
      </c>
      <c r="Z16" s="110">
        <f>[12]Maio!$H$29</f>
        <v>13.32</v>
      </c>
      <c r="AA16" s="110">
        <f>[12]Maio!$H$30</f>
        <v>14.76</v>
      </c>
      <c r="AB16" s="110">
        <f>[12]Maio!$H$31</f>
        <v>14.4</v>
      </c>
      <c r="AC16" s="110">
        <f>[12]Maio!$H$32</f>
        <v>12.6</v>
      </c>
      <c r="AD16" s="110">
        <f>[12]Maio!$H$33</f>
        <v>15.48</v>
      </c>
      <c r="AE16" s="110">
        <f>[12]Maio!$H$34</f>
        <v>9</v>
      </c>
      <c r="AF16" s="110">
        <f>[12]Maio!$H$35</f>
        <v>7.5600000000000005</v>
      </c>
      <c r="AG16" s="115">
        <f>MAX(B16:AF16)</f>
        <v>16.920000000000002</v>
      </c>
      <c r="AH16" s="114">
        <f>AVERAGE(B16:AF16)</f>
        <v>11.380645161290323</v>
      </c>
      <c r="AJ16" s="12"/>
    </row>
    <row r="17" spans="1:38" x14ac:dyDescent="0.2">
      <c r="A17" s="48" t="s">
        <v>4</v>
      </c>
      <c r="B17" s="110" t="str">
        <f>[13]Maio!$H$5</f>
        <v>*</v>
      </c>
      <c r="C17" s="110" t="str">
        <f>[13]Maio!$H$6</f>
        <v>*</v>
      </c>
      <c r="D17" s="110" t="str">
        <f>[13]Maio!$H$7</f>
        <v>*</v>
      </c>
      <c r="E17" s="110" t="str">
        <f>[13]Maio!$H$8</f>
        <v>*</v>
      </c>
      <c r="F17" s="110" t="str">
        <f>[13]Maio!$H$9</f>
        <v>*</v>
      </c>
      <c r="G17" s="110" t="str">
        <f>[13]Maio!$H$10</f>
        <v>*</v>
      </c>
      <c r="H17" s="110" t="str">
        <f>[13]Maio!$H$11</f>
        <v>*</v>
      </c>
      <c r="I17" s="110" t="str">
        <f>[13]Maio!$H$12</f>
        <v>*</v>
      </c>
      <c r="J17" s="110" t="str">
        <f>[13]Maio!$H$13</f>
        <v>*</v>
      </c>
      <c r="K17" s="110" t="str">
        <f>[13]Maio!$H$14</f>
        <v>*</v>
      </c>
      <c r="L17" s="110" t="str">
        <f>[13]Maio!$H$15</f>
        <v>*</v>
      </c>
      <c r="M17" s="110" t="str">
        <f>[13]Maio!$H$16</f>
        <v>*</v>
      </c>
      <c r="N17" s="110">
        <f>[13]Maio!$H$17</f>
        <v>14.76</v>
      </c>
      <c r="O17" s="110">
        <f>[13]Maio!$H$18</f>
        <v>16.2</v>
      </c>
      <c r="P17" s="110">
        <f>[13]Maio!$H$19</f>
        <v>17.28</v>
      </c>
      <c r="Q17" s="110">
        <f>[13]Maio!$H$20</f>
        <v>16.559999999999999</v>
      </c>
      <c r="R17" s="110">
        <f>[13]Maio!$H$21</f>
        <v>20.88</v>
      </c>
      <c r="S17" s="110">
        <f>[13]Maio!$H$22</f>
        <v>16.2</v>
      </c>
      <c r="T17" s="110">
        <f>[13]Maio!$H$23</f>
        <v>12.6</v>
      </c>
      <c r="U17" s="110">
        <f>[13]Maio!$H$24</f>
        <v>14.4</v>
      </c>
      <c r="V17" s="110">
        <f>[13]Maio!$H$25</f>
        <v>14.76</v>
      </c>
      <c r="W17" s="110">
        <f>[13]Maio!$H$26</f>
        <v>12.24</v>
      </c>
      <c r="X17" s="110">
        <f>[13]Maio!$H$27</f>
        <v>11.879999999999999</v>
      </c>
      <c r="Y17" s="110">
        <f>[13]Maio!$H$28</f>
        <v>12.96</v>
      </c>
      <c r="Z17" s="110">
        <f>[13]Maio!$H$29</f>
        <v>14.04</v>
      </c>
      <c r="AA17" s="110">
        <f>[13]Maio!$H$30</f>
        <v>13.68</v>
      </c>
      <c r="AB17" s="110">
        <f>[13]Maio!$H$31</f>
        <v>17.64</v>
      </c>
      <c r="AC17" s="110">
        <f>[13]Maio!$H$32</f>
        <v>17.28</v>
      </c>
      <c r="AD17" s="110">
        <f>[13]Maio!$H$33</f>
        <v>15.48</v>
      </c>
      <c r="AE17" s="110">
        <f>[13]Maio!$H$34</f>
        <v>13.32</v>
      </c>
      <c r="AF17" s="110">
        <f>[13]Maio!$H$35</f>
        <v>12.96</v>
      </c>
      <c r="AG17" s="115">
        <f t="shared" si="3"/>
        <v>20.88</v>
      </c>
      <c r="AH17" s="114">
        <f t="shared" si="4"/>
        <v>15.006315789473682</v>
      </c>
      <c r="AJ17" t="s">
        <v>35</v>
      </c>
    </row>
    <row r="18" spans="1:38" x14ac:dyDescent="0.2">
      <c r="A18" s="48" t="s">
        <v>5</v>
      </c>
      <c r="B18" s="110">
        <f>[14]Maio!$H$5</f>
        <v>0</v>
      </c>
      <c r="C18" s="110">
        <f>[14]Maio!$H$6</f>
        <v>0</v>
      </c>
      <c r="D18" s="110">
        <f>[14]Maio!$H$7</f>
        <v>0</v>
      </c>
      <c r="E18" s="110">
        <f>[14]Maio!$H$8</f>
        <v>0</v>
      </c>
      <c r="F18" s="110">
        <f>[14]Maio!$H$9</f>
        <v>0</v>
      </c>
      <c r="G18" s="110">
        <f>[14]Maio!$H$10</f>
        <v>0</v>
      </c>
      <c r="H18" s="110">
        <f>[14]Maio!$H$11</f>
        <v>0</v>
      </c>
      <c r="I18" s="110">
        <f>[14]Maio!$H$12</f>
        <v>0.36000000000000004</v>
      </c>
      <c r="J18" s="110">
        <f>[14]Maio!$H$13</f>
        <v>0.36000000000000004</v>
      </c>
      <c r="K18" s="110">
        <f>[14]Maio!$H$14</f>
        <v>0.36000000000000004</v>
      </c>
      <c r="L18" s="110">
        <f>[14]Maio!$H$15</f>
        <v>0</v>
      </c>
      <c r="M18" s="110">
        <f>[14]Maio!$H$16</f>
        <v>0</v>
      </c>
      <c r="N18" s="110">
        <f>[14]Maio!$H$17</f>
        <v>0</v>
      </c>
      <c r="O18" s="110">
        <f>[14]Maio!$H$18</f>
        <v>0</v>
      </c>
      <c r="P18" s="110">
        <f>[14]Maio!$H$19</f>
        <v>0.36000000000000004</v>
      </c>
      <c r="Q18" s="110">
        <f>[14]Maio!$H$20</f>
        <v>0</v>
      </c>
      <c r="R18" s="110">
        <f>[14]Maio!$H$21</f>
        <v>0.36000000000000004</v>
      </c>
      <c r="S18" s="110">
        <f>[14]Maio!$H$22</f>
        <v>0.36000000000000004</v>
      </c>
      <c r="T18" s="110">
        <f>[14]Maio!$H$23</f>
        <v>0</v>
      </c>
      <c r="U18" s="110">
        <f>[14]Maio!$H$24</f>
        <v>0</v>
      </c>
      <c r="V18" s="110">
        <f>[14]Maio!$H$25</f>
        <v>0</v>
      </c>
      <c r="W18" s="110">
        <f>[14]Maio!$H$26</f>
        <v>0</v>
      </c>
      <c r="X18" s="110">
        <f>[14]Maio!$H$27</f>
        <v>0</v>
      </c>
      <c r="Y18" s="110">
        <f>[14]Maio!$H$28</f>
        <v>0</v>
      </c>
      <c r="Z18" s="110">
        <f>[14]Maio!$H$29</f>
        <v>0</v>
      </c>
      <c r="AA18" s="110">
        <f>[14]Maio!$H$30</f>
        <v>0.36000000000000004</v>
      </c>
      <c r="AB18" s="110">
        <f>[14]Maio!$H$31</f>
        <v>0.36000000000000004</v>
      </c>
      <c r="AC18" s="110">
        <f>[14]Maio!$H$32</f>
        <v>1.08</v>
      </c>
      <c r="AD18" s="110">
        <f>[14]Maio!$H$33</f>
        <v>0</v>
      </c>
      <c r="AE18" s="110">
        <f>[14]Maio!$H$34</f>
        <v>0</v>
      </c>
      <c r="AF18" s="110">
        <f>[14]Maio!$H$35</f>
        <v>0</v>
      </c>
      <c r="AG18" s="115">
        <f t="shared" si="3"/>
        <v>1.08</v>
      </c>
      <c r="AH18" s="114">
        <f t="shared" si="4"/>
        <v>0.12774193548387097</v>
      </c>
      <c r="AI18" s="12" t="s">
        <v>35</v>
      </c>
      <c r="AK18" t="s">
        <v>35</v>
      </c>
    </row>
    <row r="19" spans="1:38" x14ac:dyDescent="0.2">
      <c r="A19" s="48" t="s">
        <v>255</v>
      </c>
      <c r="B19" s="110" t="str">
        <f>[15]Maio!$H$5</f>
        <v>*</v>
      </c>
      <c r="C19" s="110" t="str">
        <f>[15]Maio!$H$6</f>
        <v>*</v>
      </c>
      <c r="D19" s="110" t="str">
        <f>[15]Maio!$H$7</f>
        <v>*</v>
      </c>
      <c r="E19" s="110" t="str">
        <f>[15]Maio!$H$8</f>
        <v>*</v>
      </c>
      <c r="F19" s="110" t="str">
        <f>[15]Maio!$H$9</f>
        <v>*</v>
      </c>
      <c r="G19" s="110" t="str">
        <f>[15]Maio!$H$10</f>
        <v>*</v>
      </c>
      <c r="H19" s="110" t="str">
        <f>[15]Maio!$H$11</f>
        <v>*</v>
      </c>
      <c r="I19" s="110" t="str">
        <f>[15]Maio!$H$12</f>
        <v>*</v>
      </c>
      <c r="J19" s="110" t="str">
        <f>[15]Maio!$H$13</f>
        <v>*</v>
      </c>
      <c r="K19" s="110" t="str">
        <f>[15]Maio!$H$14</f>
        <v>*</v>
      </c>
      <c r="L19" s="110" t="str">
        <f>[15]Maio!$H$15</f>
        <v>*</v>
      </c>
      <c r="M19" s="110" t="str">
        <f>[15]Maio!$H$16</f>
        <v>*</v>
      </c>
      <c r="N19" s="110" t="str">
        <f>[15]Maio!$H$17</f>
        <v>*</v>
      </c>
      <c r="O19" s="110" t="str">
        <f>[15]Maio!$H$18</f>
        <v>*</v>
      </c>
      <c r="P19" s="110" t="str">
        <f>[15]Maio!$H$19</f>
        <v>*</v>
      </c>
      <c r="Q19" s="110" t="str">
        <f>[15]Maio!$H$20</f>
        <v>*</v>
      </c>
      <c r="R19" s="110" t="str">
        <f>[15]Maio!$H$21</f>
        <v>*</v>
      </c>
      <c r="S19" s="110" t="str">
        <f>[15]Maio!$H$22</f>
        <v>*</v>
      </c>
      <c r="T19" s="110" t="str">
        <f>[15]Maio!$H$23</f>
        <v>*</v>
      </c>
      <c r="U19" s="110" t="str">
        <f>[15]Maio!$H$24</f>
        <v>*</v>
      </c>
      <c r="V19" s="110">
        <f>[15]Maio!$H$25</f>
        <v>16.2</v>
      </c>
      <c r="W19" s="110">
        <f>[15]Maio!$H$26</f>
        <v>14.4</v>
      </c>
      <c r="X19" s="110">
        <f>[15]Maio!$H$27</f>
        <v>14.04</v>
      </c>
      <c r="Y19" s="110">
        <f>[15]Maio!$H$28</f>
        <v>12.6</v>
      </c>
      <c r="Z19" s="110">
        <f>[15]Maio!$H$29</f>
        <v>15.48</v>
      </c>
      <c r="AA19" s="110">
        <f>[15]Maio!$H$30</f>
        <v>24.48</v>
      </c>
      <c r="AB19" s="110">
        <f>[15]Maio!$H$31</f>
        <v>29.16</v>
      </c>
      <c r="AC19" s="110">
        <f>[15]Maio!$H$32</f>
        <v>27.720000000000002</v>
      </c>
      <c r="AD19" s="110">
        <f>[15]Maio!$H$33</f>
        <v>17.28</v>
      </c>
      <c r="AE19" s="110">
        <f>[15]Maio!$H$34</f>
        <v>9</v>
      </c>
      <c r="AF19" s="110">
        <f>[15]Maio!$H$35</f>
        <v>11.16</v>
      </c>
      <c r="AG19" s="115">
        <f t="shared" si="3"/>
        <v>29.16</v>
      </c>
      <c r="AH19" s="114">
        <f t="shared" si="4"/>
        <v>17.41090909090909</v>
      </c>
      <c r="AI19" s="12"/>
    </row>
    <row r="20" spans="1:38" hidden="1" x14ac:dyDescent="0.2">
      <c r="A20" s="48" t="s">
        <v>256</v>
      </c>
      <c r="B20" s="110" t="str">
        <f>[16]Maio!$H$5</f>
        <v>*</v>
      </c>
      <c r="C20" s="110" t="str">
        <f>[16]Maio!$H$6</f>
        <v>*</v>
      </c>
      <c r="D20" s="110" t="str">
        <f>[16]Maio!$H$7</f>
        <v>*</v>
      </c>
      <c r="E20" s="110" t="str">
        <f>[16]Maio!$H$8</f>
        <v>*</v>
      </c>
      <c r="F20" s="110" t="str">
        <f>[16]Maio!$H$9</f>
        <v>*</v>
      </c>
      <c r="G20" s="110" t="str">
        <f>[16]Maio!$H$10</f>
        <v>*</v>
      </c>
      <c r="H20" s="110" t="str">
        <f>[16]Maio!$H$11</f>
        <v>*</v>
      </c>
      <c r="I20" s="110" t="str">
        <f>[16]Maio!$H$12</f>
        <v>*</v>
      </c>
      <c r="J20" s="110" t="str">
        <f>[16]Maio!$H$13</f>
        <v>*</v>
      </c>
      <c r="K20" s="110" t="str">
        <f>[16]Maio!$H$14</f>
        <v>*</v>
      </c>
      <c r="L20" s="110" t="str">
        <f>[16]Maio!$H$15</f>
        <v>*</v>
      </c>
      <c r="M20" s="110" t="str">
        <f>[16]Maio!$H$16</f>
        <v>*</v>
      </c>
      <c r="N20" s="110" t="str">
        <f>[16]Maio!$H$17</f>
        <v>*</v>
      </c>
      <c r="O20" s="110" t="str">
        <f>[16]Maio!$H$18</f>
        <v>*</v>
      </c>
      <c r="P20" s="110" t="str">
        <f>[16]Maio!$H$19</f>
        <v>*</v>
      </c>
      <c r="Q20" s="110" t="str">
        <f>[16]Maio!$H$20</f>
        <v>*</v>
      </c>
      <c r="R20" s="110" t="str">
        <f>[16]Maio!$H$21</f>
        <v>*</v>
      </c>
      <c r="S20" s="110" t="str">
        <f>[16]Maio!$H$22</f>
        <v>*</v>
      </c>
      <c r="T20" s="110" t="str">
        <f>[16]Maio!$H$23</f>
        <v>*</v>
      </c>
      <c r="U20" s="110" t="str">
        <f>[16]Maio!$H$24</f>
        <v>*</v>
      </c>
      <c r="V20" s="110" t="str">
        <f>[16]Maio!$H$25</f>
        <v>*</v>
      </c>
      <c r="W20" s="110" t="str">
        <f>[16]Maio!$H$26</f>
        <v>*</v>
      </c>
      <c r="X20" s="110" t="str">
        <f>[16]Maio!$H$27</f>
        <v>*</v>
      </c>
      <c r="Y20" s="110" t="str">
        <f>[16]Maio!$H$28</f>
        <v>*</v>
      </c>
      <c r="Z20" s="110" t="str">
        <f>[16]Maio!$H$29</f>
        <v>*</v>
      </c>
      <c r="AA20" s="110" t="str">
        <f>[16]Maio!$H$30</f>
        <v>*</v>
      </c>
      <c r="AB20" s="110" t="str">
        <f>[16]Maio!$H$31</f>
        <v>*</v>
      </c>
      <c r="AC20" s="110" t="str">
        <f>[16]Maio!$H$32</f>
        <v>*</v>
      </c>
      <c r="AD20" s="110" t="str">
        <f>[16]Maio!$H$33</f>
        <v>*</v>
      </c>
      <c r="AE20" s="110" t="str">
        <f>[16]Maio!$H$34</f>
        <v>*</v>
      </c>
      <c r="AF20" s="110" t="str">
        <f>[16]Maio!$H$35</f>
        <v>*</v>
      </c>
      <c r="AG20" s="115" t="s">
        <v>197</v>
      </c>
      <c r="AH20" s="114" t="s">
        <v>197</v>
      </c>
      <c r="AI20" s="12"/>
    </row>
    <row r="21" spans="1:38" x14ac:dyDescent="0.2">
      <c r="A21" s="48" t="s">
        <v>33</v>
      </c>
      <c r="B21" s="110" t="str">
        <f>[17]Maio!$H$5</f>
        <v>*</v>
      </c>
      <c r="C21" s="110" t="str">
        <f>[17]Maio!$H$6</f>
        <v>*</v>
      </c>
      <c r="D21" s="110" t="str">
        <f>[17]Maio!$H$7</f>
        <v>*</v>
      </c>
      <c r="E21" s="110" t="str">
        <f>[17]Maio!$H$8</f>
        <v>*</v>
      </c>
      <c r="F21" s="110" t="str">
        <f>[17]Maio!$H$9</f>
        <v>*</v>
      </c>
      <c r="G21" s="110" t="str">
        <f>[17]Maio!$H$10</f>
        <v>*</v>
      </c>
      <c r="H21" s="110" t="str">
        <f>[17]Maio!$H$11</f>
        <v>*</v>
      </c>
      <c r="I21" s="110" t="str">
        <f>[17]Maio!$H$12</f>
        <v>*</v>
      </c>
      <c r="J21" s="110" t="str">
        <f>[17]Maio!$H$13</f>
        <v>*</v>
      </c>
      <c r="K21" s="110" t="str">
        <f>[17]Maio!$H$14</f>
        <v>*</v>
      </c>
      <c r="L21" s="110">
        <f>[17]Maio!$H$15</f>
        <v>12.24</v>
      </c>
      <c r="M21" s="110">
        <f>[17]Maio!$H$16</f>
        <v>13.32</v>
      </c>
      <c r="N21" s="110">
        <f>[17]Maio!$H$17</f>
        <v>18.36</v>
      </c>
      <c r="O21" s="110">
        <f>[17]Maio!$H$18</f>
        <v>25.2</v>
      </c>
      <c r="P21" s="110">
        <f>[17]Maio!$H$19</f>
        <v>21.6</v>
      </c>
      <c r="Q21" s="110">
        <f>[17]Maio!$H$20</f>
        <v>21.240000000000002</v>
      </c>
      <c r="R21" s="110">
        <f>[17]Maio!$H$21</f>
        <v>25.56</v>
      </c>
      <c r="S21" s="110">
        <f>[17]Maio!$H$22</f>
        <v>21.6</v>
      </c>
      <c r="T21" s="110">
        <f>[17]Maio!$H$23</f>
        <v>18.36</v>
      </c>
      <c r="U21" s="110">
        <f>[17]Maio!$H$24</f>
        <v>19.079999999999998</v>
      </c>
      <c r="V21" s="110">
        <f>[17]Maio!$H$25</f>
        <v>17.64</v>
      </c>
      <c r="W21" s="110">
        <f>[17]Maio!$H$26</f>
        <v>13.68</v>
      </c>
      <c r="X21" s="110">
        <f>[17]Maio!$H$27</f>
        <v>14.4</v>
      </c>
      <c r="Y21" s="110">
        <f>[17]Maio!$H$28</f>
        <v>15.840000000000002</v>
      </c>
      <c r="Z21" s="110">
        <f>[17]Maio!$H$29</f>
        <v>18.720000000000002</v>
      </c>
      <c r="AA21" s="110">
        <f>[17]Maio!$H$30</f>
        <v>19.079999999999998</v>
      </c>
      <c r="AB21" s="110">
        <f>[17]Maio!$H$31</f>
        <v>21.240000000000002</v>
      </c>
      <c r="AC21" s="110">
        <f>[17]Maio!$H$32</f>
        <v>18.720000000000002</v>
      </c>
      <c r="AD21" s="110">
        <f>[17]Maio!$H$33</f>
        <v>16.920000000000002</v>
      </c>
      <c r="AE21" s="110">
        <f>[17]Maio!$H$34</f>
        <v>15.48</v>
      </c>
      <c r="AF21" s="110">
        <f>[17]Maio!$H$35</f>
        <v>12.96</v>
      </c>
      <c r="AG21" s="115">
        <f t="shared" si="3"/>
        <v>25.56</v>
      </c>
      <c r="AH21" s="114">
        <f t="shared" si="4"/>
        <v>18.154285714285717</v>
      </c>
    </row>
    <row r="22" spans="1:38" x14ac:dyDescent="0.2">
      <c r="A22" s="48" t="s">
        <v>6</v>
      </c>
      <c r="B22" s="110">
        <f>[18]Maio!$H$5</f>
        <v>6.48</v>
      </c>
      <c r="C22" s="110">
        <f>[18]Maio!$H$6</f>
        <v>7.5600000000000005</v>
      </c>
      <c r="D22" s="110">
        <f>[18]Maio!$H$7</f>
        <v>7.2</v>
      </c>
      <c r="E22" s="110">
        <f>[18]Maio!$H$8</f>
        <v>10.44</v>
      </c>
      <c r="F22" s="110">
        <f>[18]Maio!$H$9</f>
        <v>8.2799999999999994</v>
      </c>
      <c r="G22" s="110">
        <f>[18]Maio!$H$10</f>
        <v>7.2</v>
      </c>
      <c r="H22" s="110">
        <f>[18]Maio!$H$11</f>
        <v>9.7200000000000006</v>
      </c>
      <c r="I22" s="110">
        <f>[18]Maio!$H$12</f>
        <v>9.7200000000000006</v>
      </c>
      <c r="J22" s="110">
        <f>[18]Maio!$H$13</f>
        <v>12.6</v>
      </c>
      <c r="K22" s="110">
        <f>[18]Maio!$H$14</f>
        <v>11.879999999999999</v>
      </c>
      <c r="L22" s="110">
        <f>[18]Maio!$H$15</f>
        <v>8.2799999999999994</v>
      </c>
      <c r="M22" s="110">
        <f>[18]Maio!$H$16</f>
        <v>10.8</v>
      </c>
      <c r="N22" s="110">
        <f>[18]Maio!$H$17</f>
        <v>7.2</v>
      </c>
      <c r="O22" s="110">
        <f>[18]Maio!$H$18</f>
        <v>9</v>
      </c>
      <c r="P22" s="110">
        <f>[18]Maio!$H$19</f>
        <v>10.44</v>
      </c>
      <c r="Q22" s="110">
        <f>[18]Maio!$H$20</f>
        <v>8.2799999999999994</v>
      </c>
      <c r="R22" s="110">
        <f>[18]Maio!$H$21</f>
        <v>9.3600000000000012</v>
      </c>
      <c r="S22" s="110">
        <f>[18]Maio!$H$22</f>
        <v>9.3600000000000012</v>
      </c>
      <c r="T22" s="110">
        <f>[18]Maio!$H$23</f>
        <v>6.48</v>
      </c>
      <c r="U22" s="110">
        <f>[18]Maio!$H$24</f>
        <v>5.4</v>
      </c>
      <c r="V22" s="110">
        <f>[18]Maio!$H$25</f>
        <v>8.64</v>
      </c>
      <c r="W22" s="110">
        <f>[18]Maio!$H$26</f>
        <v>6.48</v>
      </c>
      <c r="X22" s="110">
        <f>[18]Maio!$H$27</f>
        <v>6.84</v>
      </c>
      <c r="Y22" s="110">
        <f>[18]Maio!$H$28</f>
        <v>6.12</v>
      </c>
      <c r="Z22" s="110">
        <f>[18]Maio!$H$29</f>
        <v>5.7600000000000007</v>
      </c>
      <c r="AA22" s="110">
        <f>[18]Maio!$H$30</f>
        <v>8.64</v>
      </c>
      <c r="AB22" s="110">
        <f>[18]Maio!$H$31</f>
        <v>8.64</v>
      </c>
      <c r="AC22" s="110">
        <f>[18]Maio!$H$32</f>
        <v>14.4</v>
      </c>
      <c r="AD22" s="110">
        <f>[18]Maio!$H$33</f>
        <v>11.520000000000001</v>
      </c>
      <c r="AE22" s="110">
        <f>[18]Maio!$H$34</f>
        <v>9</v>
      </c>
      <c r="AF22" s="110">
        <f>[18]Maio!$H$35</f>
        <v>6.12</v>
      </c>
      <c r="AG22" s="115">
        <f t="shared" si="3"/>
        <v>14.4</v>
      </c>
      <c r="AH22" s="114">
        <f t="shared" si="4"/>
        <v>8.64</v>
      </c>
    </row>
    <row r="23" spans="1:38" x14ac:dyDescent="0.2">
      <c r="A23" s="48" t="s">
        <v>7</v>
      </c>
      <c r="B23" s="110">
        <f>[19]Maio!$H$5</f>
        <v>12.24</v>
      </c>
      <c r="C23" s="110">
        <f>[19]Maio!$H$6</f>
        <v>14.04</v>
      </c>
      <c r="D23" s="110">
        <f>[19]Maio!$H$7</f>
        <v>11.520000000000001</v>
      </c>
      <c r="E23" s="110">
        <f>[19]Maio!$H$8</f>
        <v>14.4</v>
      </c>
      <c r="F23" s="110">
        <f>[19]Maio!$H$9</f>
        <v>12.6</v>
      </c>
      <c r="G23" s="110">
        <f>[19]Maio!$H$10</f>
        <v>13.32</v>
      </c>
      <c r="H23" s="110">
        <f>[19]Maio!$H$11</f>
        <v>10.8</v>
      </c>
      <c r="I23" s="110">
        <f>[19]Maio!$H$12</f>
        <v>15.48</v>
      </c>
      <c r="J23" s="110">
        <f>[19]Maio!$H$13</f>
        <v>15.840000000000002</v>
      </c>
      <c r="K23" s="110">
        <f>[19]Maio!$H$14</f>
        <v>20.88</v>
      </c>
      <c r="L23" s="110">
        <f>[19]Maio!$H$15</f>
        <v>13.32</v>
      </c>
      <c r="M23" s="110">
        <f>[19]Maio!$H$16</f>
        <v>16.2</v>
      </c>
      <c r="N23" s="110">
        <f>[19]Maio!$H$17</f>
        <v>15.840000000000002</v>
      </c>
      <c r="O23" s="110">
        <f>[19]Maio!$H$18</f>
        <v>17.28</v>
      </c>
      <c r="P23" s="110">
        <f>[19]Maio!$H$19</f>
        <v>19.440000000000001</v>
      </c>
      <c r="Q23" s="110">
        <f>[19]Maio!$H$20</f>
        <v>14.04</v>
      </c>
      <c r="R23" s="110">
        <f>[19]Maio!$H$21</f>
        <v>15.120000000000001</v>
      </c>
      <c r="S23" s="110">
        <f>[19]Maio!$H$22</f>
        <v>14.76</v>
      </c>
      <c r="T23" s="110">
        <f>[19]Maio!$H$23</f>
        <v>18.720000000000002</v>
      </c>
      <c r="U23" s="110">
        <f>[19]Maio!$H$24</f>
        <v>11.520000000000001</v>
      </c>
      <c r="V23" s="110">
        <f>[19]Maio!$H$25</f>
        <v>9.3600000000000012</v>
      </c>
      <c r="W23" s="110">
        <f>[19]Maio!$H$26</f>
        <v>13.68</v>
      </c>
      <c r="X23" s="110">
        <f>[19]Maio!$H$27</f>
        <v>12.6</v>
      </c>
      <c r="Y23" s="110">
        <f>[19]Maio!$H$28</f>
        <v>14.76</v>
      </c>
      <c r="Z23" s="110">
        <f>[19]Maio!$H$29</f>
        <v>12.24</v>
      </c>
      <c r="AA23" s="110">
        <f>[19]Maio!$H$30</f>
        <v>10.8</v>
      </c>
      <c r="AB23" s="110">
        <f>[19]Maio!$H$31</f>
        <v>19.8</v>
      </c>
      <c r="AC23" s="110">
        <f>[19]Maio!$H$32</f>
        <v>14.04</v>
      </c>
      <c r="AD23" s="110">
        <f>[19]Maio!$H$33</f>
        <v>10.44</v>
      </c>
      <c r="AE23" s="110">
        <f>[19]Maio!$H$34</f>
        <v>9.7200000000000006</v>
      </c>
      <c r="AF23" s="110">
        <f>[19]Maio!$H$35</f>
        <v>10.44</v>
      </c>
      <c r="AG23" s="115">
        <f t="shared" si="3"/>
        <v>20.88</v>
      </c>
      <c r="AH23" s="114">
        <f t="shared" si="4"/>
        <v>14.040000000000004</v>
      </c>
    </row>
    <row r="24" spans="1:38" x14ac:dyDescent="0.2">
      <c r="A24" s="48" t="s">
        <v>148</v>
      </c>
      <c r="B24" s="110">
        <f>[20]Maio!$H$5</f>
        <v>15.840000000000002</v>
      </c>
      <c r="C24" s="110">
        <f>[20]Maio!$H$6</f>
        <v>14.76</v>
      </c>
      <c r="D24" s="110">
        <f>[20]Maio!$H$7</f>
        <v>13.68</v>
      </c>
      <c r="E24" s="110">
        <f>[20]Maio!$H$8</f>
        <v>20.88</v>
      </c>
      <c r="F24" s="110">
        <f>[20]Maio!$H$9</f>
        <v>18.720000000000002</v>
      </c>
      <c r="G24" s="110">
        <f>[20]Maio!$H$10</f>
        <v>16.559999999999999</v>
      </c>
      <c r="H24" s="110">
        <f>[20]Maio!$H$11</f>
        <v>12.6</v>
      </c>
      <c r="I24" s="110">
        <f>[20]Maio!$H$12</f>
        <v>19.8</v>
      </c>
      <c r="J24" s="110">
        <f>[20]Maio!$H$13</f>
        <v>29.16</v>
      </c>
      <c r="K24" s="110">
        <f>[20]Maio!$H$14</f>
        <v>11.16</v>
      </c>
      <c r="L24" s="110">
        <f>[20]Maio!$H$15</f>
        <v>16.2</v>
      </c>
      <c r="M24" s="110">
        <f>[20]Maio!$H$16</f>
        <v>17.64</v>
      </c>
      <c r="N24" s="110">
        <f>[20]Maio!$H$17</f>
        <v>16.559999999999999</v>
      </c>
      <c r="O24" s="110">
        <f>[20]Maio!$H$18</f>
        <v>16.2</v>
      </c>
      <c r="P24" s="110">
        <f>[20]Maio!$H$19</f>
        <v>16.559999999999999</v>
      </c>
      <c r="Q24" s="110">
        <f>[20]Maio!$H$20</f>
        <v>15.48</v>
      </c>
      <c r="R24" s="110">
        <f>[20]Maio!$H$21</f>
        <v>19.440000000000001</v>
      </c>
      <c r="S24" s="110">
        <f>[20]Maio!$H$22</f>
        <v>20.88</v>
      </c>
      <c r="T24" s="110">
        <f>[20]Maio!$H$23</f>
        <v>16.920000000000002</v>
      </c>
      <c r="U24" s="110">
        <f>[20]Maio!$H$24</f>
        <v>12.24</v>
      </c>
      <c r="V24" s="110">
        <f>[20]Maio!$H$25</f>
        <v>10.08</v>
      </c>
      <c r="W24" s="110">
        <f>[20]Maio!$H$25</f>
        <v>10.08</v>
      </c>
      <c r="X24" s="110">
        <f>[20]Maio!$H$27</f>
        <v>15.48</v>
      </c>
      <c r="Y24" s="110">
        <f>[20]Maio!$H$28</f>
        <v>19.440000000000001</v>
      </c>
      <c r="Z24" s="110">
        <f>[20]Maio!$H$29</f>
        <v>13.32</v>
      </c>
      <c r="AA24" s="110">
        <f>[20]Maio!$H$30</f>
        <v>15.48</v>
      </c>
      <c r="AB24" s="110">
        <f>[20]Maio!$H$31</f>
        <v>19.440000000000001</v>
      </c>
      <c r="AC24" s="110">
        <f>[20]Maio!$H$32</f>
        <v>18</v>
      </c>
      <c r="AD24" s="110">
        <f>[20]Maio!$H$33</f>
        <v>10.8</v>
      </c>
      <c r="AE24" s="110">
        <f>[20]Maio!$H$34</f>
        <v>7.5600000000000005</v>
      </c>
      <c r="AF24" s="110">
        <f>[20]Maio!$H$35</f>
        <v>10.08</v>
      </c>
      <c r="AG24" s="115">
        <f t="shared" si="3"/>
        <v>29.16</v>
      </c>
      <c r="AH24" s="114">
        <f t="shared" si="4"/>
        <v>15.84</v>
      </c>
      <c r="AK24" t="s">
        <v>35</v>
      </c>
      <c r="AL24" t="s">
        <v>35</v>
      </c>
    </row>
    <row r="25" spans="1:38" x14ac:dyDescent="0.2">
      <c r="A25" s="48" t="s">
        <v>149</v>
      </c>
      <c r="B25" s="110">
        <f>[21]Maio!$H$5</f>
        <v>16.559999999999999</v>
      </c>
      <c r="C25" s="110">
        <f>[21]Maio!$H$6</f>
        <v>19.079999999999998</v>
      </c>
      <c r="D25" s="110">
        <f>[21]Maio!$H$7</f>
        <v>16.2</v>
      </c>
      <c r="E25" s="110">
        <f>[21]Maio!$H$8</f>
        <v>21.6</v>
      </c>
      <c r="F25" s="110">
        <f>[21]Maio!$H$9</f>
        <v>23.759999999999998</v>
      </c>
      <c r="G25" s="110">
        <f>[21]Maio!$H$10</f>
        <v>24.48</v>
      </c>
      <c r="H25" s="110">
        <f>[21]Maio!$H$11</f>
        <v>23.040000000000003</v>
      </c>
      <c r="I25" s="110">
        <f>[21]Maio!$H$12</f>
        <v>28.8</v>
      </c>
      <c r="J25" s="110">
        <f>[21]Maio!$H$13</f>
        <v>30.240000000000002</v>
      </c>
      <c r="K25" s="110">
        <f>[21]Maio!$H$14</f>
        <v>18</v>
      </c>
      <c r="L25" s="110">
        <f>[21]Maio!$H$15</f>
        <v>17.64</v>
      </c>
      <c r="M25" s="110">
        <f>[21]Maio!$H$16</f>
        <v>22.68</v>
      </c>
      <c r="N25" s="110">
        <f>[21]Maio!$H$17</f>
        <v>18.720000000000002</v>
      </c>
      <c r="O25" s="110">
        <f>[21]Maio!$H$18</f>
        <v>23.400000000000002</v>
      </c>
      <c r="P25" s="110">
        <f>[21]Maio!$H$19</f>
        <v>22.68</v>
      </c>
      <c r="Q25" s="110">
        <f>[21]Maio!$H$20</f>
        <v>23.759999999999998</v>
      </c>
      <c r="R25" s="110">
        <f>[21]Maio!$H$21</f>
        <v>25.56</v>
      </c>
      <c r="S25" s="110">
        <f>[21]Maio!$H$22</f>
        <v>36</v>
      </c>
      <c r="T25" s="110">
        <f>[21]Maio!$H$23</f>
        <v>20.52</v>
      </c>
      <c r="U25" s="110">
        <f>[21]Maio!$H$24</f>
        <v>16.2</v>
      </c>
      <c r="V25" s="110">
        <f>[21]Maio!$H$25</f>
        <v>12.24</v>
      </c>
      <c r="W25" s="110">
        <f>[21]Maio!$H$26</f>
        <v>24.12</v>
      </c>
      <c r="X25" s="110">
        <f>[21]Maio!$H$27</f>
        <v>16.2</v>
      </c>
      <c r="Y25" s="110">
        <f>[21]Maio!$H$28</f>
        <v>23.400000000000002</v>
      </c>
      <c r="Z25" s="110">
        <f>[21]Maio!$H$29</f>
        <v>28.44</v>
      </c>
      <c r="AA25" s="110">
        <f>[21]Maio!$H$30</f>
        <v>18.36</v>
      </c>
      <c r="AB25" s="110">
        <f>[21]Maio!$H$31</f>
        <v>38.519999999999996</v>
      </c>
      <c r="AC25" s="110">
        <f>[21]Maio!$H$32</f>
        <v>42.84</v>
      </c>
      <c r="AD25" s="110">
        <f>[21]Maio!$H$33</f>
        <v>15.48</v>
      </c>
      <c r="AE25" s="110">
        <f>[21]Maio!$H$34</f>
        <v>9.7200000000000006</v>
      </c>
      <c r="AF25" s="110">
        <f>[21]Maio!$H$35</f>
        <v>9</v>
      </c>
      <c r="AG25" s="115">
        <f t="shared" si="3"/>
        <v>42.84</v>
      </c>
      <c r="AH25" s="114">
        <f t="shared" si="4"/>
        <v>22.169032258064519</v>
      </c>
      <c r="AI25" s="12" t="s">
        <v>35</v>
      </c>
    </row>
    <row r="26" spans="1:38" x14ac:dyDescent="0.2">
      <c r="A26" s="48" t="s">
        <v>150</v>
      </c>
      <c r="B26" s="110">
        <f>[22]Maio!$H$5</f>
        <v>10.8</v>
      </c>
      <c r="C26" s="110">
        <f>[22]Maio!$H$6</f>
        <v>10.08</v>
      </c>
      <c r="D26" s="110">
        <f>[22]Maio!$H$7</f>
        <v>12.24</v>
      </c>
      <c r="E26" s="110">
        <f>[22]Maio!$H$8</f>
        <v>11.879999999999999</v>
      </c>
      <c r="F26" s="110">
        <f>[22]Maio!$H$9</f>
        <v>10.8</v>
      </c>
      <c r="G26" s="110">
        <f>[22]Maio!$H$10</f>
        <v>12.96</v>
      </c>
      <c r="H26" s="110">
        <f>[22]Maio!$H$11</f>
        <v>8.64</v>
      </c>
      <c r="I26" s="110">
        <f>[22]Maio!$H$12</f>
        <v>16.2</v>
      </c>
      <c r="J26" s="110">
        <f>[22]Maio!$H$13</f>
        <v>24.48</v>
      </c>
      <c r="K26" s="110">
        <f>[22]Maio!$H$14</f>
        <v>19.440000000000001</v>
      </c>
      <c r="L26" s="110">
        <f>[22]Maio!$H$15</f>
        <v>16.920000000000002</v>
      </c>
      <c r="M26" s="110">
        <f>[22]Maio!$H$16</f>
        <v>12.6</v>
      </c>
      <c r="N26" s="110">
        <f>[22]Maio!$H$17</f>
        <v>10.8</v>
      </c>
      <c r="O26" s="110">
        <f>[22]Maio!$H$18</f>
        <v>14.4</v>
      </c>
      <c r="P26" s="110">
        <f>[22]Maio!$H$19</f>
        <v>12.96</v>
      </c>
      <c r="Q26" s="110">
        <f>[22]Maio!$H$20</f>
        <v>11.16</v>
      </c>
      <c r="R26" s="110">
        <f>[22]Maio!$H$21</f>
        <v>14.04</v>
      </c>
      <c r="S26" s="110">
        <f>[22]Maio!$H$22</f>
        <v>21.96</v>
      </c>
      <c r="T26" s="110">
        <f>[22]Maio!$H$23</f>
        <v>18.720000000000002</v>
      </c>
      <c r="U26" s="110">
        <f>[22]Maio!$H$24</f>
        <v>10.08</v>
      </c>
      <c r="V26" s="110">
        <f>[22]Maio!$H$25</f>
        <v>11.16</v>
      </c>
      <c r="W26" s="110">
        <f>[22]Maio!$H$26</f>
        <v>16.920000000000002</v>
      </c>
      <c r="X26" s="110">
        <f>[22]Maio!$H$27</f>
        <v>14.4</v>
      </c>
      <c r="Y26" s="110">
        <f>[22]Maio!$H$28</f>
        <v>11.879999999999999</v>
      </c>
      <c r="Z26" s="110">
        <f>[22]Maio!$H$29</f>
        <v>10.44</v>
      </c>
      <c r="AA26" s="110">
        <f>[22]Maio!$H$30</f>
        <v>11.520000000000001</v>
      </c>
      <c r="AB26" s="110">
        <f>[22]Maio!$H$31</f>
        <v>23.759999999999998</v>
      </c>
      <c r="AC26" s="110">
        <f>[22]Maio!$H$32</f>
        <v>24.840000000000003</v>
      </c>
      <c r="AD26" s="110">
        <f>[22]Maio!$H$33</f>
        <v>9</v>
      </c>
      <c r="AE26" s="110">
        <f>[22]Maio!$H$34</f>
        <v>9.7200000000000006</v>
      </c>
      <c r="AF26" s="110">
        <f>[22]Maio!$H$35</f>
        <v>7.2</v>
      </c>
      <c r="AG26" s="115">
        <f t="shared" si="3"/>
        <v>24.840000000000003</v>
      </c>
      <c r="AH26" s="114">
        <f t="shared" si="4"/>
        <v>13.935483870967744</v>
      </c>
      <c r="AI26" t="s">
        <v>35</v>
      </c>
      <c r="AJ26" t="s">
        <v>35</v>
      </c>
      <c r="AK26" t="s">
        <v>35</v>
      </c>
      <c r="AL26" t="s">
        <v>35</v>
      </c>
    </row>
    <row r="27" spans="1:38" x14ac:dyDescent="0.2">
      <c r="A27" s="48" t="s">
        <v>8</v>
      </c>
      <c r="B27" s="110">
        <f>[23]Maio!$H$5</f>
        <v>1.8</v>
      </c>
      <c r="C27" s="110">
        <f>[23]Maio!$H$6</f>
        <v>2.16</v>
      </c>
      <c r="D27" s="110">
        <f>[23]Maio!$H$7</f>
        <v>2.16</v>
      </c>
      <c r="E27" s="110">
        <f>[23]Maio!$H$8</f>
        <v>6.84</v>
      </c>
      <c r="F27" s="110">
        <f>[23]Maio!$H$9</f>
        <v>9.3600000000000012</v>
      </c>
      <c r="G27" s="110">
        <f>[23]Maio!$H$10</f>
        <v>6.48</v>
      </c>
      <c r="H27" s="110">
        <f>[23]Maio!$H$11</f>
        <v>1.4400000000000002</v>
      </c>
      <c r="I27" s="110">
        <f>[23]Maio!$H$12</f>
        <v>10.8</v>
      </c>
      <c r="J27" s="110">
        <f>[23]Maio!$H$13</f>
        <v>21.96</v>
      </c>
      <c r="K27" s="110">
        <f>[23]Maio!$H$14</f>
        <v>5.4</v>
      </c>
      <c r="L27" s="110">
        <f>[23]Maio!$H$15</f>
        <v>8.2799999999999994</v>
      </c>
      <c r="M27" s="110">
        <f>[23]Maio!$H$16</f>
        <v>10.08</v>
      </c>
      <c r="N27" s="110">
        <f>[23]Maio!$H$17</f>
        <v>9</v>
      </c>
      <c r="O27" s="110">
        <f>[23]Maio!$H$18</f>
        <v>12.24</v>
      </c>
      <c r="P27" s="110">
        <f>[23]Maio!$H$19</f>
        <v>5.04</v>
      </c>
      <c r="Q27" s="110">
        <f>[23]Maio!$H$20</f>
        <v>7.9200000000000008</v>
      </c>
      <c r="R27" s="110">
        <f>[23]Maio!$H$21</f>
        <v>3.24</v>
      </c>
      <c r="S27" s="110">
        <f>[23]Maio!$H$22</f>
        <v>11.520000000000001</v>
      </c>
      <c r="T27" s="110">
        <f>[23]Maio!$H$23</f>
        <v>16.920000000000002</v>
      </c>
      <c r="U27" s="110">
        <f>[23]Maio!$H$24</f>
        <v>0</v>
      </c>
      <c r="V27" s="110">
        <f>[23]Maio!$H$25</f>
        <v>1.08</v>
      </c>
      <c r="W27" s="110">
        <f>[23]Maio!$H$26</f>
        <v>13.68</v>
      </c>
      <c r="X27" s="110">
        <f>[23]Maio!$H$27</f>
        <v>0</v>
      </c>
      <c r="Y27" s="110">
        <f>[23]Maio!$H$28</f>
        <v>5.4</v>
      </c>
      <c r="Z27" s="110">
        <f>[23]Maio!$H$29</f>
        <v>0.72000000000000008</v>
      </c>
      <c r="AA27" s="110">
        <f>[23]Maio!$H$30</f>
        <v>1.08</v>
      </c>
      <c r="AB27" s="110">
        <f>[23]Maio!$H$31</f>
        <v>18</v>
      </c>
      <c r="AC27" s="110">
        <f>[23]Maio!$H$32</f>
        <v>18</v>
      </c>
      <c r="AD27" s="110">
        <f>[23]Maio!$H$33</f>
        <v>4.32</v>
      </c>
      <c r="AE27" s="110">
        <f>[23]Maio!$H$34</f>
        <v>0</v>
      </c>
      <c r="AF27" s="110">
        <f>[23]Maio!$H$35</f>
        <v>0</v>
      </c>
      <c r="AG27" s="115">
        <f t="shared" si="3"/>
        <v>21.96</v>
      </c>
      <c r="AH27" s="114">
        <f t="shared" si="4"/>
        <v>6.9329032258064522</v>
      </c>
      <c r="AK27" t="s">
        <v>35</v>
      </c>
    </row>
    <row r="28" spans="1:38" x14ac:dyDescent="0.2">
      <c r="A28" s="48" t="s">
        <v>9</v>
      </c>
      <c r="B28" s="110">
        <f>[24]Maio!$H$5</f>
        <v>10.44</v>
      </c>
      <c r="C28" s="110">
        <f>[24]Maio!$H$6</f>
        <v>10.44</v>
      </c>
      <c r="D28" s="110">
        <f>[24]Maio!$H$7</f>
        <v>9.7200000000000006</v>
      </c>
      <c r="E28" s="110">
        <f>[24]Maio!$H$8</f>
        <v>12.6</v>
      </c>
      <c r="F28" s="110">
        <f>[24]Maio!$H$9</f>
        <v>12.6</v>
      </c>
      <c r="G28" s="110">
        <f>[24]Maio!$H$10</f>
        <v>12.96</v>
      </c>
      <c r="H28" s="110">
        <f>[24]Maio!$H$11</f>
        <v>10.08</v>
      </c>
      <c r="I28" s="110">
        <f>[24]Maio!$H$12</f>
        <v>15.120000000000001</v>
      </c>
      <c r="J28" s="110">
        <f>[24]Maio!$H$13</f>
        <v>19.8</v>
      </c>
      <c r="K28" s="110">
        <f>[24]Maio!$H$14</f>
        <v>18</v>
      </c>
      <c r="L28" s="110">
        <f>[24]Maio!$H$15</f>
        <v>16.920000000000002</v>
      </c>
      <c r="M28" s="110">
        <f>[24]Maio!$H$16</f>
        <v>13.32</v>
      </c>
      <c r="N28" s="110">
        <f>[24]Maio!$H$17</f>
        <v>15.120000000000001</v>
      </c>
      <c r="O28" s="110">
        <f>[24]Maio!$H$18</f>
        <v>12.96</v>
      </c>
      <c r="P28" s="110">
        <f>[24]Maio!$H$19</f>
        <v>12.6</v>
      </c>
      <c r="Q28" s="110">
        <f>[24]Maio!$H$20</f>
        <v>13.68</v>
      </c>
      <c r="R28" s="110">
        <f>[24]Maio!$H$21</f>
        <v>14.04</v>
      </c>
      <c r="S28" s="110">
        <f>[24]Maio!$H$22</f>
        <v>17.64</v>
      </c>
      <c r="T28" s="110">
        <f>[24]Maio!$H$23</f>
        <v>20.16</v>
      </c>
      <c r="U28" s="110">
        <f>[24]Maio!$H$24</f>
        <v>11.520000000000001</v>
      </c>
      <c r="V28" s="110">
        <f>[24]Maio!$H$25</f>
        <v>7.5600000000000005</v>
      </c>
      <c r="W28" s="110">
        <f>[24]Maio!$H$26</f>
        <v>11.520000000000001</v>
      </c>
      <c r="X28" s="110">
        <f>[24]Maio!$H$27</f>
        <v>16.2</v>
      </c>
      <c r="Y28" s="110">
        <f>[24]Maio!$H$28</f>
        <v>15.48</v>
      </c>
      <c r="Z28" s="110">
        <f>[24]Maio!$H$29</f>
        <v>12.96</v>
      </c>
      <c r="AA28" s="110">
        <f>[24]Maio!$H$30</f>
        <v>14.76</v>
      </c>
      <c r="AB28" s="110">
        <f>[24]Maio!$H$31</f>
        <v>17.28</v>
      </c>
      <c r="AC28" s="110">
        <f>[24]Maio!$H$32</f>
        <v>18.720000000000002</v>
      </c>
      <c r="AD28" s="110">
        <f>[24]Maio!$H$33</f>
        <v>11.520000000000001</v>
      </c>
      <c r="AE28" s="110">
        <f>[24]Maio!$H$34</f>
        <v>9</v>
      </c>
      <c r="AF28" s="110">
        <f>[24]Maio!$H$35</f>
        <v>6.12</v>
      </c>
      <c r="AG28" s="115">
        <f t="shared" si="3"/>
        <v>20.16</v>
      </c>
      <c r="AH28" s="114">
        <f t="shared" si="4"/>
        <v>13.575483870967743</v>
      </c>
      <c r="AK28" t="s">
        <v>35</v>
      </c>
    </row>
    <row r="29" spans="1:38" hidden="1" x14ac:dyDescent="0.2">
      <c r="A29" s="48" t="s">
        <v>32</v>
      </c>
      <c r="B29" s="110" t="str">
        <f>[25]Maio!$H$5</f>
        <v>*</v>
      </c>
      <c r="C29" s="110" t="str">
        <f>[25]Maio!$H$6</f>
        <v>*</v>
      </c>
      <c r="D29" s="110" t="str">
        <f>[25]Maio!$H$7</f>
        <v>*</v>
      </c>
      <c r="E29" s="110" t="str">
        <f>[25]Maio!$H$8</f>
        <v>*</v>
      </c>
      <c r="F29" s="110" t="str">
        <f>[25]Maio!$H$9</f>
        <v>*</v>
      </c>
      <c r="G29" s="110" t="str">
        <f>[25]Maio!$H$10</f>
        <v>*</v>
      </c>
      <c r="H29" s="110" t="str">
        <f>[25]Maio!$H$11</f>
        <v>*</v>
      </c>
      <c r="I29" s="110" t="str">
        <f>[25]Maio!$H$12</f>
        <v>*</v>
      </c>
      <c r="J29" s="110" t="str">
        <f>[25]Maio!$H$13</f>
        <v>*</v>
      </c>
      <c r="K29" s="110" t="str">
        <f>[25]Maio!$H$14</f>
        <v>*</v>
      </c>
      <c r="L29" s="110" t="str">
        <f>[25]Maio!$H$15</f>
        <v>*</v>
      </c>
      <c r="M29" s="110" t="str">
        <f>[25]Maio!$H$16</f>
        <v>*</v>
      </c>
      <c r="N29" s="110" t="str">
        <f>[25]Maio!$H$17</f>
        <v>*</v>
      </c>
      <c r="O29" s="110" t="str">
        <f>[25]Maio!$H$18</f>
        <v>*</v>
      </c>
      <c r="P29" s="110" t="str">
        <f>[25]Maio!$H$19</f>
        <v>*</v>
      </c>
      <c r="Q29" s="110" t="str">
        <f>[25]Maio!$H$20</f>
        <v>*</v>
      </c>
      <c r="R29" s="110" t="str">
        <f>[25]Maio!$H$21</f>
        <v>*</v>
      </c>
      <c r="S29" s="110" t="str">
        <f>[25]Maio!$H$22</f>
        <v>*</v>
      </c>
      <c r="T29" s="110" t="str">
        <f>[25]Maio!$H$23</f>
        <v>*</v>
      </c>
      <c r="U29" s="110" t="str">
        <f>[25]Maio!$H$24</f>
        <v>*</v>
      </c>
      <c r="V29" s="110" t="str">
        <f>[25]Maio!$H$25</f>
        <v>*</v>
      </c>
      <c r="W29" s="110" t="str">
        <f>[25]Maio!$H$26</f>
        <v>*</v>
      </c>
      <c r="X29" s="110" t="str">
        <f>[25]Maio!$H$27</f>
        <v>*</v>
      </c>
      <c r="Y29" s="110" t="str">
        <f>[25]Maio!$H$28</f>
        <v>*</v>
      </c>
      <c r="Z29" s="110" t="str">
        <f>[25]Maio!$H$29</f>
        <v>*</v>
      </c>
      <c r="AA29" s="110" t="str">
        <f>[25]Maio!$H$30</f>
        <v>*</v>
      </c>
      <c r="AB29" s="110" t="str">
        <f>[25]Maio!$H$31</f>
        <v>*</v>
      </c>
      <c r="AC29" s="110" t="str">
        <f>[25]Maio!$H$32</f>
        <v>*</v>
      </c>
      <c r="AD29" s="110" t="str">
        <f>[25]Maio!$H$33</f>
        <v>*</v>
      </c>
      <c r="AE29" s="110" t="str">
        <f>[25]Maio!$H$34</f>
        <v>*</v>
      </c>
      <c r="AF29" s="110" t="str">
        <f>[25]Maio!$H$35</f>
        <v>*</v>
      </c>
      <c r="AG29" s="115" t="s">
        <v>197</v>
      </c>
      <c r="AH29" s="114" t="s">
        <v>197</v>
      </c>
      <c r="AJ29" t="s">
        <v>35</v>
      </c>
    </row>
    <row r="30" spans="1:38" hidden="1" x14ac:dyDescent="0.2">
      <c r="A30" s="48" t="s">
        <v>10</v>
      </c>
      <c r="B30" s="110" t="str">
        <f>[26]Maio!$H$5</f>
        <v>*</v>
      </c>
      <c r="C30" s="110" t="str">
        <f>[26]Maio!$H$6</f>
        <v>*</v>
      </c>
      <c r="D30" s="110" t="str">
        <f>[26]Maio!$H$7</f>
        <v>*</v>
      </c>
      <c r="E30" s="110" t="str">
        <f>[26]Maio!$H$8</f>
        <v>*</v>
      </c>
      <c r="F30" s="110" t="str">
        <f>[26]Maio!$H$9</f>
        <v>*</v>
      </c>
      <c r="G30" s="110" t="str">
        <f>[26]Maio!$H$10</f>
        <v>*</v>
      </c>
      <c r="H30" s="110" t="str">
        <f>[26]Maio!$H$11</f>
        <v>*</v>
      </c>
      <c r="I30" s="110" t="str">
        <f>[26]Maio!$H$12</f>
        <v>*</v>
      </c>
      <c r="J30" s="110" t="str">
        <f>[26]Maio!$H$13</f>
        <v>*</v>
      </c>
      <c r="K30" s="110" t="str">
        <f>[26]Maio!$H$14</f>
        <v>*</v>
      </c>
      <c r="L30" s="110" t="str">
        <f>[26]Maio!$H$15</f>
        <v>*</v>
      </c>
      <c r="M30" s="110" t="str">
        <f>[26]Maio!$H$16</f>
        <v>*</v>
      </c>
      <c r="N30" s="110" t="str">
        <f>[26]Maio!$H$17</f>
        <v>*</v>
      </c>
      <c r="O30" s="110" t="str">
        <f>[26]Maio!$H$18</f>
        <v>*</v>
      </c>
      <c r="P30" s="110" t="str">
        <f>[26]Maio!$H$19</f>
        <v>*</v>
      </c>
      <c r="Q30" s="110" t="str">
        <f>[26]Maio!$H$20</f>
        <v>*</v>
      </c>
      <c r="R30" s="110" t="str">
        <f>[26]Maio!$H$21</f>
        <v>*</v>
      </c>
      <c r="S30" s="110" t="str">
        <f>[26]Maio!$H$22</f>
        <v>*</v>
      </c>
      <c r="T30" s="110" t="str">
        <f>[26]Maio!$H$23</f>
        <v>*</v>
      </c>
      <c r="U30" s="110" t="str">
        <f>[26]Maio!$H$24</f>
        <v>*</v>
      </c>
      <c r="V30" s="110" t="str">
        <f>[26]Maio!$H$25</f>
        <v>*</v>
      </c>
      <c r="W30" s="110" t="str">
        <f>[26]Maio!$H$26</f>
        <v>*</v>
      </c>
      <c r="X30" s="110" t="str">
        <f>[26]Maio!$H$27</f>
        <v>*</v>
      </c>
      <c r="Y30" s="110" t="str">
        <f>[26]Maio!$H$28</f>
        <v>*</v>
      </c>
      <c r="Z30" s="110" t="str">
        <f>[26]Maio!$H$29</f>
        <v>*</v>
      </c>
      <c r="AA30" s="110" t="str">
        <f>[26]Maio!$H$30</f>
        <v>*</v>
      </c>
      <c r="AB30" s="110" t="str">
        <f>[26]Maio!$H$31</f>
        <v>*</v>
      </c>
      <c r="AC30" s="110" t="str">
        <f>[26]Maio!$H$32</f>
        <v>*</v>
      </c>
      <c r="AD30" s="110" t="str">
        <f>[26]Maio!$H$33</f>
        <v>*</v>
      </c>
      <c r="AE30" s="110" t="str">
        <f>[26]Maio!$H$34</f>
        <v>*</v>
      </c>
      <c r="AF30" s="110" t="str">
        <f>[26]Maio!$H$35</f>
        <v>*</v>
      </c>
      <c r="AG30" s="115" t="s">
        <v>197</v>
      </c>
      <c r="AH30" s="114" t="s">
        <v>197</v>
      </c>
      <c r="AL30" t="s">
        <v>35</v>
      </c>
    </row>
    <row r="31" spans="1:38" x14ac:dyDescent="0.2">
      <c r="A31" s="48" t="s">
        <v>151</v>
      </c>
      <c r="B31" s="110">
        <f>[27]Maio!$H$5</f>
        <v>16.559999999999999</v>
      </c>
      <c r="C31" s="110">
        <f>[27]Maio!$H$6</f>
        <v>15.840000000000002</v>
      </c>
      <c r="D31" s="110">
        <f>[27]Maio!$H$7</f>
        <v>13.68</v>
      </c>
      <c r="E31" s="110">
        <f>[27]Maio!$H$8</f>
        <v>19.440000000000001</v>
      </c>
      <c r="F31" s="110">
        <f>[27]Maio!$H$9</f>
        <v>15.48</v>
      </c>
      <c r="G31" s="110">
        <f>[27]Maio!$H$10</f>
        <v>16.920000000000002</v>
      </c>
      <c r="H31" s="110">
        <f>[27]Maio!$H$11</f>
        <v>16.2</v>
      </c>
      <c r="I31" s="110">
        <f>[27]Maio!$H$12</f>
        <v>20.52</v>
      </c>
      <c r="J31" s="110">
        <f>[27]Maio!$H$13</f>
        <v>26.28</v>
      </c>
      <c r="K31" s="110">
        <f>[27]Maio!$H$14</f>
        <v>15.120000000000001</v>
      </c>
      <c r="L31" s="110">
        <f>[27]Maio!$H$15</f>
        <v>15.840000000000002</v>
      </c>
      <c r="M31" s="110">
        <f>[27]Maio!$H$16</f>
        <v>19.079999999999998</v>
      </c>
      <c r="N31" s="110">
        <f>[27]Maio!$H$17</f>
        <v>14.04</v>
      </c>
      <c r="O31" s="110">
        <f>[27]Maio!$H$18</f>
        <v>20.52</v>
      </c>
      <c r="P31" s="110">
        <f>[27]Maio!$H$19</f>
        <v>17.64</v>
      </c>
      <c r="Q31" s="110">
        <f>[27]Maio!$H$20</f>
        <v>16.559999999999999</v>
      </c>
      <c r="R31" s="110">
        <f>[27]Maio!$H$21</f>
        <v>19.079999999999998</v>
      </c>
      <c r="S31" s="110">
        <f>[27]Maio!$H$22</f>
        <v>23.400000000000002</v>
      </c>
      <c r="T31" s="110">
        <f>[27]Maio!$H$23</f>
        <v>18.720000000000002</v>
      </c>
      <c r="U31" s="110">
        <f>[27]Maio!$H$24</f>
        <v>16.559999999999999</v>
      </c>
      <c r="V31" s="110">
        <f>[27]Maio!$H$25</f>
        <v>11.879999999999999</v>
      </c>
      <c r="W31" s="110">
        <f>[27]Maio!$H$26</f>
        <v>15.48</v>
      </c>
      <c r="X31" s="110">
        <f>[27]Maio!$H$27</f>
        <v>14.04</v>
      </c>
      <c r="Y31" s="110">
        <f>[27]Maio!$H$28</f>
        <v>19.440000000000001</v>
      </c>
      <c r="Z31" s="110">
        <f>[27]Maio!$H$29</f>
        <v>18.36</v>
      </c>
      <c r="AA31" s="110">
        <f>[27]Maio!$H$30</f>
        <v>18.36</v>
      </c>
      <c r="AB31" s="110">
        <f>[27]Maio!$H$31</f>
        <v>30.6</v>
      </c>
      <c r="AC31" s="110">
        <f>[27]Maio!$H$32</f>
        <v>32.4</v>
      </c>
      <c r="AD31" s="110">
        <f>[27]Maio!$H$33</f>
        <v>15.48</v>
      </c>
      <c r="AE31" s="110">
        <f>[27]Maio!$H$34</f>
        <v>11.16</v>
      </c>
      <c r="AF31" s="110">
        <f>[27]Maio!$H$35</f>
        <v>11.16</v>
      </c>
      <c r="AG31" s="115">
        <f t="shared" si="3"/>
        <v>32.4</v>
      </c>
      <c r="AH31" s="114">
        <f t="shared" si="4"/>
        <v>17.930322580645161</v>
      </c>
      <c r="AI31" s="12" t="s">
        <v>35</v>
      </c>
      <c r="AK31" t="s">
        <v>35</v>
      </c>
    </row>
    <row r="32" spans="1:38" hidden="1" x14ac:dyDescent="0.2">
      <c r="A32" s="48" t="s">
        <v>11</v>
      </c>
      <c r="B32" s="110" t="str">
        <f>[28]Maio!$H$5</f>
        <v>*</v>
      </c>
      <c r="C32" s="110" t="str">
        <f>[28]Maio!$H$6</f>
        <v>*</v>
      </c>
      <c r="D32" s="110" t="str">
        <f>[28]Maio!$H$7</f>
        <v>*</v>
      </c>
      <c r="E32" s="110" t="str">
        <f>[28]Maio!$H$8</f>
        <v>*</v>
      </c>
      <c r="F32" s="110" t="str">
        <f>[28]Maio!$H$9</f>
        <v>*</v>
      </c>
      <c r="G32" s="110" t="str">
        <f>[28]Maio!$H$10</f>
        <v>*</v>
      </c>
      <c r="H32" s="110" t="str">
        <f>[28]Maio!$H$11</f>
        <v>*</v>
      </c>
      <c r="I32" s="110" t="str">
        <f>[28]Maio!$H$12</f>
        <v>*</v>
      </c>
      <c r="J32" s="110" t="str">
        <f>[28]Maio!$H$13</f>
        <v>*</v>
      </c>
      <c r="K32" s="110" t="str">
        <f>[28]Maio!$H$14</f>
        <v>*</v>
      </c>
      <c r="L32" s="110" t="str">
        <f>[28]Maio!$H$15</f>
        <v>*</v>
      </c>
      <c r="M32" s="110" t="str">
        <f>[28]Maio!$H$16</f>
        <v>*</v>
      </c>
      <c r="N32" s="110" t="str">
        <f>[28]Maio!$H$17</f>
        <v>*</v>
      </c>
      <c r="O32" s="110" t="str">
        <f>[28]Maio!$H$18</f>
        <v>*</v>
      </c>
      <c r="P32" s="110" t="str">
        <f>[28]Maio!$H$19</f>
        <v>*</v>
      </c>
      <c r="Q32" s="110" t="str">
        <f>[28]Maio!$H$20</f>
        <v>*</v>
      </c>
      <c r="R32" s="110" t="str">
        <f>[28]Maio!$H$21</f>
        <v>*</v>
      </c>
      <c r="S32" s="110" t="str">
        <f>[28]Maio!$H$22</f>
        <v>*</v>
      </c>
      <c r="T32" s="110" t="str">
        <f>[28]Maio!$H$23</f>
        <v>*</v>
      </c>
      <c r="U32" s="110" t="str">
        <f>[28]Maio!$H$24</f>
        <v>*</v>
      </c>
      <c r="V32" s="110" t="str">
        <f>[28]Maio!$H$25</f>
        <v>*</v>
      </c>
      <c r="W32" s="110" t="str">
        <f>[28]Maio!$H$26</f>
        <v>*</v>
      </c>
      <c r="X32" s="110" t="str">
        <f>[28]Maio!$H$27</f>
        <v>*</v>
      </c>
      <c r="Y32" s="110" t="str">
        <f>[28]Maio!$H$28</f>
        <v>*</v>
      </c>
      <c r="Z32" s="110" t="str">
        <f>[28]Maio!$H$29</f>
        <v>*</v>
      </c>
      <c r="AA32" s="110" t="str">
        <f>[28]Maio!$H$30</f>
        <v>*</v>
      </c>
      <c r="AB32" s="110" t="str">
        <f>[28]Maio!$H$31</f>
        <v>*</v>
      </c>
      <c r="AC32" s="110" t="str">
        <f>[28]Maio!$H$32</f>
        <v>*</v>
      </c>
      <c r="AD32" s="110" t="str">
        <f>[28]Maio!$H$33</f>
        <v>*</v>
      </c>
      <c r="AE32" s="110" t="str">
        <f>[28]Maio!$H$34</f>
        <v>*</v>
      </c>
      <c r="AF32" s="110" t="str">
        <f>[28]Maio!$H$35</f>
        <v>*</v>
      </c>
      <c r="AG32" s="115" t="s">
        <v>197</v>
      </c>
      <c r="AH32" s="114" t="s">
        <v>197</v>
      </c>
      <c r="AK32" t="s">
        <v>35</v>
      </c>
      <c r="AL32" t="s">
        <v>35</v>
      </c>
    </row>
    <row r="33" spans="1:38" s="5" customFormat="1" x14ac:dyDescent="0.2">
      <c r="A33" s="48" t="s">
        <v>12</v>
      </c>
      <c r="B33" s="110">
        <f>[29]Maio!$H$5</f>
        <v>6.12</v>
      </c>
      <c r="C33" s="110">
        <f>[29]Maio!$H$6</f>
        <v>5.04</v>
      </c>
      <c r="D33" s="110">
        <f>[29]Maio!$H$7</f>
        <v>6.84</v>
      </c>
      <c r="E33" s="110">
        <f>[29]Maio!$H$8</f>
        <v>7.5600000000000005</v>
      </c>
      <c r="F33" s="110">
        <f>[29]Maio!$H$9</f>
        <v>7.2</v>
      </c>
      <c r="G33" s="110">
        <f>[29]Maio!$H$10</f>
        <v>9.3600000000000012</v>
      </c>
      <c r="H33" s="110">
        <f>[29]Maio!$H$11</f>
        <v>8.64</v>
      </c>
      <c r="I33" s="110">
        <f>[29]Maio!$H$12</f>
        <v>14.04</v>
      </c>
      <c r="J33" s="110">
        <f>[29]Maio!$H$13</f>
        <v>14.4</v>
      </c>
      <c r="K33" s="110">
        <f>[29]Maio!$H$14</f>
        <v>11.520000000000001</v>
      </c>
      <c r="L33" s="110">
        <f>[29]Maio!$H$15</f>
        <v>8.2799999999999994</v>
      </c>
      <c r="M33" s="110">
        <f>[29]Maio!$H$16</f>
        <v>6.48</v>
      </c>
      <c r="N33" s="110">
        <f>[29]Maio!$H$17</f>
        <v>5.7600000000000007</v>
      </c>
      <c r="O33" s="110">
        <f>[29]Maio!$H$18</f>
        <v>7.9200000000000008</v>
      </c>
      <c r="P33" s="110">
        <f>[29]Maio!$H$19</f>
        <v>6.48</v>
      </c>
      <c r="Q33" s="110">
        <f>[29]Maio!$H$20</f>
        <v>6.12</v>
      </c>
      <c r="R33" s="110">
        <f>[29]Maio!$H$21</f>
        <v>12.24</v>
      </c>
      <c r="S33" s="110">
        <f>[29]Maio!$H$22</f>
        <v>11.879999999999999</v>
      </c>
      <c r="T33" s="110">
        <f>[29]Maio!$H$23</f>
        <v>11.16</v>
      </c>
      <c r="U33" s="110">
        <f>[29]Maio!$H$24</f>
        <v>3.9600000000000004</v>
      </c>
      <c r="V33" s="110">
        <f>[29]Maio!$H$25</f>
        <v>6.84</v>
      </c>
      <c r="W33" s="110">
        <f>[29]Maio!$H$26</f>
        <v>5.04</v>
      </c>
      <c r="X33" s="110">
        <f>[29]Maio!$H$27</f>
        <v>7.5600000000000005</v>
      </c>
      <c r="Y33" s="110">
        <f>[29]Maio!$H$28</f>
        <v>8.64</v>
      </c>
      <c r="Z33" s="110">
        <f>[29]Maio!$H$29</f>
        <v>11.16</v>
      </c>
      <c r="AA33" s="110">
        <f>[29]Maio!$H$30</f>
        <v>8.64</v>
      </c>
      <c r="AB33" s="110">
        <f>[29]Maio!$H$31</f>
        <v>14.04</v>
      </c>
      <c r="AC33" s="110">
        <f>[29]Maio!$H$32</f>
        <v>14.04</v>
      </c>
      <c r="AD33" s="110">
        <f>[29]Maio!$H$33</f>
        <v>7.5600000000000005</v>
      </c>
      <c r="AE33" s="110">
        <f>[29]Maio!$H$34</f>
        <v>4.6800000000000006</v>
      </c>
      <c r="AF33" s="110">
        <f>[29]Maio!$H$35</f>
        <v>5.7600000000000007</v>
      </c>
      <c r="AG33" s="115">
        <f t="shared" si="3"/>
        <v>14.4</v>
      </c>
      <c r="AH33" s="114">
        <f t="shared" si="4"/>
        <v>8.54709677419355</v>
      </c>
      <c r="AK33" s="5" t="s">
        <v>35</v>
      </c>
      <c r="AL33" s="5" t="s">
        <v>35</v>
      </c>
    </row>
    <row r="34" spans="1:38" x14ac:dyDescent="0.2">
      <c r="A34" s="48" t="s">
        <v>13</v>
      </c>
      <c r="B34" s="110">
        <f>[30]Maio!$H$5</f>
        <v>13.68</v>
      </c>
      <c r="C34" s="110">
        <f>[30]Maio!$H$6</f>
        <v>11.879999999999999</v>
      </c>
      <c r="D34" s="110">
        <f>[30]Maio!$H$7</f>
        <v>9.7200000000000006</v>
      </c>
      <c r="E34" s="110">
        <f>[30]Maio!$H$8</f>
        <v>14.4</v>
      </c>
      <c r="F34" s="110">
        <f>[30]Maio!$H$9</f>
        <v>17.64</v>
      </c>
      <c r="G34" s="110">
        <f>[30]Maio!$H$10</f>
        <v>14.76</v>
      </c>
      <c r="H34" s="110">
        <f>[30]Maio!$H$11</f>
        <v>16.2</v>
      </c>
      <c r="I34" s="110">
        <f>[30]Maio!$H$12</f>
        <v>20.88</v>
      </c>
      <c r="J34" s="110">
        <f>[30]Maio!$H$13</f>
        <v>21.240000000000002</v>
      </c>
      <c r="K34" s="110">
        <f>[30]Maio!$H$14</f>
        <v>17.64</v>
      </c>
      <c r="L34" s="110">
        <f>[30]Maio!$H$15</f>
        <v>11.520000000000001</v>
      </c>
      <c r="M34" s="110">
        <f>[30]Maio!$H$16</f>
        <v>7.2</v>
      </c>
      <c r="N34" s="110">
        <f>[30]Maio!$H$17</f>
        <v>10.08</v>
      </c>
      <c r="O34" s="110">
        <f>[30]Maio!$H$18</f>
        <v>14.04</v>
      </c>
      <c r="P34" s="110">
        <f>[30]Maio!$H$19</f>
        <v>19.079999999999998</v>
      </c>
      <c r="Q34" s="110">
        <f>[30]Maio!$H$20</f>
        <v>15.840000000000002</v>
      </c>
      <c r="R34" s="110">
        <f>[30]Maio!$H$21</f>
        <v>20.88</v>
      </c>
      <c r="S34" s="110">
        <f>[30]Maio!$H$22</f>
        <v>25.2</v>
      </c>
      <c r="T34" s="110">
        <f>[30]Maio!$H$23</f>
        <v>15.48</v>
      </c>
      <c r="U34" s="110">
        <f>[30]Maio!$H$24</f>
        <v>9.3600000000000012</v>
      </c>
      <c r="V34" s="110">
        <f>[30]Maio!$H$25</f>
        <v>11.520000000000001</v>
      </c>
      <c r="W34" s="110">
        <f>[30]Maio!$H$26</f>
        <v>17.28</v>
      </c>
      <c r="X34" s="110">
        <f>[30]Maio!$H$27</f>
        <v>11.520000000000001</v>
      </c>
      <c r="Y34" s="110">
        <f>[30]Maio!$H$28</f>
        <v>18</v>
      </c>
      <c r="Z34" s="110">
        <f>[30]Maio!$H$29</f>
        <v>15.120000000000001</v>
      </c>
      <c r="AA34" s="110">
        <f>[30]Maio!$H$30</f>
        <v>20.16</v>
      </c>
      <c r="AB34" s="110">
        <f>[30]Maio!$H$31</f>
        <v>26.64</v>
      </c>
      <c r="AC34" s="110">
        <f>[30]Maio!$H$32</f>
        <v>31.680000000000003</v>
      </c>
      <c r="AD34" s="110">
        <f>[30]Maio!$H$33</f>
        <v>16.2</v>
      </c>
      <c r="AE34" s="110">
        <f>[30]Maio!$H$34</f>
        <v>8.2799999999999994</v>
      </c>
      <c r="AF34" s="110">
        <f>[30]Maio!$H$35</f>
        <v>10.08</v>
      </c>
      <c r="AG34" s="115">
        <f t="shared" si="3"/>
        <v>31.680000000000003</v>
      </c>
      <c r="AH34" s="114">
        <f t="shared" si="4"/>
        <v>15.909677419354841</v>
      </c>
      <c r="AK34" t="s">
        <v>35</v>
      </c>
    </row>
    <row r="35" spans="1:38" x14ac:dyDescent="0.2">
      <c r="A35" s="48" t="s">
        <v>152</v>
      </c>
      <c r="B35" s="110">
        <f>[31]Maio!$H$5</f>
        <v>12.24</v>
      </c>
      <c r="C35" s="110">
        <f>[31]Maio!$H$6</f>
        <v>12.24</v>
      </c>
      <c r="D35" s="110">
        <f>[31]Maio!$H$7</f>
        <v>10.08</v>
      </c>
      <c r="E35" s="110">
        <f>[31]Maio!$H$8</f>
        <v>11.879999999999999</v>
      </c>
      <c r="F35" s="110">
        <f>[31]Maio!$H$9</f>
        <v>12.6</v>
      </c>
      <c r="G35" s="110">
        <f>[31]Maio!$H$10</f>
        <v>12.6</v>
      </c>
      <c r="H35" s="110">
        <f>[31]Maio!$H$11</f>
        <v>12.96</v>
      </c>
      <c r="I35" s="110">
        <f>[31]Maio!$H$12</f>
        <v>14.76</v>
      </c>
      <c r="J35" s="110">
        <f>[31]Maio!$H$13</f>
        <v>21.240000000000002</v>
      </c>
      <c r="K35" s="110">
        <f>[31]Maio!$H$14</f>
        <v>13.32</v>
      </c>
      <c r="L35" s="110">
        <f>[31]Maio!$H$15</f>
        <v>8.2799999999999994</v>
      </c>
      <c r="M35" s="110">
        <f>[31]Maio!$H$16</f>
        <v>12.6</v>
      </c>
      <c r="N35" s="110">
        <f>[31]Maio!$H$17</f>
        <v>10.44</v>
      </c>
      <c r="O35" s="110">
        <f>[31]Maio!$H$18</f>
        <v>17.64</v>
      </c>
      <c r="P35" s="110">
        <f>[31]Maio!$H$19</f>
        <v>14.76</v>
      </c>
      <c r="Q35" s="110">
        <f>[31]Maio!$H$20</f>
        <v>13.68</v>
      </c>
      <c r="R35" s="110">
        <f>[31]Maio!$H$21</f>
        <v>16.920000000000002</v>
      </c>
      <c r="S35" s="110">
        <f>[31]Maio!$H$22</f>
        <v>15.48</v>
      </c>
      <c r="T35" s="110">
        <f>[31]Maio!$H$23</f>
        <v>13.32</v>
      </c>
      <c r="U35" s="110">
        <f>[31]Maio!$H$24</f>
        <v>9.7200000000000006</v>
      </c>
      <c r="V35" s="110">
        <f>[31]Maio!$H$25</f>
        <v>8.2799999999999994</v>
      </c>
      <c r="W35" s="110">
        <f>[31]Maio!$H$26</f>
        <v>10.44</v>
      </c>
      <c r="X35" s="110">
        <f>[31]Maio!$H$27</f>
        <v>8.64</v>
      </c>
      <c r="Y35" s="110">
        <f>[31]Maio!$H$28</f>
        <v>12.6</v>
      </c>
      <c r="Z35" s="110">
        <f>[31]Maio!$H$29</f>
        <v>13.32</v>
      </c>
      <c r="AA35" s="110">
        <f>[31]Maio!$H$30</f>
        <v>15.48</v>
      </c>
      <c r="AB35" s="110">
        <f>[31]Maio!$H$31</f>
        <v>20.52</v>
      </c>
      <c r="AC35" s="110">
        <f>[31]Maio!$H$32</f>
        <v>18</v>
      </c>
      <c r="AD35" s="110">
        <f>[31]Maio!$H$33</f>
        <v>10.8</v>
      </c>
      <c r="AE35" s="110">
        <f>[31]Maio!$H$34</f>
        <v>7.2</v>
      </c>
      <c r="AF35" s="110">
        <f>[31]Maio!$H$35</f>
        <v>6.84</v>
      </c>
      <c r="AG35" s="115">
        <f t="shared" si="3"/>
        <v>21.240000000000002</v>
      </c>
      <c r="AH35" s="114">
        <f t="shared" si="4"/>
        <v>12.867096774193548</v>
      </c>
      <c r="AK35" t="s">
        <v>35</v>
      </c>
    </row>
    <row r="36" spans="1:38" x14ac:dyDescent="0.2">
      <c r="A36" s="48" t="s">
        <v>123</v>
      </c>
      <c r="B36" s="110">
        <f>[32]Maio!$H$5</f>
        <v>16.559999999999999</v>
      </c>
      <c r="C36" s="110">
        <f>[32]Maio!$H$6</f>
        <v>11.16</v>
      </c>
      <c r="D36" s="110">
        <f>[32]Maio!$H$7</f>
        <v>12.6</v>
      </c>
      <c r="E36" s="110">
        <f>[32]Maio!$H$8</f>
        <v>15.120000000000001</v>
      </c>
      <c r="F36" s="110">
        <f>[32]Maio!$H$9</f>
        <v>16.559999999999999</v>
      </c>
      <c r="G36" s="110">
        <f>[32]Maio!$H$10</f>
        <v>20.16</v>
      </c>
      <c r="H36" s="110">
        <f>[32]Maio!$H$11</f>
        <v>18.36</v>
      </c>
      <c r="I36" s="110">
        <f>[32]Maio!$H$12</f>
        <v>23.040000000000003</v>
      </c>
      <c r="J36" s="110">
        <f>[32]Maio!$H$13</f>
        <v>24.48</v>
      </c>
      <c r="K36" s="110">
        <f>[32]Maio!$H$14</f>
        <v>19.440000000000001</v>
      </c>
      <c r="L36" s="110">
        <f>[32]Maio!$H$15</f>
        <v>9</v>
      </c>
      <c r="M36" s="110">
        <f>[32]Maio!$H$16</f>
        <v>18.720000000000002</v>
      </c>
      <c r="N36" s="110">
        <f>[32]Maio!$H$17</f>
        <v>14.76</v>
      </c>
      <c r="O36" s="110">
        <f>[32]Maio!$H$18</f>
        <v>17.64</v>
      </c>
      <c r="P36" s="110">
        <f>[32]Maio!$H$19</f>
        <v>17.64</v>
      </c>
      <c r="Q36" s="110">
        <f>[32]Maio!$H$20</f>
        <v>17.64</v>
      </c>
      <c r="R36" s="110">
        <f>[32]Maio!$H$21</f>
        <v>18.720000000000002</v>
      </c>
      <c r="S36" s="110">
        <f>[32]Maio!$H$22</f>
        <v>19.440000000000001</v>
      </c>
      <c r="T36" s="110">
        <f>[32]Maio!$H$23</f>
        <v>22.68</v>
      </c>
      <c r="U36" s="110">
        <f>[32]Maio!$H$24</f>
        <v>15.48</v>
      </c>
      <c r="V36" s="110">
        <f>[32]Maio!$H$25</f>
        <v>10.08</v>
      </c>
      <c r="W36" s="110">
        <f>[32]Maio!$H$26</f>
        <v>13.68</v>
      </c>
      <c r="X36" s="110">
        <f>[32]Maio!$H$27</f>
        <v>14.04</v>
      </c>
      <c r="Y36" s="110">
        <f>[32]Maio!$H$28</f>
        <v>19.440000000000001</v>
      </c>
      <c r="Z36" s="110">
        <f>[32]Maio!$H$29</f>
        <v>14.76</v>
      </c>
      <c r="AA36" s="110">
        <f>[32]Maio!$H$30</f>
        <v>22.68</v>
      </c>
      <c r="AB36" s="110">
        <f>[32]Maio!$H$31</f>
        <v>27</v>
      </c>
      <c r="AC36" s="110">
        <f>[32]Maio!$H$32</f>
        <v>25.2</v>
      </c>
      <c r="AD36" s="110">
        <f>[32]Maio!$H$33</f>
        <v>12.24</v>
      </c>
      <c r="AE36" s="110">
        <f>[32]Maio!$H$34</f>
        <v>6.84</v>
      </c>
      <c r="AF36" s="110">
        <f>[32]Maio!$H$35</f>
        <v>10.8</v>
      </c>
      <c r="AG36" s="115">
        <f t="shared" si="3"/>
        <v>27</v>
      </c>
      <c r="AH36" s="114">
        <f t="shared" si="4"/>
        <v>16.966451612903224</v>
      </c>
      <c r="AK36" t="s">
        <v>35</v>
      </c>
    </row>
    <row r="37" spans="1:38" x14ac:dyDescent="0.2">
      <c r="A37" s="48" t="s">
        <v>14</v>
      </c>
      <c r="B37" s="110">
        <f>[33]Maio!$H$5</f>
        <v>13.68</v>
      </c>
      <c r="C37" s="110">
        <f>[33]Maio!$H$6</f>
        <v>12.24</v>
      </c>
      <c r="D37" s="110">
        <f>[33]Maio!$H$7</f>
        <v>13.32</v>
      </c>
      <c r="E37" s="110">
        <f>[33]Maio!$H$8</f>
        <v>10.08</v>
      </c>
      <c r="F37" s="110">
        <f>[33]Maio!$H$9</f>
        <v>9.7200000000000006</v>
      </c>
      <c r="G37" s="110">
        <f>[33]Maio!$H$10</f>
        <v>10.8</v>
      </c>
      <c r="H37" s="110">
        <f>[33]Maio!$H$11</f>
        <v>10.8</v>
      </c>
      <c r="I37" s="110">
        <f>[33]Maio!$H$12</f>
        <v>14.4</v>
      </c>
      <c r="J37" s="110">
        <f>[33]Maio!$H$13</f>
        <v>12.96</v>
      </c>
      <c r="K37" s="110">
        <f>[33]Maio!$H$14</f>
        <v>25.56</v>
      </c>
      <c r="L37" s="110">
        <f>[33]Maio!$H$15</f>
        <v>14.04</v>
      </c>
      <c r="M37" s="110">
        <f>[33]Maio!$H$16</f>
        <v>14.76</v>
      </c>
      <c r="N37" s="110">
        <f>[33]Maio!$H$17</f>
        <v>12.24</v>
      </c>
      <c r="O37" s="110">
        <f>[33]Maio!$H$18</f>
        <v>12.96</v>
      </c>
      <c r="P37" s="110">
        <f>[33]Maio!$H$19</f>
        <v>14.04</v>
      </c>
      <c r="Q37" s="110">
        <f>[33]Maio!$H$20</f>
        <v>16.2</v>
      </c>
      <c r="R37" s="110">
        <f>[33]Maio!$H$21</f>
        <v>18</v>
      </c>
      <c r="S37" s="110">
        <f>[33]Maio!$H$22</f>
        <v>15.48</v>
      </c>
      <c r="T37" s="110">
        <f>[33]Maio!$H$23</f>
        <v>19.8</v>
      </c>
      <c r="U37" s="110">
        <f>[33]Maio!$H$24</f>
        <v>11.16</v>
      </c>
      <c r="V37" s="110">
        <f>[33]Maio!$H$25</f>
        <v>12.24</v>
      </c>
      <c r="W37" s="110">
        <f>[33]Maio!$H$26</f>
        <v>9</v>
      </c>
      <c r="X37" s="110">
        <f>[33]Maio!$H$27</f>
        <v>11.520000000000001</v>
      </c>
      <c r="Y37" s="110">
        <f>[33]Maio!$H$28</f>
        <v>14.04</v>
      </c>
      <c r="Z37" s="110">
        <f>[33]Maio!$H$29</f>
        <v>11.879999999999999</v>
      </c>
      <c r="AA37" s="110">
        <f>[33]Maio!$H$30</f>
        <v>15.120000000000001</v>
      </c>
      <c r="AB37" s="110">
        <f>[33]Maio!$H$31</f>
        <v>14.76</v>
      </c>
      <c r="AC37" s="110">
        <f>[33]Maio!$H$32</f>
        <v>23.400000000000002</v>
      </c>
      <c r="AD37" s="110">
        <f>[33]Maio!$H$33</f>
        <v>18.720000000000002</v>
      </c>
      <c r="AE37" s="110">
        <f>[33]Maio!$H$34</f>
        <v>12.24</v>
      </c>
      <c r="AF37" s="110">
        <f>[33]Maio!$H$35</f>
        <v>8.2799999999999994</v>
      </c>
      <c r="AG37" s="115">
        <f t="shared" si="3"/>
        <v>25.56</v>
      </c>
      <c r="AH37" s="114">
        <f t="shared" si="4"/>
        <v>13.981935483870968</v>
      </c>
      <c r="AK37" t="s">
        <v>35</v>
      </c>
    </row>
    <row r="38" spans="1:38" x14ac:dyDescent="0.2">
      <c r="A38" s="48" t="s">
        <v>153</v>
      </c>
      <c r="B38" s="110">
        <f>[34]Maio!$H$5</f>
        <v>8.2799999999999994</v>
      </c>
      <c r="C38" s="110">
        <f>[34]Maio!$H$6</f>
        <v>7.5600000000000005</v>
      </c>
      <c r="D38" s="110">
        <f>[34]Maio!$H$7</f>
        <v>8.2799999999999994</v>
      </c>
      <c r="E38" s="110">
        <f>[34]Maio!$H$8</f>
        <v>10.44</v>
      </c>
      <c r="F38" s="110">
        <f>[34]Maio!$H$9</f>
        <v>9</v>
      </c>
      <c r="G38" s="110">
        <f>[34]Maio!$H$10</f>
        <v>7.5600000000000005</v>
      </c>
      <c r="H38" s="110">
        <f>[34]Maio!$H$11</f>
        <v>10.08</v>
      </c>
      <c r="I38" s="110">
        <f>[34]Maio!$H$12</f>
        <v>12.96</v>
      </c>
      <c r="J38" s="110">
        <f>[34]Maio!$H$13</f>
        <v>15.120000000000001</v>
      </c>
      <c r="K38" s="110">
        <f>[34]Maio!$H$14</f>
        <v>11.520000000000001</v>
      </c>
      <c r="L38" s="110">
        <f>[34]Maio!$H$15</f>
        <v>11.16</v>
      </c>
      <c r="M38" s="110">
        <f>[34]Maio!$H$16</f>
        <v>8.64</v>
      </c>
      <c r="N38" s="110">
        <f>[34]Maio!$H$17</f>
        <v>10.08</v>
      </c>
      <c r="O38" s="110">
        <f>[34]Maio!$H$18</f>
        <v>10.8</v>
      </c>
      <c r="P38" s="110">
        <f>[34]Maio!$H$19</f>
        <v>10.08</v>
      </c>
      <c r="Q38" s="110">
        <f>[34]Maio!$H$20</f>
        <v>8.64</v>
      </c>
      <c r="R38" s="110">
        <f>[34]Maio!$H$21</f>
        <v>7.9200000000000008</v>
      </c>
      <c r="S38" s="110">
        <f>[34]Maio!$H$22</f>
        <v>13.32</v>
      </c>
      <c r="T38" s="110">
        <f>[34]Maio!$H$23</f>
        <v>11.879999999999999</v>
      </c>
      <c r="U38" s="110">
        <f>[34]Maio!$H$24</f>
        <v>7.2</v>
      </c>
      <c r="V38" s="110">
        <f>[34]Maio!$H$25</f>
        <v>9.3600000000000012</v>
      </c>
      <c r="W38" s="110">
        <f>[34]Maio!$H$26</f>
        <v>8.64</v>
      </c>
      <c r="X38" s="110">
        <f>[34]Maio!$H$27</f>
        <v>6.12</v>
      </c>
      <c r="Y38" s="110">
        <f>[34]Maio!$H$28</f>
        <v>6.84</v>
      </c>
      <c r="Z38" s="110">
        <f>[34]Maio!$H$29</f>
        <v>6.12</v>
      </c>
      <c r="AA38" s="110">
        <f>[34]Maio!$H$30</f>
        <v>9.3600000000000012</v>
      </c>
      <c r="AB38" s="110">
        <f>[34]Maio!$H$31</f>
        <v>11.520000000000001</v>
      </c>
      <c r="AC38" s="110">
        <f>[34]Maio!$H$32</f>
        <v>12.96</v>
      </c>
      <c r="AD38" s="110">
        <f>[34]Maio!$H$33</f>
        <v>14.76</v>
      </c>
      <c r="AE38" s="110">
        <f>[34]Maio!$H$34</f>
        <v>8.2799999999999994</v>
      </c>
      <c r="AF38" s="110">
        <f>[34]Maio!$H$35</f>
        <v>8.2799999999999994</v>
      </c>
      <c r="AG38" s="115">
        <f t="shared" si="3"/>
        <v>15.120000000000001</v>
      </c>
      <c r="AH38" s="114">
        <f t="shared" si="4"/>
        <v>9.7664516129032251</v>
      </c>
    </row>
    <row r="39" spans="1:38" x14ac:dyDescent="0.2">
      <c r="A39" s="48" t="s">
        <v>15</v>
      </c>
      <c r="B39" s="110">
        <f>[35]Maio!$H$5</f>
        <v>18</v>
      </c>
      <c r="C39" s="110">
        <f>[35]Maio!$H$6</f>
        <v>16.2</v>
      </c>
      <c r="D39" s="110">
        <f>[35]Maio!$H$7</f>
        <v>16.559999999999999</v>
      </c>
      <c r="E39" s="110">
        <f>[35]Maio!$H$8</f>
        <v>19.440000000000001</v>
      </c>
      <c r="F39" s="110">
        <f>[35]Maio!$H$9</f>
        <v>18.720000000000002</v>
      </c>
      <c r="G39" s="110">
        <f>[35]Maio!$H$10</f>
        <v>20.16</v>
      </c>
      <c r="H39" s="110">
        <f>[35]Maio!$H$11</f>
        <v>15.48</v>
      </c>
      <c r="I39" s="110">
        <f>[35]Maio!$H$12</f>
        <v>16.920000000000002</v>
      </c>
      <c r="J39" s="110">
        <f>[35]Maio!$H$13</f>
        <v>18.36</v>
      </c>
      <c r="K39" s="110">
        <f>[35]Maio!$H$14</f>
        <v>13.32</v>
      </c>
      <c r="L39" s="110">
        <f>[35]Maio!$H$15</f>
        <v>15.48</v>
      </c>
      <c r="M39" s="110">
        <f>[35]Maio!$H$16</f>
        <v>22.68</v>
      </c>
      <c r="N39" s="110">
        <f>[35]Maio!$H$17</f>
        <v>18</v>
      </c>
      <c r="O39" s="110">
        <f>[35]Maio!$H$18</f>
        <v>19.440000000000001</v>
      </c>
      <c r="P39" s="110">
        <f>[35]Maio!$H$19</f>
        <v>19.440000000000001</v>
      </c>
      <c r="Q39" s="110">
        <f>[35]Maio!$H$20</f>
        <v>16.2</v>
      </c>
      <c r="R39" s="110">
        <f>[35]Maio!$H$21</f>
        <v>19.440000000000001</v>
      </c>
      <c r="S39" s="110">
        <f>[35]Maio!$H$22</f>
        <v>14.04</v>
      </c>
      <c r="T39" s="110">
        <f>[35]Maio!$H$23</f>
        <v>17.64</v>
      </c>
      <c r="U39" s="110">
        <f>[35]Maio!$H$24</f>
        <v>11.16</v>
      </c>
      <c r="V39" s="110">
        <f>[35]Maio!$H$25</f>
        <v>12.6</v>
      </c>
      <c r="W39" s="110">
        <f>[35]Maio!$H$26</f>
        <v>13.68</v>
      </c>
      <c r="X39" s="110">
        <f>[35]Maio!$H$27</f>
        <v>14.04</v>
      </c>
      <c r="Y39" s="110">
        <f>[35]Maio!$H$28</f>
        <v>21.240000000000002</v>
      </c>
      <c r="Z39" s="110">
        <f>[35]Maio!$H$29</f>
        <v>17.64</v>
      </c>
      <c r="AA39" s="110">
        <f>[35]Maio!$H$30</f>
        <v>15.120000000000001</v>
      </c>
      <c r="AB39" s="110">
        <f>[35]Maio!$H$31</f>
        <v>18.720000000000002</v>
      </c>
      <c r="AC39" s="110">
        <f>[35]Maio!$H$32</f>
        <v>21.6</v>
      </c>
      <c r="AD39" s="110">
        <f>[35]Maio!$H$33</f>
        <v>15.840000000000002</v>
      </c>
      <c r="AE39" s="110">
        <f>[35]Maio!$H$34</f>
        <v>9.7200000000000006</v>
      </c>
      <c r="AF39" s="110">
        <f>[35]Maio!$H$35</f>
        <v>11.879999999999999</v>
      </c>
      <c r="AG39" s="115">
        <f t="shared" si="3"/>
        <v>22.68</v>
      </c>
      <c r="AH39" s="114">
        <f t="shared" si="4"/>
        <v>16.734193548387104</v>
      </c>
      <c r="AI39" s="12" t="s">
        <v>35</v>
      </c>
      <c r="AK39" t="s">
        <v>35</v>
      </c>
    </row>
    <row r="40" spans="1:38" x14ac:dyDescent="0.2">
      <c r="A40" s="48" t="s">
        <v>16</v>
      </c>
      <c r="B40" s="110">
        <f>[36]Maio!$H$5</f>
        <v>1.08</v>
      </c>
      <c r="C40" s="110">
        <f>[36]Maio!$H$6</f>
        <v>1.08</v>
      </c>
      <c r="D40" s="110">
        <f>[36]Maio!$H$7</f>
        <v>7.2</v>
      </c>
      <c r="E40" s="110">
        <f>[36]Maio!$H$8</f>
        <v>2.52</v>
      </c>
      <c r="F40" s="110">
        <f>[36]Maio!$H$9</f>
        <v>0.72000000000000008</v>
      </c>
      <c r="G40" s="110">
        <f>[36]Maio!$H$10</f>
        <v>9</v>
      </c>
      <c r="H40" s="110">
        <f>[36]Maio!$H$11</f>
        <v>12.6</v>
      </c>
      <c r="I40" s="110">
        <f>[36]Maio!$H$12</f>
        <v>16.2</v>
      </c>
      <c r="J40" s="110">
        <f>[36]Maio!$H$13</f>
        <v>15.48</v>
      </c>
      <c r="K40" s="110">
        <f>[36]Maio!$H$14</f>
        <v>14.76</v>
      </c>
      <c r="L40" s="110">
        <f>[36]Maio!$H$15</f>
        <v>5.4</v>
      </c>
      <c r="M40" s="110">
        <f>[36]Maio!$H$16</f>
        <v>0</v>
      </c>
      <c r="N40" s="110">
        <f>[36]Maio!$H$17</f>
        <v>0</v>
      </c>
      <c r="O40" s="110">
        <f>[36]Maio!$H$18</f>
        <v>8.2799999999999994</v>
      </c>
      <c r="P40" s="110">
        <f>[36]Maio!$H$19</f>
        <v>8.2799999999999994</v>
      </c>
      <c r="Q40" s="110">
        <f>[36]Maio!$H$20</f>
        <v>10.44</v>
      </c>
      <c r="R40" s="110">
        <f>[36]Maio!$H$21</f>
        <v>15.120000000000001</v>
      </c>
      <c r="S40" s="110">
        <f>[36]Maio!$H$22</f>
        <v>14.04</v>
      </c>
      <c r="T40" s="110">
        <f>[36]Maio!$H$23</f>
        <v>26.28</v>
      </c>
      <c r="U40" s="110">
        <f>[36]Maio!$H$24</f>
        <v>6.84</v>
      </c>
      <c r="V40" s="110">
        <f>[36]Maio!$H$25</f>
        <v>3.6</v>
      </c>
      <c r="W40" s="110">
        <f>[36]Maio!$H$26</f>
        <v>0</v>
      </c>
      <c r="X40" s="110">
        <f>[36]Maio!$H$27</f>
        <v>9.7200000000000006</v>
      </c>
      <c r="Y40" s="110">
        <f>[36]Maio!$H$28</f>
        <v>7.9200000000000008</v>
      </c>
      <c r="Z40" s="110">
        <f>[36]Maio!$H$29</f>
        <v>6.84</v>
      </c>
      <c r="AA40" s="110">
        <f>[36]Maio!$H$30</f>
        <v>14.76</v>
      </c>
      <c r="AB40" s="110">
        <f>[36]Maio!$H$31</f>
        <v>18</v>
      </c>
      <c r="AC40" s="110">
        <f>[36]Maio!$H$32</f>
        <v>20.16</v>
      </c>
      <c r="AD40" s="110">
        <f>[36]Maio!$H$33</f>
        <v>0</v>
      </c>
      <c r="AE40" s="110">
        <f>[36]Maio!$H$34</f>
        <v>0</v>
      </c>
      <c r="AF40" s="110">
        <f>[36]Maio!$H$35</f>
        <v>0</v>
      </c>
      <c r="AG40" s="115">
        <f t="shared" si="3"/>
        <v>26.28</v>
      </c>
      <c r="AH40" s="114">
        <f t="shared" si="4"/>
        <v>8.2683870967741928</v>
      </c>
      <c r="AK40" t="s">
        <v>35</v>
      </c>
    </row>
    <row r="41" spans="1:38" x14ac:dyDescent="0.2">
      <c r="A41" s="48" t="s">
        <v>257</v>
      </c>
      <c r="B41" s="110" t="str">
        <f>[37]Maio!$H$5</f>
        <v>*</v>
      </c>
      <c r="C41" s="110" t="str">
        <f>[37]Maio!$H$6</f>
        <v>*</v>
      </c>
      <c r="D41" s="110" t="str">
        <f>[37]Maio!$H$7</f>
        <v>*</v>
      </c>
      <c r="E41" s="110" t="str">
        <f>[37]Maio!$H$8</f>
        <v>*</v>
      </c>
      <c r="F41" s="110" t="str">
        <f>[37]Maio!$H$9</f>
        <v>*</v>
      </c>
      <c r="G41" s="110" t="str">
        <f>[37]Maio!$H$10</f>
        <v>*</v>
      </c>
      <c r="H41" s="110" t="str">
        <f>[37]Maio!$H$11</f>
        <v>*</v>
      </c>
      <c r="I41" s="110" t="str">
        <f>[37]Maio!$H$12</f>
        <v>*</v>
      </c>
      <c r="J41" s="110" t="str">
        <f>[37]Maio!$H$13</f>
        <v>*</v>
      </c>
      <c r="K41" s="110" t="str">
        <f>[37]Maio!$H$14</f>
        <v>*</v>
      </c>
      <c r="L41" s="110" t="str">
        <f>[37]Maio!$H$15</f>
        <v>*</v>
      </c>
      <c r="M41" s="110" t="str">
        <f>[37]Maio!$H$16</f>
        <v>*</v>
      </c>
      <c r="N41" s="110" t="str">
        <f>[37]Maio!$H$17</f>
        <v>*</v>
      </c>
      <c r="O41" s="110" t="str">
        <f>[37]Maio!$H$18</f>
        <v>*</v>
      </c>
      <c r="P41" s="110" t="str">
        <f>[37]Maio!$H$19</f>
        <v>*</v>
      </c>
      <c r="Q41" s="110" t="str">
        <f>[37]Maio!$H$20</f>
        <v>*</v>
      </c>
      <c r="R41" s="110" t="str">
        <f>[37]Maio!$H$21</f>
        <v>*</v>
      </c>
      <c r="S41" s="110" t="str">
        <f>[37]Maio!$H$22</f>
        <v>*</v>
      </c>
      <c r="T41" s="110" t="str">
        <f>[37]Maio!$H$23</f>
        <v>*</v>
      </c>
      <c r="U41" s="110" t="str">
        <f>[37]Maio!$H$24</f>
        <v>*</v>
      </c>
      <c r="V41" s="110" t="str">
        <f>[37]Maio!$H$25</f>
        <v>*</v>
      </c>
      <c r="W41" s="110" t="str">
        <f>[37]Maio!$H$26</f>
        <v>*</v>
      </c>
      <c r="X41" s="110" t="str">
        <f>[37]Maio!$H$27</f>
        <v>*</v>
      </c>
      <c r="Y41" s="110" t="str">
        <f>[37]Maio!$H$28</f>
        <v>*</v>
      </c>
      <c r="Z41" s="110" t="str">
        <f>[37]Maio!$H$29</f>
        <v>*</v>
      </c>
      <c r="AA41" s="110" t="str">
        <f>[37]Maio!$H$30</f>
        <v>*</v>
      </c>
      <c r="AB41" s="110" t="str">
        <f>[37]Maio!$H$31</f>
        <v>*</v>
      </c>
      <c r="AC41" s="110">
        <f>[37]Maio!$H$32</f>
        <v>22.68</v>
      </c>
      <c r="AD41" s="110">
        <f>[37]Maio!$H$33</f>
        <v>9.3600000000000012</v>
      </c>
      <c r="AE41" s="110">
        <f>[37]Maio!$H$34</f>
        <v>8.64</v>
      </c>
      <c r="AF41" s="110">
        <f>[37]Maio!$H$35</f>
        <v>10.08</v>
      </c>
      <c r="AG41" s="115">
        <f t="shared" si="3"/>
        <v>22.68</v>
      </c>
      <c r="AH41" s="114">
        <f t="shared" si="4"/>
        <v>12.69</v>
      </c>
    </row>
    <row r="42" spans="1:38" x14ac:dyDescent="0.2">
      <c r="A42" s="48" t="s">
        <v>154</v>
      </c>
      <c r="B42" s="110">
        <f>[38]Maio!$H$5</f>
        <v>11.520000000000001</v>
      </c>
      <c r="C42" s="110">
        <f>[38]Maio!$H$6</f>
        <v>7.5600000000000005</v>
      </c>
      <c r="D42" s="110">
        <f>[38]Maio!$H$7</f>
        <v>10.8</v>
      </c>
      <c r="E42" s="110">
        <f>[38]Maio!$H$8</f>
        <v>12.24</v>
      </c>
      <c r="F42" s="110">
        <f>[38]Maio!$H$9</f>
        <v>9.3600000000000012</v>
      </c>
      <c r="G42" s="110">
        <f>[38]Maio!$H$10</f>
        <v>8.64</v>
      </c>
      <c r="H42" s="110">
        <f>[38]Maio!$H$11</f>
        <v>15.48</v>
      </c>
      <c r="I42" s="110">
        <f>[38]Maio!$H$12</f>
        <v>16.2</v>
      </c>
      <c r="J42" s="110">
        <f>[38]Maio!$H$13</f>
        <v>21.6</v>
      </c>
      <c r="K42" s="110">
        <f>[38]Maio!$H$14</f>
        <v>20.16</v>
      </c>
      <c r="L42" s="110">
        <f>[38]Maio!$H$15</f>
        <v>14.04</v>
      </c>
      <c r="M42" s="110">
        <f>[38]Maio!$H$16</f>
        <v>12.24</v>
      </c>
      <c r="N42" s="110">
        <f>[38]Maio!$H$17</f>
        <v>10.44</v>
      </c>
      <c r="O42" s="110">
        <f>[38]Maio!$H$18</f>
        <v>12.24</v>
      </c>
      <c r="P42" s="110">
        <f>[38]Maio!$H$19</f>
        <v>13.32</v>
      </c>
      <c r="Q42" s="110">
        <f>[38]Maio!$H$20</f>
        <v>13.68</v>
      </c>
      <c r="R42" s="110">
        <f>[38]Maio!$H$21</f>
        <v>15.48</v>
      </c>
      <c r="S42" s="110">
        <f>[38]Maio!$H$22</f>
        <v>12.6</v>
      </c>
      <c r="T42" s="110">
        <f>[38]Maio!$H$23</f>
        <v>11.520000000000001</v>
      </c>
      <c r="U42" s="110">
        <f>[38]Maio!$H$24</f>
        <v>11.16</v>
      </c>
      <c r="V42" s="110">
        <f>[38]Maio!$H$25</f>
        <v>9</v>
      </c>
      <c r="W42" s="110">
        <f>[38]Maio!$H$26</f>
        <v>10.08</v>
      </c>
      <c r="X42" s="110">
        <f>[38]Maio!$H$27</f>
        <v>11.16</v>
      </c>
      <c r="Y42" s="110">
        <f>[38]Maio!$H$28</f>
        <v>10.44</v>
      </c>
      <c r="Z42" s="110">
        <f>[38]Maio!$H$29</f>
        <v>12.6</v>
      </c>
      <c r="AA42" s="110">
        <f>[38]Maio!$H$30</f>
        <v>12.96</v>
      </c>
      <c r="AB42" s="110">
        <f>[38]Maio!$H$31</f>
        <v>22.68</v>
      </c>
      <c r="AC42" s="110">
        <f>[38]Maio!$H$32</f>
        <v>17.64</v>
      </c>
      <c r="AD42" s="110">
        <f>[38]Maio!$H$33</f>
        <v>14.76</v>
      </c>
      <c r="AE42" s="110">
        <f>[38]Maio!$H$34</f>
        <v>11.520000000000001</v>
      </c>
      <c r="AF42" s="110">
        <f>[38]Maio!$H$35</f>
        <v>8.64</v>
      </c>
      <c r="AG42" s="115">
        <f t="shared" si="3"/>
        <v>22.68</v>
      </c>
      <c r="AH42" s="114">
        <f t="shared" si="4"/>
        <v>12.959999999999999</v>
      </c>
      <c r="AK42" t="s">
        <v>35</v>
      </c>
    </row>
    <row r="43" spans="1:38" x14ac:dyDescent="0.2">
      <c r="A43" s="48" t="s">
        <v>17</v>
      </c>
      <c r="B43" s="110">
        <f>[39]Maio!$H$5</f>
        <v>9</v>
      </c>
      <c r="C43" s="110">
        <f>[39]Maio!$H$6</f>
        <v>4.6800000000000006</v>
      </c>
      <c r="D43" s="110">
        <f>[39]Maio!$H$7</f>
        <v>6.12</v>
      </c>
      <c r="E43" s="110">
        <f>[39]Maio!$H$8</f>
        <v>7.5600000000000005</v>
      </c>
      <c r="F43" s="110">
        <f>[39]Maio!$H$9</f>
        <v>8.2799999999999994</v>
      </c>
      <c r="G43" s="110">
        <f>[39]Maio!$H$10</f>
        <v>9</v>
      </c>
      <c r="H43" s="110">
        <f>[39]Maio!$H$11</f>
        <v>7.5600000000000005</v>
      </c>
      <c r="I43" s="110">
        <f>[39]Maio!$H$12</f>
        <v>9</v>
      </c>
      <c r="J43" s="110">
        <f>[39]Maio!$H$13</f>
        <v>16.920000000000002</v>
      </c>
      <c r="K43" s="110">
        <f>[39]Maio!$H$14</f>
        <v>13.32</v>
      </c>
      <c r="L43" s="110">
        <f>[39]Maio!$H$15</f>
        <v>9.3600000000000012</v>
      </c>
      <c r="M43" s="110">
        <f>[39]Maio!$H$16</f>
        <v>11.879999999999999</v>
      </c>
      <c r="N43" s="110">
        <f>[39]Maio!$H$17</f>
        <v>8.2799999999999994</v>
      </c>
      <c r="O43" s="110">
        <f>[39]Maio!$H$18</f>
        <v>10.8</v>
      </c>
      <c r="P43" s="110">
        <f>[39]Maio!$H$19</f>
        <v>7.9200000000000008</v>
      </c>
      <c r="Q43" s="110">
        <f>[39]Maio!$H$20</f>
        <v>6.12</v>
      </c>
      <c r="R43" s="110">
        <f>[39]Maio!$H$21</f>
        <v>12.6</v>
      </c>
      <c r="S43" s="110">
        <f>[39]Maio!$H$22</f>
        <v>11.520000000000001</v>
      </c>
      <c r="T43" s="110">
        <f>[39]Maio!$H$23</f>
        <v>11.16</v>
      </c>
      <c r="U43" s="110">
        <f>[39]Maio!$H$24</f>
        <v>4.6800000000000006</v>
      </c>
      <c r="V43" s="110">
        <f>[39]Maio!$H$25</f>
        <v>5.7600000000000007</v>
      </c>
      <c r="W43" s="110">
        <f>[39]Maio!$H$26</f>
        <v>3.24</v>
      </c>
      <c r="X43" s="110">
        <f>[39]Maio!$H$27</f>
        <v>5.7600000000000007</v>
      </c>
      <c r="Y43" s="110">
        <f>[39]Maio!$H$28</f>
        <v>14.04</v>
      </c>
      <c r="Z43" s="110">
        <f>[39]Maio!$H$29</f>
        <v>8.64</v>
      </c>
      <c r="AA43" s="110">
        <f>[39]Maio!$H$30</f>
        <v>16.559999999999999</v>
      </c>
      <c r="AB43" s="110">
        <f>[39]Maio!$H$31</f>
        <v>14.76</v>
      </c>
      <c r="AC43" s="110">
        <f>[39]Maio!$H$32</f>
        <v>15.48</v>
      </c>
      <c r="AD43" s="110">
        <f>[39]Maio!$H$33</f>
        <v>7.9200000000000008</v>
      </c>
      <c r="AE43" s="110">
        <f>[39]Maio!$H$34</f>
        <v>6.48</v>
      </c>
      <c r="AF43" s="110">
        <f>[39]Maio!$H$35</f>
        <v>4.6800000000000006</v>
      </c>
      <c r="AG43" s="115">
        <f t="shared" si="3"/>
        <v>16.920000000000002</v>
      </c>
      <c r="AH43" s="114">
        <f t="shared" si="4"/>
        <v>9.3251612903225816</v>
      </c>
      <c r="AK43" t="s">
        <v>35</v>
      </c>
      <c r="AL43" t="s">
        <v>35</v>
      </c>
    </row>
    <row r="44" spans="1:38" x14ac:dyDescent="0.2">
      <c r="A44" s="48" t="s">
        <v>136</v>
      </c>
      <c r="B44" s="110">
        <f>[40]Maio!$H$5</f>
        <v>23.400000000000002</v>
      </c>
      <c r="C44" s="110">
        <f>[40]Maio!$H$6</f>
        <v>16.2</v>
      </c>
      <c r="D44" s="110">
        <f>[40]Maio!$H$7</f>
        <v>15.120000000000001</v>
      </c>
      <c r="E44" s="110">
        <f>[40]Maio!$H$8</f>
        <v>20.52</v>
      </c>
      <c r="F44" s="110">
        <f>[40]Maio!$H$9</f>
        <v>20.16</v>
      </c>
      <c r="G44" s="110">
        <f>[40]Maio!$H$10</f>
        <v>16.920000000000002</v>
      </c>
      <c r="H44" s="110">
        <f>[40]Maio!$H$11</f>
        <v>18</v>
      </c>
      <c r="I44" s="110">
        <f>[40]Maio!$H$12</f>
        <v>16.559999999999999</v>
      </c>
      <c r="J44" s="110">
        <f>[40]Maio!$H$13</f>
        <v>19.440000000000001</v>
      </c>
      <c r="K44" s="110">
        <f>[40]Maio!$H$14</f>
        <v>14.76</v>
      </c>
      <c r="L44" s="110">
        <f>[40]Maio!$H$15</f>
        <v>17.28</v>
      </c>
      <c r="M44" s="110">
        <f>[40]Maio!$H$16</f>
        <v>24.12</v>
      </c>
      <c r="N44" s="110">
        <f>[40]Maio!$H$17</f>
        <v>21.240000000000002</v>
      </c>
      <c r="O44" s="110">
        <f>[40]Maio!$H$18</f>
        <v>25.2</v>
      </c>
      <c r="P44" s="110">
        <f>[40]Maio!$H$19</f>
        <v>18.720000000000002</v>
      </c>
      <c r="Q44" s="110">
        <f>[40]Maio!$H$20</f>
        <v>21.96</v>
      </c>
      <c r="R44" s="110">
        <f>[40]Maio!$H$21</f>
        <v>20.52</v>
      </c>
      <c r="S44" s="110">
        <f>[40]Maio!$H$22</f>
        <v>23.040000000000003</v>
      </c>
      <c r="T44" s="110">
        <f>[40]Maio!$H$23</f>
        <v>24.48</v>
      </c>
      <c r="U44" s="110">
        <f>[40]Maio!$H$24</f>
        <v>15.48</v>
      </c>
      <c r="V44" s="110">
        <f>[40]Maio!$H$25</f>
        <v>15.120000000000001</v>
      </c>
      <c r="W44" s="110">
        <f>[40]Maio!$H$26</f>
        <v>13.68</v>
      </c>
      <c r="X44" s="110">
        <f>[40]Maio!$H$27</f>
        <v>17.64</v>
      </c>
      <c r="Y44" s="110">
        <f>[40]Maio!$H$28</f>
        <v>21.240000000000002</v>
      </c>
      <c r="Z44" s="110">
        <f>[40]Maio!$H$29</f>
        <v>16.2</v>
      </c>
      <c r="AA44" s="110">
        <f>[40]Maio!$H$30</f>
        <v>18.36</v>
      </c>
      <c r="AB44" s="110">
        <f>[40]Maio!$H$31</f>
        <v>18.36</v>
      </c>
      <c r="AC44" s="110">
        <f>[40]Maio!$H$32</f>
        <v>19.440000000000001</v>
      </c>
      <c r="AD44" s="110">
        <f>[40]Maio!$H$33</f>
        <v>11.16</v>
      </c>
      <c r="AE44" s="110">
        <f>[40]Maio!$H$34</f>
        <v>7.9200000000000008</v>
      </c>
      <c r="AF44" s="110">
        <f>[40]Maio!$H$35</f>
        <v>15.48</v>
      </c>
      <c r="AG44" s="115">
        <f t="shared" si="3"/>
        <v>25.2</v>
      </c>
      <c r="AH44" s="114">
        <f t="shared" si="4"/>
        <v>18.313548387096777</v>
      </c>
      <c r="AL44" t="s">
        <v>35</v>
      </c>
    </row>
    <row r="45" spans="1:38" x14ac:dyDescent="0.2">
      <c r="A45" s="48" t="s">
        <v>18</v>
      </c>
      <c r="B45" s="110">
        <f>[41]Maio!$H$5</f>
        <v>9.7200000000000006</v>
      </c>
      <c r="C45" s="110">
        <f>[41]Maio!$H$6</f>
        <v>6.12</v>
      </c>
      <c r="D45" s="110">
        <f>[41]Maio!$H$7</f>
        <v>10.08</v>
      </c>
      <c r="E45" s="110">
        <f>[41]Maio!$H$8</f>
        <v>15.120000000000001</v>
      </c>
      <c r="F45" s="110">
        <f>[41]Maio!$H$9</f>
        <v>10.44</v>
      </c>
      <c r="G45" s="110">
        <f>[41]Maio!$H$10</f>
        <v>9.7200000000000006</v>
      </c>
      <c r="H45" s="110">
        <f>[41]Maio!$H$11</f>
        <v>13.32</v>
      </c>
      <c r="I45" s="110">
        <f>[41]Maio!$H$12</f>
        <v>18</v>
      </c>
      <c r="J45" s="110">
        <f>[41]Maio!$H$13</f>
        <v>23.040000000000003</v>
      </c>
      <c r="K45" s="110">
        <f>[41]Maio!$H$14</f>
        <v>15.48</v>
      </c>
      <c r="L45" s="110">
        <f>[41]Maio!$H$15</f>
        <v>13.68</v>
      </c>
      <c r="M45" s="110">
        <f>[41]Maio!$H$16</f>
        <v>10.44</v>
      </c>
      <c r="N45" s="110">
        <f>[41]Maio!$H$17</f>
        <v>7.9200000000000008</v>
      </c>
      <c r="O45" s="110">
        <f>[41]Maio!$H$18</f>
        <v>11.16</v>
      </c>
      <c r="P45" s="110">
        <f>[41]Maio!$H$19</f>
        <v>9.7200000000000006</v>
      </c>
      <c r="Q45" s="110">
        <f>[41]Maio!$H$20</f>
        <v>15.48</v>
      </c>
      <c r="R45" s="110">
        <f>[41]Maio!$H$21</f>
        <v>18</v>
      </c>
      <c r="S45" s="110">
        <f>[41]Maio!$H$22</f>
        <v>22.32</v>
      </c>
      <c r="T45" s="110">
        <f>[41]Maio!$H$23</f>
        <v>12.96</v>
      </c>
      <c r="U45" s="110">
        <f>[41]Maio!$H$24</f>
        <v>10.44</v>
      </c>
      <c r="V45" s="110">
        <f>[41]Maio!$H$25</f>
        <v>16.559999999999999</v>
      </c>
      <c r="W45" s="110">
        <f>[41]Maio!$H$26</f>
        <v>10.8</v>
      </c>
      <c r="X45" s="110">
        <f>[41]Maio!$H$27</f>
        <v>10.8</v>
      </c>
      <c r="Y45" s="110">
        <f>[41]Maio!$H$28</f>
        <v>12.96</v>
      </c>
      <c r="Z45" s="110">
        <f>[41]Maio!$H$29</f>
        <v>11.879999999999999</v>
      </c>
      <c r="AA45" s="110">
        <f>[41]Maio!$H$30</f>
        <v>14.4</v>
      </c>
      <c r="AB45" s="110">
        <f>[41]Maio!$H$31</f>
        <v>22.32</v>
      </c>
      <c r="AC45" s="110">
        <f>[41]Maio!$H$32</f>
        <v>21.96</v>
      </c>
      <c r="AD45" s="110">
        <f>[41]Maio!$H$33</f>
        <v>17.64</v>
      </c>
      <c r="AE45" s="110">
        <f>[41]Maio!$H$34</f>
        <v>11.879999999999999</v>
      </c>
      <c r="AF45" s="110">
        <f>[41]Maio!$H$35</f>
        <v>9</v>
      </c>
      <c r="AG45" s="115">
        <f t="shared" ref="AG45:AG46" si="5">MAX(B45:AF45)</f>
        <v>23.040000000000003</v>
      </c>
      <c r="AH45" s="114">
        <f t="shared" ref="AH45:AH46" si="6">AVERAGE(B45:AF45)</f>
        <v>13.656774193548385</v>
      </c>
      <c r="AJ45" t="s">
        <v>35</v>
      </c>
      <c r="AK45" t="s">
        <v>35</v>
      </c>
      <c r="AL45" t="s">
        <v>35</v>
      </c>
    </row>
    <row r="46" spans="1:38" x14ac:dyDescent="0.2">
      <c r="A46" s="48" t="s">
        <v>19</v>
      </c>
      <c r="B46" s="110">
        <f>[42]Maio!$H$5</f>
        <v>5.04</v>
      </c>
      <c r="C46" s="110">
        <f>[42]Maio!$H$6</f>
        <v>0.72000000000000008</v>
      </c>
      <c r="D46" s="110">
        <f>[42]Maio!$H$7</f>
        <v>0.36000000000000004</v>
      </c>
      <c r="E46" s="110">
        <f>[42]Maio!$H$8</f>
        <v>5.7600000000000007</v>
      </c>
      <c r="F46" s="110">
        <f>[42]Maio!$H$9</f>
        <v>8.64</v>
      </c>
      <c r="G46" s="110">
        <f>[42]Maio!$H$10</f>
        <v>7.9200000000000008</v>
      </c>
      <c r="H46" s="110">
        <f>[42]Maio!$H$11</f>
        <v>3.6</v>
      </c>
      <c r="I46" s="110">
        <f>[42]Maio!$H$12</f>
        <v>12.6</v>
      </c>
      <c r="J46" s="110">
        <f>[42]Maio!$H$13</f>
        <v>11.879999999999999</v>
      </c>
      <c r="K46" s="110">
        <f>[42]Maio!$H$14</f>
        <v>1.08</v>
      </c>
      <c r="L46" s="110">
        <f>[42]Maio!$H$15</f>
        <v>1.4400000000000002</v>
      </c>
      <c r="M46" s="110">
        <f>[42]Maio!$H$16</f>
        <v>9</v>
      </c>
      <c r="N46" s="110">
        <f>[42]Maio!$H$16</f>
        <v>9</v>
      </c>
      <c r="O46" s="110">
        <f>[42]Maio!$H$16</f>
        <v>9</v>
      </c>
      <c r="P46" s="110">
        <f>[42]Maio!$H$16</f>
        <v>9</v>
      </c>
      <c r="Q46" s="110">
        <f>[42]Maio!$H$16</f>
        <v>9</v>
      </c>
      <c r="R46" s="110">
        <f>[42]Maio!$H$16</f>
        <v>9</v>
      </c>
      <c r="S46" s="110">
        <f>[42]Maio!$H$16</f>
        <v>9</v>
      </c>
      <c r="T46" s="110">
        <f>[42]Maio!$H$16</f>
        <v>9</v>
      </c>
      <c r="U46" s="110">
        <f>[42]Maio!$H$16</f>
        <v>9</v>
      </c>
      <c r="V46" s="110">
        <f>[42]Maio!$H$16</f>
        <v>9</v>
      </c>
      <c r="W46" s="110">
        <f>[42]Maio!$H$16</f>
        <v>9</v>
      </c>
      <c r="X46" s="110">
        <f>[42]Maio!$H$16</f>
        <v>9</v>
      </c>
      <c r="Y46" s="110">
        <f>[42]Maio!$H$16</f>
        <v>9</v>
      </c>
      <c r="Z46" s="110">
        <f>[42]Maio!$H$16</f>
        <v>9</v>
      </c>
      <c r="AA46" s="110">
        <f>[42]Maio!$H$16</f>
        <v>9</v>
      </c>
      <c r="AB46" s="110">
        <f>[42]Maio!$H$16</f>
        <v>9</v>
      </c>
      <c r="AC46" s="110">
        <f>[42]Maio!$H$16</f>
        <v>9</v>
      </c>
      <c r="AD46" s="110">
        <f>[42]Maio!$H$16</f>
        <v>9</v>
      </c>
      <c r="AE46" s="110">
        <f>[42]Maio!$H$16</f>
        <v>9</v>
      </c>
      <c r="AF46" s="110">
        <f>[42]Maio!$H$16</f>
        <v>9</v>
      </c>
      <c r="AG46" s="115">
        <f t="shared" si="5"/>
        <v>12.6</v>
      </c>
      <c r="AH46" s="114">
        <f t="shared" si="6"/>
        <v>7.7109677419354847</v>
      </c>
      <c r="AI46" s="12" t="s">
        <v>35</v>
      </c>
      <c r="AL46" t="s">
        <v>35</v>
      </c>
    </row>
    <row r="47" spans="1:38" x14ac:dyDescent="0.2">
      <c r="A47" s="48" t="s">
        <v>23</v>
      </c>
      <c r="B47" s="110">
        <f>[43]Maio!$H$5</f>
        <v>14.76</v>
      </c>
      <c r="C47" s="110">
        <f>[43]Maio!$H$6</f>
        <v>10.8</v>
      </c>
      <c r="D47" s="110">
        <f>[43]Maio!$H$7</f>
        <v>11.16</v>
      </c>
      <c r="E47" s="110">
        <f>[43]Maio!$H$8</f>
        <v>14.04</v>
      </c>
      <c r="F47" s="110">
        <f>[43]Maio!$H$9</f>
        <v>13.68</v>
      </c>
      <c r="G47" s="110">
        <f>[43]Maio!$H$10</f>
        <v>13.68</v>
      </c>
      <c r="H47" s="110">
        <f>[43]Maio!$H$11</f>
        <v>12.6</v>
      </c>
      <c r="I47" s="110">
        <f>[43]Maio!$H$12</f>
        <v>11.520000000000001</v>
      </c>
      <c r="J47" s="110">
        <f>[43]Maio!$H$13</f>
        <v>14.04</v>
      </c>
      <c r="K47" s="110">
        <f>[43]Maio!$H$14</f>
        <v>11.520000000000001</v>
      </c>
      <c r="L47" s="110">
        <f>[43]Maio!$H$15</f>
        <v>15.840000000000002</v>
      </c>
      <c r="M47" s="110">
        <f>[43]Maio!$H$16</f>
        <v>11.520000000000001</v>
      </c>
      <c r="N47" s="110">
        <f>[43]Maio!$H$17</f>
        <v>10.44</v>
      </c>
      <c r="O47" s="110">
        <f>[43]Maio!$H$18</f>
        <v>10.44</v>
      </c>
      <c r="P47" s="110">
        <f>[43]Maio!$H$19</f>
        <v>18</v>
      </c>
      <c r="Q47" s="110">
        <f>[43]Maio!$H$20</f>
        <v>14.04</v>
      </c>
      <c r="R47" s="110">
        <f>[43]Maio!$H$21</f>
        <v>12.6</v>
      </c>
      <c r="S47" s="110">
        <f>[43]Maio!$H$22</f>
        <v>12.6</v>
      </c>
      <c r="T47" s="110">
        <f>[43]Maio!$H$23</f>
        <v>14.76</v>
      </c>
      <c r="U47" s="110">
        <f>[43]Maio!$H$24</f>
        <v>11.879999999999999</v>
      </c>
      <c r="V47" s="110">
        <f>[43]Maio!$H$25</f>
        <v>10.08</v>
      </c>
      <c r="W47" s="110">
        <f>[43]Maio!$H$26</f>
        <v>6.48</v>
      </c>
      <c r="X47" s="110">
        <f>[43]Maio!$H$27</f>
        <v>10.8</v>
      </c>
      <c r="Y47" s="110">
        <f>[43]Maio!$H$28</f>
        <v>16.920000000000002</v>
      </c>
      <c r="Z47" s="110">
        <f>[43]Maio!$H$29</f>
        <v>11.520000000000001</v>
      </c>
      <c r="AA47" s="110">
        <f>[43]Maio!$H$30</f>
        <v>16.2</v>
      </c>
      <c r="AB47" s="110">
        <f>[43]Maio!$H$31</f>
        <v>18</v>
      </c>
      <c r="AC47" s="110">
        <f>[43]Maio!$H$32</f>
        <v>15.840000000000002</v>
      </c>
      <c r="AD47" s="110">
        <f>[43]Maio!$H$33</f>
        <v>15.48</v>
      </c>
      <c r="AE47" s="110">
        <f>[43]Maio!$H$34</f>
        <v>11.16</v>
      </c>
      <c r="AF47" s="110">
        <f>[43]Maio!$H$35</f>
        <v>7.2</v>
      </c>
      <c r="AG47" s="115">
        <f t="shared" si="3"/>
        <v>18</v>
      </c>
      <c r="AH47" s="114">
        <f t="shared" si="4"/>
        <v>12.89032258064516</v>
      </c>
    </row>
    <row r="48" spans="1:38" x14ac:dyDescent="0.2">
      <c r="A48" s="48" t="s">
        <v>34</v>
      </c>
      <c r="B48" s="110">
        <f>[44]Maio!$H$5</f>
        <v>21.96</v>
      </c>
      <c r="C48" s="110">
        <f>[44]Maio!$H$6</f>
        <v>15.840000000000002</v>
      </c>
      <c r="D48" s="110">
        <f>[44]Maio!$H$7</f>
        <v>18.36</v>
      </c>
      <c r="E48" s="110">
        <f>[44]Maio!$H$8</f>
        <v>18.36</v>
      </c>
      <c r="F48" s="110">
        <f>[44]Maio!$H$9</f>
        <v>18.36</v>
      </c>
      <c r="G48" s="110">
        <f>[44]Maio!$H$10</f>
        <v>15.120000000000001</v>
      </c>
      <c r="H48" s="110">
        <f>[44]Maio!$H$11</f>
        <v>17.64</v>
      </c>
      <c r="I48" s="110">
        <f>[44]Maio!$H$12</f>
        <v>22.32</v>
      </c>
      <c r="J48" s="110">
        <f>[44]Maio!$H$13</f>
        <v>24.12</v>
      </c>
      <c r="K48" s="110">
        <f>[44]Maio!$H$14</f>
        <v>15.840000000000002</v>
      </c>
      <c r="L48" s="110">
        <f>[44]Maio!$H$15</f>
        <v>16.559999999999999</v>
      </c>
      <c r="M48" s="110">
        <f>[44]Maio!$H$16</f>
        <v>21.240000000000002</v>
      </c>
      <c r="N48" s="110">
        <f>[44]Maio!$H$17</f>
        <v>21.96</v>
      </c>
      <c r="O48" s="110">
        <f>[44]Maio!$H$18</f>
        <v>21.96</v>
      </c>
      <c r="P48" s="110">
        <f>[44]Maio!$H$19</f>
        <v>22.32</v>
      </c>
      <c r="Q48" s="110">
        <f>[44]Maio!$H$20</f>
        <v>21.96</v>
      </c>
      <c r="R48" s="110">
        <f>[44]Maio!$H$21</f>
        <v>25.2</v>
      </c>
      <c r="S48" s="110">
        <f>[44]Maio!$H$22</f>
        <v>28.8</v>
      </c>
      <c r="T48" s="110">
        <f>[44]Maio!$H$23</f>
        <v>18.36</v>
      </c>
      <c r="U48" s="110">
        <f>[44]Maio!$H$24</f>
        <v>14.76</v>
      </c>
      <c r="V48" s="110">
        <f>[44]Maio!$H$25</f>
        <v>21.96</v>
      </c>
      <c r="W48" s="110">
        <f>[44]Maio!$H$26</f>
        <v>17.28</v>
      </c>
      <c r="X48" s="110">
        <f>[44]Maio!$H$27</f>
        <v>18</v>
      </c>
      <c r="Y48" s="110">
        <f>[44]Maio!$H$28</f>
        <v>18.720000000000002</v>
      </c>
      <c r="Z48" s="110">
        <f>[44]Maio!$H$29</f>
        <v>16.559999999999999</v>
      </c>
      <c r="AA48" s="110">
        <f>[44]Maio!$H$30</f>
        <v>21.240000000000002</v>
      </c>
      <c r="AB48" s="110">
        <f>[44]Maio!$H$31</f>
        <v>27.36</v>
      </c>
      <c r="AC48" s="110">
        <f>[44]Maio!$H$32</f>
        <v>34.92</v>
      </c>
      <c r="AD48" s="110">
        <f>[44]Maio!$H$33</f>
        <v>25.2</v>
      </c>
      <c r="AE48" s="110">
        <f>[44]Maio!$H$34</f>
        <v>13.32</v>
      </c>
      <c r="AF48" s="110">
        <f>[44]Maio!$H$35</f>
        <v>16.559999999999999</v>
      </c>
      <c r="AG48" s="115">
        <f t="shared" si="3"/>
        <v>34.92</v>
      </c>
      <c r="AH48" s="114">
        <f t="shared" si="4"/>
        <v>20.392258064516128</v>
      </c>
      <c r="AI48" s="12" t="s">
        <v>35</v>
      </c>
    </row>
    <row r="49" spans="1:38" x14ac:dyDescent="0.2">
      <c r="A49" s="48" t="s">
        <v>20</v>
      </c>
      <c r="B49" s="110">
        <f>[45]Maio!$H$5</f>
        <v>5.04</v>
      </c>
      <c r="C49" s="110">
        <f>[45]Maio!$H$6</f>
        <v>6.48</v>
      </c>
      <c r="D49" s="110">
        <f>[45]Maio!$H$7</f>
        <v>5.04</v>
      </c>
      <c r="E49" s="110">
        <f>[45]Maio!$H$8</f>
        <v>7.2</v>
      </c>
      <c r="F49" s="110">
        <f>[45]Maio!$H$9</f>
        <v>5.7600000000000007</v>
      </c>
      <c r="G49" s="110">
        <f>[45]Maio!$H$10</f>
        <v>5.7600000000000007</v>
      </c>
      <c r="H49" s="110">
        <f>[45]Maio!$H$11</f>
        <v>7.5600000000000005</v>
      </c>
      <c r="I49" s="110">
        <f>[45]Maio!$H$12</f>
        <v>9.3600000000000012</v>
      </c>
      <c r="J49" s="110">
        <f>[45]Maio!$H$13</f>
        <v>10.44</v>
      </c>
      <c r="K49" s="110">
        <f>[45]Maio!$H$14</f>
        <v>8.2799999999999994</v>
      </c>
      <c r="L49" s="110">
        <f>[45]Maio!$H$15</f>
        <v>6.84</v>
      </c>
      <c r="M49" s="110">
        <f>[45]Maio!$H$16</f>
        <v>7.2</v>
      </c>
      <c r="N49" s="110">
        <f>[45]Maio!$H$17</f>
        <v>10.8</v>
      </c>
      <c r="O49" s="110">
        <f>[45]Maio!$H$18</f>
        <v>7.9200000000000008</v>
      </c>
      <c r="P49" s="110">
        <f>[45]Maio!$H$19</f>
        <v>6.48</v>
      </c>
      <c r="Q49" s="110">
        <f>[45]Maio!$H$20</f>
        <v>10.08</v>
      </c>
      <c r="R49" s="110">
        <f>[45]Maio!$H$21</f>
        <v>11.520000000000001</v>
      </c>
      <c r="S49" s="110">
        <f>[45]Maio!$H$22</f>
        <v>14.4</v>
      </c>
      <c r="T49" s="110">
        <f>[45]Maio!$H$23</f>
        <v>6.48</v>
      </c>
      <c r="U49" s="110">
        <f>[45]Maio!$H$24</f>
        <v>10.44</v>
      </c>
      <c r="V49" s="110">
        <f>[45]Maio!$H$25</f>
        <v>7.5600000000000005</v>
      </c>
      <c r="W49" s="110">
        <f>[45]Maio!$H$26</f>
        <v>6.84</v>
      </c>
      <c r="X49" s="110">
        <f>[45]Maio!$H$27</f>
        <v>5.04</v>
      </c>
      <c r="Y49" s="110">
        <f>[45]Maio!$H$28</f>
        <v>6.48</v>
      </c>
      <c r="Z49" s="110">
        <f>[45]Maio!$H$29</f>
        <v>10.8</v>
      </c>
      <c r="AA49" s="110">
        <f>[45]Maio!$H$30</f>
        <v>9.7200000000000006</v>
      </c>
      <c r="AB49" s="110">
        <f>[45]Maio!$H$31</f>
        <v>12.96</v>
      </c>
      <c r="AC49" s="110">
        <f>[45]Maio!$H$32</f>
        <v>10.8</v>
      </c>
      <c r="AD49" s="110">
        <f>[45]Maio!$H$33</f>
        <v>7.5600000000000005</v>
      </c>
      <c r="AE49" s="110">
        <f>[45]Maio!$H$34</f>
        <v>6.12</v>
      </c>
      <c r="AF49" s="110">
        <f>[45]Maio!$H$35</f>
        <v>5.04</v>
      </c>
      <c r="AG49" s="115">
        <f t="shared" si="3"/>
        <v>14.4</v>
      </c>
      <c r="AH49" s="114">
        <f t="shared" si="4"/>
        <v>8.1290322580645178</v>
      </c>
    </row>
    <row r="50" spans="1:38" s="5" customFormat="1" ht="17.100000000000001" customHeight="1" x14ac:dyDescent="0.2">
      <c r="A50" s="49" t="s">
        <v>24</v>
      </c>
      <c r="B50" s="111">
        <f t="shared" ref="B50:AE50" si="7">MAX(B5:B49)</f>
        <v>23.400000000000002</v>
      </c>
      <c r="C50" s="111">
        <f t="shared" si="7"/>
        <v>19.079999999999998</v>
      </c>
      <c r="D50" s="111">
        <f t="shared" si="7"/>
        <v>18.36</v>
      </c>
      <c r="E50" s="111">
        <f t="shared" si="7"/>
        <v>21.6</v>
      </c>
      <c r="F50" s="111">
        <f t="shared" si="7"/>
        <v>23.759999999999998</v>
      </c>
      <c r="G50" s="111">
        <f t="shared" si="7"/>
        <v>24.48</v>
      </c>
      <c r="H50" s="111">
        <f t="shared" si="7"/>
        <v>23.759999999999998</v>
      </c>
      <c r="I50" s="111">
        <f t="shared" si="7"/>
        <v>28.8</v>
      </c>
      <c r="J50" s="111">
        <f t="shared" si="7"/>
        <v>31.680000000000003</v>
      </c>
      <c r="K50" s="111">
        <f t="shared" si="7"/>
        <v>29.16</v>
      </c>
      <c r="L50" s="111">
        <f t="shared" si="7"/>
        <v>20.52</v>
      </c>
      <c r="M50" s="111">
        <f t="shared" si="7"/>
        <v>24.12</v>
      </c>
      <c r="N50" s="111">
        <f t="shared" si="7"/>
        <v>21.96</v>
      </c>
      <c r="O50" s="111">
        <f t="shared" si="7"/>
        <v>25.2</v>
      </c>
      <c r="P50" s="111">
        <f t="shared" si="7"/>
        <v>23.040000000000003</v>
      </c>
      <c r="Q50" s="111">
        <f t="shared" si="7"/>
        <v>23.759999999999998</v>
      </c>
      <c r="R50" s="111">
        <f t="shared" si="7"/>
        <v>25.56</v>
      </c>
      <c r="S50" s="111">
        <f t="shared" si="7"/>
        <v>36</v>
      </c>
      <c r="T50" s="111">
        <f t="shared" si="7"/>
        <v>27</v>
      </c>
      <c r="U50" s="111">
        <f t="shared" si="7"/>
        <v>19.079999999999998</v>
      </c>
      <c r="V50" s="111">
        <f t="shared" si="7"/>
        <v>21.96</v>
      </c>
      <c r="W50" s="111">
        <f t="shared" si="7"/>
        <v>24.12</v>
      </c>
      <c r="X50" s="111">
        <f t="shared" si="7"/>
        <v>19.8</v>
      </c>
      <c r="Y50" s="111">
        <f t="shared" si="7"/>
        <v>23.400000000000002</v>
      </c>
      <c r="Z50" s="111">
        <f t="shared" si="7"/>
        <v>28.44</v>
      </c>
      <c r="AA50" s="111">
        <f t="shared" si="7"/>
        <v>24.48</v>
      </c>
      <c r="AB50" s="111">
        <f t="shared" si="7"/>
        <v>38.519999999999996</v>
      </c>
      <c r="AC50" s="111">
        <f t="shared" si="7"/>
        <v>42.84</v>
      </c>
      <c r="AD50" s="111">
        <f t="shared" si="7"/>
        <v>25.2</v>
      </c>
      <c r="AE50" s="111">
        <f t="shared" si="7"/>
        <v>15.48</v>
      </c>
      <c r="AF50" s="111">
        <f t="shared" ref="AF50" si="8">MAX(AF5:AF49)</f>
        <v>16.559999999999999</v>
      </c>
      <c r="AG50" s="115">
        <f>MAX(AG5:AG49)</f>
        <v>42.84</v>
      </c>
      <c r="AH50" s="114">
        <f>AVERAGE(AH5:AH49)</f>
        <v>13.726892603576388</v>
      </c>
      <c r="AK50" s="5" t="s">
        <v>35</v>
      </c>
      <c r="AL50" s="5" t="s">
        <v>35</v>
      </c>
    </row>
    <row r="51" spans="1:38" x14ac:dyDescent="0.2">
      <c r="A51" s="105" t="s">
        <v>227</v>
      </c>
      <c r="B51" s="39"/>
      <c r="C51" s="39"/>
      <c r="D51" s="39"/>
      <c r="E51" s="39"/>
      <c r="F51" s="39"/>
      <c r="G51" s="39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50"/>
      <c r="AF51" s="50"/>
      <c r="AG51" s="43"/>
      <c r="AH51" s="44"/>
      <c r="AK51" t="s">
        <v>35</v>
      </c>
    </row>
    <row r="52" spans="1:38" x14ac:dyDescent="0.2">
      <c r="A52" s="105" t="s">
        <v>248</v>
      </c>
      <c r="B52" s="40"/>
      <c r="C52" s="40"/>
      <c r="D52" s="40"/>
      <c r="E52" s="40"/>
      <c r="F52" s="40"/>
      <c r="G52" s="40"/>
      <c r="H52" s="40"/>
      <c r="I52" s="40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8"/>
      <c r="U52" s="98"/>
      <c r="V52" s="98"/>
      <c r="W52" s="98"/>
      <c r="X52" s="98"/>
      <c r="Y52" s="96"/>
      <c r="Z52" s="96"/>
      <c r="AA52" s="96"/>
      <c r="AB52" s="96"/>
      <c r="AC52" s="96"/>
      <c r="AD52" s="96"/>
      <c r="AE52" s="96"/>
      <c r="AF52" s="96"/>
      <c r="AG52" s="43"/>
      <c r="AH52" s="42"/>
      <c r="AJ52" t="s">
        <v>35</v>
      </c>
      <c r="AK52" t="s">
        <v>35</v>
      </c>
      <c r="AL52" t="s">
        <v>35</v>
      </c>
    </row>
    <row r="53" spans="1:38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99"/>
      <c r="U53" s="99"/>
      <c r="V53" s="99"/>
      <c r="W53" s="99"/>
      <c r="X53" s="99"/>
      <c r="Y53" s="96"/>
      <c r="Z53" s="96"/>
      <c r="AA53" s="96"/>
      <c r="AB53" s="96"/>
      <c r="AC53" s="96"/>
      <c r="AD53" s="45"/>
      <c r="AE53" s="45"/>
      <c r="AF53" s="45"/>
      <c r="AG53" s="43"/>
      <c r="AH53" s="42"/>
    </row>
    <row r="54" spans="1:38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5"/>
      <c r="AE54" s="45"/>
      <c r="AF54" s="45"/>
      <c r="AG54" s="43"/>
      <c r="AH54" s="74"/>
      <c r="AL54" t="s">
        <v>35</v>
      </c>
    </row>
    <row r="55" spans="1:38" x14ac:dyDescent="0.2">
      <c r="A55" s="41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5"/>
      <c r="AF55" s="45"/>
      <c r="AG55" s="43"/>
      <c r="AH55" s="44"/>
    </row>
    <row r="56" spans="1:38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6"/>
      <c r="AF56" s="46"/>
      <c r="AG56" s="43"/>
      <c r="AH56" s="44"/>
      <c r="AK56" t="s">
        <v>35</v>
      </c>
    </row>
    <row r="57" spans="1:38" ht="13.5" thickBot="1" x14ac:dyDescent="0.25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3"/>
      <c r="AH57" s="75"/>
    </row>
    <row r="58" spans="1:38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H58" s="1"/>
      <c r="AK58" t="s">
        <v>35</v>
      </c>
      <c r="AL58" s="12" t="s">
        <v>35</v>
      </c>
    </row>
    <row r="59" spans="1:38" x14ac:dyDescent="0.2">
      <c r="AL59" s="12" t="s">
        <v>35</v>
      </c>
    </row>
    <row r="60" spans="1:38" x14ac:dyDescent="0.2">
      <c r="AA60" s="3" t="s">
        <v>35</v>
      </c>
      <c r="AH60" t="s">
        <v>35</v>
      </c>
      <c r="AK60" t="s">
        <v>35</v>
      </c>
    </row>
    <row r="61" spans="1:38" x14ac:dyDescent="0.2">
      <c r="U61" s="3" t="s">
        <v>35</v>
      </c>
    </row>
    <row r="62" spans="1:38" x14ac:dyDescent="0.2">
      <c r="J62" s="3" t="s">
        <v>35</v>
      </c>
      <c r="N62" s="3" t="s">
        <v>35</v>
      </c>
      <c r="S62" s="3" t="s">
        <v>35</v>
      </c>
      <c r="V62" s="3" t="s">
        <v>35</v>
      </c>
    </row>
    <row r="63" spans="1:38" x14ac:dyDescent="0.2">
      <c r="G63" s="3" t="s">
        <v>35</v>
      </c>
      <c r="H63" s="3" t="s">
        <v>200</v>
      </c>
      <c r="P63" s="3" t="s">
        <v>35</v>
      </c>
      <c r="S63" s="3" t="s">
        <v>35</v>
      </c>
      <c r="U63" s="3" t="s">
        <v>35</v>
      </c>
      <c r="V63" s="3" t="s">
        <v>35</v>
      </c>
      <c r="AC63" s="3" t="s">
        <v>35</v>
      </c>
    </row>
    <row r="64" spans="1:38" x14ac:dyDescent="0.2">
      <c r="T64" s="3" t="s">
        <v>35</v>
      </c>
      <c r="W64" s="3" t="s">
        <v>35</v>
      </c>
      <c r="AA64" s="3" t="s">
        <v>35</v>
      </c>
      <c r="AE64" s="3" t="s">
        <v>35</v>
      </c>
    </row>
    <row r="65" spans="7:31" x14ac:dyDescent="0.2">
      <c r="W65" s="3" t="s">
        <v>35</v>
      </c>
      <c r="Z65" s="3" t="s">
        <v>35</v>
      </c>
    </row>
    <row r="66" spans="7:31" x14ac:dyDescent="0.2">
      <c r="P66" s="3" t="s">
        <v>35</v>
      </c>
      <c r="Q66" s="3" t="s">
        <v>35</v>
      </c>
      <c r="AA66" s="3" t="s">
        <v>35</v>
      </c>
      <c r="AE66" s="3" t="s">
        <v>35</v>
      </c>
    </row>
    <row r="68" spans="7:31" x14ac:dyDescent="0.2">
      <c r="K68" s="3" t="s">
        <v>35</v>
      </c>
      <c r="M68" s="3" t="s">
        <v>35</v>
      </c>
    </row>
    <row r="69" spans="7:31" x14ac:dyDescent="0.2">
      <c r="G69" s="3" t="s">
        <v>35</v>
      </c>
    </row>
    <row r="70" spans="7:31" x14ac:dyDescent="0.2">
      <c r="M70" s="3" t="s">
        <v>35</v>
      </c>
    </row>
    <row r="72" spans="7:31" x14ac:dyDescent="0.2">
      <c r="R72" s="3" t="s">
        <v>35</v>
      </c>
    </row>
  </sheetData>
  <mergeCells count="34">
    <mergeCell ref="A1:AH1"/>
    <mergeCell ref="AF3:AF4"/>
    <mergeCell ref="B2:AH2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2"/>
  <sheetViews>
    <sheetView workbookViewId="0">
      <selection activeCell="B3" sqref="B3:B4"/>
    </sheetView>
  </sheetViews>
  <sheetFormatPr defaultRowHeight="12.75" x14ac:dyDescent="0.2"/>
  <cols>
    <col min="1" max="1" width="23.7109375" style="2" customWidth="1"/>
    <col min="2" max="4" width="3.5703125" style="2" bestFit="1" customWidth="1"/>
    <col min="5" max="5" width="3.42578125" style="2" bestFit="1" customWidth="1"/>
    <col min="6" max="10" width="3.5703125" style="2" bestFit="1" customWidth="1"/>
    <col min="11" max="11" width="3.42578125" style="2" bestFit="1" customWidth="1"/>
    <col min="12" max="20" width="3.5703125" style="2" bestFit="1" customWidth="1"/>
    <col min="21" max="25" width="3.42578125" style="2" bestFit="1" customWidth="1"/>
    <col min="26" max="30" width="3.5703125" style="2" bestFit="1" customWidth="1"/>
    <col min="31" max="32" width="3.5703125" style="2" customWidth="1"/>
    <col min="33" max="33" width="18.140625" style="6" bestFit="1" customWidth="1"/>
  </cols>
  <sheetData>
    <row r="1" spans="1:38" ht="20.100000000000001" customHeight="1" thickBot="1" x14ac:dyDescent="0.25">
      <c r="A1" s="145" t="s">
        <v>22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7"/>
    </row>
    <row r="2" spans="1:38" s="4" customFormat="1" ht="16.5" customHeight="1" x14ac:dyDescent="0.2">
      <c r="A2" s="148" t="s">
        <v>21</v>
      </c>
      <c r="B2" s="154" t="s">
        <v>202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6"/>
    </row>
    <row r="3" spans="1:38" s="5" customFormat="1" ht="12" customHeight="1" x14ac:dyDescent="0.2">
      <c r="A3" s="149"/>
      <c r="B3" s="150">
        <v>1</v>
      </c>
      <c r="C3" s="152">
        <f>SUM(B3+1)</f>
        <v>2</v>
      </c>
      <c r="D3" s="152">
        <f t="shared" ref="D3:AD3" si="0">SUM(C3+1)</f>
        <v>3</v>
      </c>
      <c r="E3" s="152">
        <f t="shared" si="0"/>
        <v>4</v>
      </c>
      <c r="F3" s="152">
        <f t="shared" si="0"/>
        <v>5</v>
      </c>
      <c r="G3" s="152">
        <f t="shared" si="0"/>
        <v>6</v>
      </c>
      <c r="H3" s="152">
        <f t="shared" si="0"/>
        <v>7</v>
      </c>
      <c r="I3" s="152">
        <f t="shared" si="0"/>
        <v>8</v>
      </c>
      <c r="J3" s="152">
        <f t="shared" si="0"/>
        <v>9</v>
      </c>
      <c r="K3" s="152">
        <f t="shared" si="0"/>
        <v>10</v>
      </c>
      <c r="L3" s="152">
        <f t="shared" si="0"/>
        <v>11</v>
      </c>
      <c r="M3" s="152">
        <f t="shared" si="0"/>
        <v>12</v>
      </c>
      <c r="N3" s="152">
        <f t="shared" si="0"/>
        <v>13</v>
      </c>
      <c r="O3" s="152">
        <f t="shared" si="0"/>
        <v>14</v>
      </c>
      <c r="P3" s="152">
        <f t="shared" si="0"/>
        <v>15</v>
      </c>
      <c r="Q3" s="152">
        <f t="shared" si="0"/>
        <v>16</v>
      </c>
      <c r="R3" s="152">
        <f t="shared" si="0"/>
        <v>17</v>
      </c>
      <c r="S3" s="152">
        <f t="shared" si="0"/>
        <v>18</v>
      </c>
      <c r="T3" s="152">
        <f t="shared" si="0"/>
        <v>19</v>
      </c>
      <c r="U3" s="152">
        <f t="shared" si="0"/>
        <v>20</v>
      </c>
      <c r="V3" s="152">
        <f t="shared" si="0"/>
        <v>21</v>
      </c>
      <c r="W3" s="152">
        <f t="shared" si="0"/>
        <v>22</v>
      </c>
      <c r="X3" s="152">
        <f t="shared" si="0"/>
        <v>23</v>
      </c>
      <c r="Y3" s="152">
        <f t="shared" si="0"/>
        <v>24</v>
      </c>
      <c r="Z3" s="152">
        <f t="shared" si="0"/>
        <v>25</v>
      </c>
      <c r="AA3" s="152">
        <f t="shared" si="0"/>
        <v>26</v>
      </c>
      <c r="AB3" s="152">
        <f t="shared" si="0"/>
        <v>27</v>
      </c>
      <c r="AC3" s="152">
        <f t="shared" si="0"/>
        <v>28</v>
      </c>
      <c r="AD3" s="152">
        <f t="shared" si="0"/>
        <v>29</v>
      </c>
      <c r="AE3" s="159">
        <v>30</v>
      </c>
      <c r="AF3" s="157">
        <v>31</v>
      </c>
      <c r="AG3" s="83" t="s">
        <v>193</v>
      </c>
    </row>
    <row r="4" spans="1:38" s="5" customFormat="1" ht="13.5" customHeight="1" x14ac:dyDescent="0.2">
      <c r="A4" s="149"/>
      <c r="B4" s="151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60"/>
      <c r="AF4" s="158"/>
      <c r="AG4" s="84" t="s">
        <v>25</v>
      </c>
    </row>
    <row r="5" spans="1:38" s="5" customFormat="1" x14ac:dyDescent="0.2">
      <c r="A5" s="76" t="s">
        <v>30</v>
      </c>
      <c r="B5" s="90" t="str">
        <f>[46]Outubro!$I$5</f>
        <v>*</v>
      </c>
      <c r="C5" s="90" t="str">
        <f>[46]Outubro!$I$6</f>
        <v>*</v>
      </c>
      <c r="D5" s="90" t="str">
        <f>[46]Outubro!$I$7</f>
        <v>*</v>
      </c>
      <c r="E5" s="90" t="str">
        <f>[46]Outubro!$I$8</f>
        <v>*</v>
      </c>
      <c r="F5" s="90" t="str">
        <f>[46]Outubro!$I$9</f>
        <v>*</v>
      </c>
      <c r="G5" s="90" t="str">
        <f>[46]Outubro!$I$10</f>
        <v>*</v>
      </c>
      <c r="H5" s="90" t="str">
        <f>[46]Outubro!$I$11</f>
        <v>*</v>
      </c>
      <c r="I5" s="90" t="str">
        <f>[46]Outubro!$I$12</f>
        <v>*</v>
      </c>
      <c r="J5" s="90" t="str">
        <f>[46]Outubro!$I$13</f>
        <v>*</v>
      </c>
      <c r="K5" s="90" t="str">
        <f>[46]Outubro!$I$14</f>
        <v>*</v>
      </c>
      <c r="L5" s="90" t="str">
        <f>[46]Outubro!$I$15</f>
        <v>*</v>
      </c>
      <c r="M5" s="90" t="str">
        <f>[46]Outubro!$I$16</f>
        <v>*</v>
      </c>
      <c r="N5" s="90" t="str">
        <f>[46]Outubro!$I$17</f>
        <v>*</v>
      </c>
      <c r="O5" s="90" t="str">
        <f>[46]Outubro!$I$18</f>
        <v>*</v>
      </c>
      <c r="P5" s="90" t="str">
        <f>[46]Outubro!$I$19</f>
        <v>*</v>
      </c>
      <c r="Q5" s="90" t="str">
        <f>[46]Outubro!$I$20</f>
        <v>*</v>
      </c>
      <c r="R5" s="90" t="str">
        <f>[46]Outubro!$I$21</f>
        <v>*</v>
      </c>
      <c r="S5" s="90" t="str">
        <f>[46]Outubro!$I$22</f>
        <v>*</v>
      </c>
      <c r="T5" s="90" t="str">
        <f>[46]Outubro!$I$23</f>
        <v>*</v>
      </c>
      <c r="U5" s="90" t="str">
        <f>[46]Outubro!$I$24</f>
        <v>*</v>
      </c>
      <c r="V5" s="90" t="str">
        <f>[46]Outubro!$I$25</f>
        <v>*</v>
      </c>
      <c r="W5" s="90" t="str">
        <f>[46]Outubro!$I$26</f>
        <v>*</v>
      </c>
      <c r="X5" s="90" t="str">
        <f>[46]Outubro!$I$27</f>
        <v>*</v>
      </c>
      <c r="Y5" s="90" t="str">
        <f>[46]Outubro!$I$28</f>
        <v>*</v>
      </c>
      <c r="Z5" s="90" t="str">
        <f>[46]Outubro!$I$29</f>
        <v>*</v>
      </c>
      <c r="AA5" s="90" t="str">
        <f>[46]Outubro!$I$30</f>
        <v>*</v>
      </c>
      <c r="AB5" s="90" t="str">
        <f>[46]Outubro!$I$31</f>
        <v>*</v>
      </c>
      <c r="AC5" s="90" t="str">
        <f>[46]Outubro!$I$32</f>
        <v>*</v>
      </c>
      <c r="AD5" s="90" t="str">
        <f>[46]Outubro!$I$33</f>
        <v>*</v>
      </c>
      <c r="AE5" s="90" t="str">
        <f>[46]Outubro!$I$34</f>
        <v>*</v>
      </c>
      <c r="AF5" s="90" t="str">
        <f>[46]Outubro!$I$35</f>
        <v>*</v>
      </c>
      <c r="AG5" s="91" t="str">
        <f>[46]Outubro!$I$36</f>
        <v>*</v>
      </c>
    </row>
    <row r="6" spans="1:38" x14ac:dyDescent="0.2">
      <c r="A6" s="76" t="s">
        <v>0</v>
      </c>
      <c r="B6" s="11" t="str">
        <f>[47]Outubro!$I$5</f>
        <v>*</v>
      </c>
      <c r="C6" s="11" t="str">
        <f>[47]Outubro!$I$6</f>
        <v>*</v>
      </c>
      <c r="D6" s="11" t="str">
        <f>[47]Outubro!$I$7</f>
        <v>*</v>
      </c>
      <c r="E6" s="11" t="str">
        <f>[47]Outubro!$I$8</f>
        <v>*</v>
      </c>
      <c r="F6" s="11" t="str">
        <f>[47]Outubro!$I$9</f>
        <v>*</v>
      </c>
      <c r="G6" s="11" t="str">
        <f>[47]Outubro!$I$10</f>
        <v>*</v>
      </c>
      <c r="H6" s="11" t="str">
        <f>[47]Outubro!$I$11</f>
        <v>*</v>
      </c>
      <c r="I6" s="11" t="str">
        <f>[47]Outubro!$I$12</f>
        <v>*</v>
      </c>
      <c r="J6" s="11" t="str">
        <f>[47]Outubro!$I$13</f>
        <v>*</v>
      </c>
      <c r="K6" s="11" t="str">
        <f>[47]Outubro!$I$14</f>
        <v>*</v>
      </c>
      <c r="L6" s="11" t="str">
        <f>[47]Outubro!$I$15</f>
        <v>*</v>
      </c>
      <c r="M6" s="11" t="str">
        <f>[47]Outubro!$I$16</f>
        <v>*</v>
      </c>
      <c r="N6" s="11" t="str">
        <f>[47]Outubro!$I$17</f>
        <v>*</v>
      </c>
      <c r="O6" s="11" t="str">
        <f>[47]Outubro!$I$18</f>
        <v>*</v>
      </c>
      <c r="P6" s="11" t="str">
        <f>[47]Outubro!$I$19</f>
        <v>*</v>
      </c>
      <c r="Q6" s="11" t="str">
        <f>[47]Outubro!$I$20</f>
        <v>*</v>
      </c>
      <c r="R6" s="11" t="str">
        <f>[47]Outubro!$I$21</f>
        <v>*</v>
      </c>
      <c r="S6" s="11" t="str">
        <f>[47]Outubro!$I$22</f>
        <v>*</v>
      </c>
      <c r="T6" s="89" t="str">
        <f>[47]Outubro!$I$23</f>
        <v>*</v>
      </c>
      <c r="U6" s="89" t="str">
        <f>[47]Outubro!$I$24</f>
        <v>*</v>
      </c>
      <c r="V6" s="89" t="str">
        <f>[47]Outubro!$I$25</f>
        <v>*</v>
      </c>
      <c r="W6" s="89" t="str">
        <f>[47]Outubro!$I$26</f>
        <v>*</v>
      </c>
      <c r="X6" s="89" t="str">
        <f>[47]Outubro!$I$27</f>
        <v>*</v>
      </c>
      <c r="Y6" s="89" t="str">
        <f>[47]Outubro!$I$28</f>
        <v>*</v>
      </c>
      <c r="Z6" s="89" t="str">
        <f>[47]Outubro!$I$29</f>
        <v>*</v>
      </c>
      <c r="AA6" s="89" t="str">
        <f>[47]Outubro!$I$30</f>
        <v>*</v>
      </c>
      <c r="AB6" s="89" t="str">
        <f>[47]Outubro!$I$31</f>
        <v>*</v>
      </c>
      <c r="AC6" s="89" t="str">
        <f>[47]Outubro!$I$32</f>
        <v>*</v>
      </c>
      <c r="AD6" s="89" t="str">
        <f>[47]Outubro!$I$33</f>
        <v>*</v>
      </c>
      <c r="AE6" s="89" t="str">
        <f>[47]Outubro!$I$34</f>
        <v>*</v>
      </c>
      <c r="AF6" s="89" t="str">
        <f>[47]Outubro!$I$35</f>
        <v>*</v>
      </c>
      <c r="AG6" s="86" t="str">
        <f>[47]Outubro!$I$36</f>
        <v>*</v>
      </c>
    </row>
    <row r="7" spans="1:38" x14ac:dyDescent="0.2">
      <c r="A7" s="76" t="s">
        <v>85</v>
      </c>
      <c r="B7" s="89" t="str">
        <f>[48]Outubro!$I$5</f>
        <v>*</v>
      </c>
      <c r="C7" s="89" t="str">
        <f>[48]Outubro!$I$6</f>
        <v>*</v>
      </c>
      <c r="D7" s="89" t="str">
        <f>[48]Outubro!$I$7</f>
        <v>*</v>
      </c>
      <c r="E7" s="89" t="str">
        <f>[48]Outubro!$I$8</f>
        <v>*</v>
      </c>
      <c r="F7" s="89" t="str">
        <f>[48]Outubro!$I$9</f>
        <v>*</v>
      </c>
      <c r="G7" s="89" t="str">
        <f>[48]Outubro!$I$10</f>
        <v>*</v>
      </c>
      <c r="H7" s="89" t="str">
        <f>[48]Outubro!$I$11</f>
        <v>*</v>
      </c>
      <c r="I7" s="89" t="str">
        <f>[48]Outubro!$I$12</f>
        <v>*</v>
      </c>
      <c r="J7" s="89" t="str">
        <f>[48]Outubro!$I$13</f>
        <v>*</v>
      </c>
      <c r="K7" s="89" t="str">
        <f>[48]Outubro!$I$14</f>
        <v>*</v>
      </c>
      <c r="L7" s="89" t="str">
        <f>[48]Outubro!$I$15</f>
        <v>*</v>
      </c>
      <c r="M7" s="89" t="str">
        <f>[48]Outubro!$I$16</f>
        <v>*</v>
      </c>
      <c r="N7" s="89" t="str">
        <f>[48]Outubro!$I$17</f>
        <v>*</v>
      </c>
      <c r="O7" s="89" t="str">
        <f>[48]Outubro!$I$18</f>
        <v>*</v>
      </c>
      <c r="P7" s="89" t="str">
        <f>[48]Outubro!$I$19</f>
        <v>*</v>
      </c>
      <c r="Q7" s="89" t="str">
        <f>[48]Outubro!$I$20</f>
        <v>*</v>
      </c>
      <c r="R7" s="89" t="str">
        <f>[48]Outubro!$I$21</f>
        <v>*</v>
      </c>
      <c r="S7" s="89" t="str">
        <f>[48]Outubro!$I$22</f>
        <v>*</v>
      </c>
      <c r="T7" s="89" t="str">
        <f>[48]Outubro!$I$23</f>
        <v>*</v>
      </c>
      <c r="U7" s="89" t="str">
        <f>[48]Outubro!$I$24</f>
        <v>*</v>
      </c>
      <c r="V7" s="89" t="str">
        <f>[48]Outubro!$I$25</f>
        <v>*</v>
      </c>
      <c r="W7" s="89" t="str">
        <f>[48]Outubro!$I$26</f>
        <v>*</v>
      </c>
      <c r="X7" s="89" t="str">
        <f>[48]Outubro!$I$27</f>
        <v>*</v>
      </c>
      <c r="Y7" s="89" t="str">
        <f>[48]Outubro!$I$28</f>
        <v>*</v>
      </c>
      <c r="Z7" s="89" t="str">
        <f>[48]Outubro!$I$29</f>
        <v>*</v>
      </c>
      <c r="AA7" s="89" t="str">
        <f>[48]Outubro!$I$30</f>
        <v>*</v>
      </c>
      <c r="AB7" s="89" t="str">
        <f>[48]Outubro!$I$31</f>
        <v>*</v>
      </c>
      <c r="AC7" s="89" t="str">
        <f>[48]Outubro!$I$32</f>
        <v>*</v>
      </c>
      <c r="AD7" s="89" t="str">
        <f>[48]Outubro!$I$33</f>
        <v>*</v>
      </c>
      <c r="AE7" s="89" t="str">
        <f>[48]Outubro!$I$34</f>
        <v>*</v>
      </c>
      <c r="AF7" s="89" t="str">
        <f>[48]Outubro!$I$35</f>
        <v>*</v>
      </c>
      <c r="AG7" s="86" t="str">
        <f>[48]Outubro!$I$36</f>
        <v>*</v>
      </c>
    </row>
    <row r="8" spans="1:38" x14ac:dyDescent="0.2">
      <c r="A8" s="76" t="s">
        <v>1</v>
      </c>
      <c r="B8" s="11" t="str">
        <f>[49]Outubro!$I$5</f>
        <v>*</v>
      </c>
      <c r="C8" s="11" t="str">
        <f>[49]Outubro!$I$6</f>
        <v>*</v>
      </c>
      <c r="D8" s="11" t="str">
        <f>[49]Outubro!$I$7</f>
        <v>*</v>
      </c>
      <c r="E8" s="11" t="str">
        <f>[49]Outubro!$I$8</f>
        <v>*</v>
      </c>
      <c r="F8" s="11" t="str">
        <f>[49]Outubro!$I$9</f>
        <v>*</v>
      </c>
      <c r="G8" s="11" t="str">
        <f>[49]Outubro!$I$10</f>
        <v>*</v>
      </c>
      <c r="H8" s="11" t="str">
        <f>[49]Outubro!$I$11</f>
        <v>*</v>
      </c>
      <c r="I8" s="11" t="str">
        <f>[49]Outubro!$I$12</f>
        <v>*</v>
      </c>
      <c r="J8" s="11" t="str">
        <f>[49]Outubro!$I$13</f>
        <v>*</v>
      </c>
      <c r="K8" s="11" t="str">
        <f>[49]Outubro!$I$14</f>
        <v>*</v>
      </c>
      <c r="L8" s="11" t="str">
        <f>[49]Outubro!$I$15</f>
        <v>*</v>
      </c>
      <c r="M8" s="11" t="str">
        <f>[49]Outubro!$I$16</f>
        <v>*</v>
      </c>
      <c r="N8" s="11" t="str">
        <f>[49]Outubro!$I$17</f>
        <v>*</v>
      </c>
      <c r="O8" s="11" t="str">
        <f>[49]Outubro!$I$18</f>
        <v>*</v>
      </c>
      <c r="P8" s="11" t="str">
        <f>[49]Outubro!$I$19</f>
        <v>*</v>
      </c>
      <c r="Q8" s="11" t="str">
        <f>[49]Outubro!$I$20</f>
        <v>*</v>
      </c>
      <c r="R8" s="11" t="str">
        <f>[49]Outubro!$I$21</f>
        <v>*</v>
      </c>
      <c r="S8" s="11" t="str">
        <f>[49]Outubro!$I$22</f>
        <v>*</v>
      </c>
      <c r="T8" s="89" t="str">
        <f>[49]Outubro!$I$23</f>
        <v>*</v>
      </c>
      <c r="U8" s="89" t="str">
        <f>[49]Outubro!$I$24</f>
        <v>*</v>
      </c>
      <c r="V8" s="89" t="str">
        <f>[49]Outubro!$I$25</f>
        <v>*</v>
      </c>
      <c r="W8" s="89" t="str">
        <f>[49]Outubro!$I$26</f>
        <v>*</v>
      </c>
      <c r="X8" s="89" t="str">
        <f>[49]Outubro!$I$27</f>
        <v>*</v>
      </c>
      <c r="Y8" s="89" t="str">
        <f>[49]Outubro!$I$28</f>
        <v>*</v>
      </c>
      <c r="Z8" s="89" t="str">
        <f>[49]Outubro!$I$29</f>
        <v>*</v>
      </c>
      <c r="AA8" s="89" t="str">
        <f>[49]Outubro!$I$30</f>
        <v>*</v>
      </c>
      <c r="AB8" s="89" t="str">
        <f>[49]Outubro!$I$31</f>
        <v>*</v>
      </c>
      <c r="AC8" s="89" t="str">
        <f>[49]Outubro!$I$32</f>
        <v>*</v>
      </c>
      <c r="AD8" s="89" t="str">
        <f>[49]Outubro!$I$33</f>
        <v>*</v>
      </c>
      <c r="AE8" s="89" t="str">
        <f>[49]Outubro!$I$34</f>
        <v>*</v>
      </c>
      <c r="AF8" s="89" t="str">
        <f>[49]Outubro!$I$35</f>
        <v>*</v>
      </c>
      <c r="AG8" s="86" t="str">
        <f>[49]Outubro!$I$36</f>
        <v>*</v>
      </c>
    </row>
    <row r="9" spans="1:38" x14ac:dyDescent="0.2">
      <c r="A9" s="76" t="s">
        <v>146</v>
      </c>
      <c r="B9" s="11" t="str">
        <f>[50]Outubro!$I$5</f>
        <v>*</v>
      </c>
      <c r="C9" s="11" t="str">
        <f>[50]Outubro!$I$6</f>
        <v>*</v>
      </c>
      <c r="D9" s="11" t="str">
        <f>[50]Outubro!$I$7</f>
        <v>*</v>
      </c>
      <c r="E9" s="11" t="str">
        <f>[50]Outubro!$I$8</f>
        <v>*</v>
      </c>
      <c r="F9" s="11" t="str">
        <f>[50]Outubro!$I$9</f>
        <v>*</v>
      </c>
      <c r="G9" s="11" t="str">
        <f>[50]Outubro!$I$10</f>
        <v>*</v>
      </c>
      <c r="H9" s="11" t="str">
        <f>[50]Outubro!$I$11</f>
        <v>*</v>
      </c>
      <c r="I9" s="11" t="str">
        <f>[50]Outubro!$I$12</f>
        <v>*</v>
      </c>
      <c r="J9" s="11" t="str">
        <f>[50]Outubro!$I$13</f>
        <v>*</v>
      </c>
      <c r="K9" s="11" t="str">
        <f>[50]Outubro!$I$14</f>
        <v>*</v>
      </c>
      <c r="L9" s="11" t="str">
        <f>[50]Outubro!$I$15</f>
        <v>*</v>
      </c>
      <c r="M9" s="11" t="str">
        <f>[50]Outubro!$I$16</f>
        <v>*</v>
      </c>
      <c r="N9" s="11" t="str">
        <f>[50]Outubro!$I$17</f>
        <v>*</v>
      </c>
      <c r="O9" s="11" t="str">
        <f>[50]Outubro!$I$18</f>
        <v>*</v>
      </c>
      <c r="P9" s="11" t="str">
        <f>[50]Outubro!$I$19</f>
        <v>*</v>
      </c>
      <c r="Q9" s="11" t="str">
        <f>[50]Outubro!$I$20</f>
        <v>*</v>
      </c>
      <c r="R9" s="11" t="str">
        <f>[50]Outubro!$I$21</f>
        <v>*</v>
      </c>
      <c r="S9" s="11" t="str">
        <f>[50]Outubro!$I$22</f>
        <v>*</v>
      </c>
      <c r="T9" s="89" t="str">
        <f>[50]Outubro!$I$23</f>
        <v>*</v>
      </c>
      <c r="U9" s="89" t="str">
        <f>[50]Outubro!$I$24</f>
        <v>*</v>
      </c>
      <c r="V9" s="89" t="str">
        <f>[50]Outubro!$I$25</f>
        <v>*</v>
      </c>
      <c r="W9" s="89" t="str">
        <f>[50]Outubro!$I$26</f>
        <v>*</v>
      </c>
      <c r="X9" s="89" t="str">
        <f>[50]Outubro!$I$27</f>
        <v>*</v>
      </c>
      <c r="Y9" s="89" t="str">
        <f>[50]Outubro!$I$28</f>
        <v>*</v>
      </c>
      <c r="Z9" s="89" t="str">
        <f>[50]Outubro!$I$29</f>
        <v>*</v>
      </c>
      <c r="AA9" s="89" t="str">
        <f>[50]Outubro!$I$30</f>
        <v>*</v>
      </c>
      <c r="AB9" s="89" t="str">
        <f>[50]Outubro!$I$31</f>
        <v>*</v>
      </c>
      <c r="AC9" s="89" t="str">
        <f>[50]Outubro!$I$32</f>
        <v>*</v>
      </c>
      <c r="AD9" s="89" t="str">
        <f>[50]Outubro!$I$33</f>
        <v>*</v>
      </c>
      <c r="AE9" s="89" t="str">
        <f>[50]Outubro!$I$34</f>
        <v>*</v>
      </c>
      <c r="AF9" s="89" t="str">
        <f>[50]Outubro!$I$35</f>
        <v>*</v>
      </c>
      <c r="AG9" s="94" t="str">
        <f>[50]Outubro!$I$36</f>
        <v>*</v>
      </c>
    </row>
    <row r="10" spans="1:38" x14ac:dyDescent="0.2">
      <c r="A10" s="76" t="s">
        <v>91</v>
      </c>
      <c r="B10" s="11" t="str">
        <f>[51]Outubro!$I$5</f>
        <v>*</v>
      </c>
      <c r="C10" s="11" t="str">
        <f>[51]Outubro!$I$6</f>
        <v>*</v>
      </c>
      <c r="D10" s="11" t="str">
        <f>[51]Outubro!$I$7</f>
        <v>*</v>
      </c>
      <c r="E10" s="11" t="str">
        <f>[51]Outubro!$I$8</f>
        <v>*</v>
      </c>
      <c r="F10" s="11" t="str">
        <f>[51]Outubro!$I$9</f>
        <v>*</v>
      </c>
      <c r="G10" s="11" t="str">
        <f>[51]Outubro!$I$10</f>
        <v>*</v>
      </c>
      <c r="H10" s="11" t="str">
        <f>[51]Outubro!$I$11</f>
        <v>*</v>
      </c>
      <c r="I10" s="11" t="str">
        <f>[51]Outubro!$I$12</f>
        <v>*</v>
      </c>
      <c r="J10" s="11" t="str">
        <f>[51]Outubro!$I$13</f>
        <v>*</v>
      </c>
      <c r="K10" s="11" t="str">
        <f>[51]Outubro!$I$14</f>
        <v>*</v>
      </c>
      <c r="L10" s="11" t="str">
        <f>[51]Outubro!$I$15</f>
        <v>*</v>
      </c>
      <c r="M10" s="11" t="str">
        <f>[51]Outubro!$I$16</f>
        <v>*</v>
      </c>
      <c r="N10" s="11" t="str">
        <f>[51]Outubro!$I$17</f>
        <v>*</v>
      </c>
      <c r="O10" s="11" t="str">
        <f>[51]Outubro!$I$18</f>
        <v>*</v>
      </c>
      <c r="P10" s="11" t="str">
        <f>[51]Outubro!$I$19</f>
        <v>*</v>
      </c>
      <c r="Q10" s="11" t="str">
        <f>[51]Outubro!$I$20</f>
        <v>*</v>
      </c>
      <c r="R10" s="11" t="str">
        <f>[51]Outubro!$I$21</f>
        <v>*</v>
      </c>
      <c r="S10" s="11" t="str">
        <f>[51]Outubro!$I$22</f>
        <v>*</v>
      </c>
      <c r="T10" s="89" t="str">
        <f>[51]Outubro!$I$23</f>
        <v>*</v>
      </c>
      <c r="U10" s="89" t="str">
        <f>[51]Outubro!$I$24</f>
        <v>*</v>
      </c>
      <c r="V10" s="89" t="str">
        <f>[51]Outubro!$I$25</f>
        <v>*</v>
      </c>
      <c r="W10" s="89" t="str">
        <f>[51]Outubro!$I$26</f>
        <v>*</v>
      </c>
      <c r="X10" s="89" t="str">
        <f>[51]Outubro!$I$27</f>
        <v>*</v>
      </c>
      <c r="Y10" s="89" t="str">
        <f>[51]Outubro!$I$28</f>
        <v>*</v>
      </c>
      <c r="Z10" s="89" t="str">
        <f>[51]Outubro!$I$29</f>
        <v>*</v>
      </c>
      <c r="AA10" s="89" t="str">
        <f>[51]Outubro!$I$30</f>
        <v>*</v>
      </c>
      <c r="AB10" s="89" t="str">
        <f>[51]Outubro!$I$31</f>
        <v>*</v>
      </c>
      <c r="AC10" s="89" t="str">
        <f>[51]Outubro!$I$32</f>
        <v>*</v>
      </c>
      <c r="AD10" s="89" t="str">
        <f>[51]Outubro!$I$33</f>
        <v>*</v>
      </c>
      <c r="AE10" s="89" t="str">
        <f>[51]Outubro!$I$34</f>
        <v>*</v>
      </c>
      <c r="AF10" s="89" t="str">
        <f>[51]Outubro!$I$35</f>
        <v>*</v>
      </c>
      <c r="AG10" s="94" t="str">
        <f>[51]Outubro!$I$36</f>
        <v>*</v>
      </c>
    </row>
    <row r="11" spans="1:38" x14ac:dyDescent="0.2">
      <c r="A11" s="76" t="s">
        <v>49</v>
      </c>
      <c r="B11" s="11" t="str">
        <f>[52]Outubro!$I$5</f>
        <v>*</v>
      </c>
      <c r="C11" s="11" t="str">
        <f>[52]Outubro!$I$6</f>
        <v>*</v>
      </c>
      <c r="D11" s="11" t="str">
        <f>[52]Outubro!$I$7</f>
        <v>*</v>
      </c>
      <c r="E11" s="11" t="str">
        <f>[52]Outubro!$I$8</f>
        <v>*</v>
      </c>
      <c r="F11" s="11" t="str">
        <f>[52]Outubro!$I$9</f>
        <v>*</v>
      </c>
      <c r="G11" s="11" t="str">
        <f>[52]Outubro!$I$10</f>
        <v>*</v>
      </c>
      <c r="H11" s="11" t="str">
        <f>[52]Outubro!$I$11</f>
        <v>*</v>
      </c>
      <c r="I11" s="11" t="str">
        <f>[52]Outubro!$I$12</f>
        <v>*</v>
      </c>
      <c r="J11" s="11" t="str">
        <f>[52]Outubro!$I$13</f>
        <v>*</v>
      </c>
      <c r="K11" s="11" t="str">
        <f>[52]Outubro!$I$14</f>
        <v>*</v>
      </c>
      <c r="L11" s="11" t="str">
        <f>[52]Outubro!$I$15</f>
        <v>*</v>
      </c>
      <c r="M11" s="11" t="str">
        <f>[52]Outubro!$I$16</f>
        <v>*</v>
      </c>
      <c r="N11" s="11" t="str">
        <f>[52]Outubro!$I$17</f>
        <v>*</v>
      </c>
      <c r="O11" s="11" t="str">
        <f>[52]Outubro!$I$18</f>
        <v>*</v>
      </c>
      <c r="P11" s="11" t="str">
        <f>[52]Outubro!$I$19</f>
        <v>*</v>
      </c>
      <c r="Q11" s="11" t="str">
        <f>[52]Outubro!$I$20</f>
        <v>*</v>
      </c>
      <c r="R11" s="11" t="str">
        <f>[52]Outubro!$I$21</f>
        <v>*</v>
      </c>
      <c r="S11" s="11" t="str">
        <f>[52]Outubro!$I$22</f>
        <v>*</v>
      </c>
      <c r="T11" s="89" t="str">
        <f>[52]Outubro!$I$23</f>
        <v>*</v>
      </c>
      <c r="U11" s="89" t="str">
        <f>[52]Outubro!$I$24</f>
        <v>*</v>
      </c>
      <c r="V11" s="89" t="str">
        <f>[52]Outubro!$I$25</f>
        <v>*</v>
      </c>
      <c r="W11" s="89" t="str">
        <f>[52]Outubro!$I$26</f>
        <v>*</v>
      </c>
      <c r="X11" s="89" t="str">
        <f>[52]Outubro!$I$27</f>
        <v>*</v>
      </c>
      <c r="Y11" s="89" t="str">
        <f>[52]Outubro!$I$28</f>
        <v>*</v>
      </c>
      <c r="Z11" s="89" t="str">
        <f>[52]Outubro!$I$29</f>
        <v>*</v>
      </c>
      <c r="AA11" s="89" t="str">
        <f>[52]Outubro!$I$30</f>
        <v>*</v>
      </c>
      <c r="AB11" s="89" t="str">
        <f>[52]Outubro!$I$31</f>
        <v>*</v>
      </c>
      <c r="AC11" s="89" t="str">
        <f>[52]Outubro!$I$32</f>
        <v>*</v>
      </c>
      <c r="AD11" s="89" t="str">
        <f>[52]Outubro!$I$33</f>
        <v>*</v>
      </c>
      <c r="AE11" s="89" t="str">
        <f>[52]Outubro!$I$34</f>
        <v>*</v>
      </c>
      <c r="AF11" s="89" t="str">
        <f>[52]Outubro!$I$35</f>
        <v>*</v>
      </c>
      <c r="AG11" s="86" t="str">
        <f>[52]Outubro!$I$36</f>
        <v>*</v>
      </c>
    </row>
    <row r="12" spans="1:38" x14ac:dyDescent="0.2">
      <c r="A12" s="76" t="s">
        <v>31</v>
      </c>
      <c r="B12" s="92" t="str">
        <f>[53]Outubro!$I$5</f>
        <v>*</v>
      </c>
      <c r="C12" s="92" t="str">
        <f>[53]Outubro!$I$6</f>
        <v>*</v>
      </c>
      <c r="D12" s="92" t="str">
        <f>[53]Outubro!$I$7</f>
        <v>*</v>
      </c>
      <c r="E12" s="92" t="str">
        <f>[53]Outubro!$I$8</f>
        <v>*</v>
      </c>
      <c r="F12" s="92" t="str">
        <f>[53]Outubro!$I$9</f>
        <v>*</v>
      </c>
      <c r="G12" s="92" t="str">
        <f>[53]Outubro!$I$10</f>
        <v>*</v>
      </c>
      <c r="H12" s="92" t="str">
        <f>[53]Outubro!$I$11</f>
        <v>*</v>
      </c>
      <c r="I12" s="92" t="str">
        <f>[53]Outubro!$I$12</f>
        <v>*</v>
      </c>
      <c r="J12" s="92" t="str">
        <f>[53]Outubro!$I$13</f>
        <v>*</v>
      </c>
      <c r="K12" s="92" t="str">
        <f>[53]Outubro!$I$14</f>
        <v>*</v>
      </c>
      <c r="L12" s="92" t="str">
        <f>[53]Outubro!$I$15</f>
        <v>*</v>
      </c>
      <c r="M12" s="92" t="str">
        <f>[53]Outubro!$I$16</f>
        <v>*</v>
      </c>
      <c r="N12" s="92" t="str">
        <f>[53]Outubro!$I$17</f>
        <v>*</v>
      </c>
      <c r="O12" s="92" t="str">
        <f>[53]Outubro!$I$18</f>
        <v>*</v>
      </c>
      <c r="P12" s="92" t="str">
        <f>[53]Outubro!$I$19</f>
        <v>*</v>
      </c>
      <c r="Q12" s="92" t="str">
        <f>[53]Outubro!$I$20</f>
        <v>*</v>
      </c>
      <c r="R12" s="92" t="str">
        <f>[53]Outubro!$I$21</f>
        <v>*</v>
      </c>
      <c r="S12" s="92" t="str">
        <f>[53]Outubro!$I$22</f>
        <v>*</v>
      </c>
      <c r="T12" s="89" t="str">
        <f>[53]Outubro!$I$23</f>
        <v>*</v>
      </c>
      <c r="U12" s="89" t="str">
        <f>[53]Outubro!$I$24</f>
        <v>*</v>
      </c>
      <c r="V12" s="89" t="str">
        <f>[53]Outubro!$I$25</f>
        <v>*</v>
      </c>
      <c r="W12" s="89" t="str">
        <f>[53]Outubro!$I$26</f>
        <v>*</v>
      </c>
      <c r="X12" s="89" t="str">
        <f>[53]Outubro!$I$27</f>
        <v>*</v>
      </c>
      <c r="Y12" s="89" t="str">
        <f>[53]Outubro!$I$28</f>
        <v>*</v>
      </c>
      <c r="Z12" s="89" t="str">
        <f>[53]Outubro!$I$29</f>
        <v>*</v>
      </c>
      <c r="AA12" s="89" t="str">
        <f>[53]Outubro!$I$30</f>
        <v>*</v>
      </c>
      <c r="AB12" s="89" t="str">
        <f>[53]Outubro!$I$31</f>
        <v>*</v>
      </c>
      <c r="AC12" s="89" t="str">
        <f>[53]Outubro!$I$32</f>
        <v>*</v>
      </c>
      <c r="AD12" s="89" t="str">
        <f>[53]Outubro!$I$33</f>
        <v>*</v>
      </c>
      <c r="AE12" s="89" t="str">
        <f>[53]Outubro!$I$34</f>
        <v>*</v>
      </c>
      <c r="AF12" s="89" t="str">
        <f>[53]Outubro!$I$35</f>
        <v>*</v>
      </c>
      <c r="AG12" s="86" t="str">
        <f>[53]Outubro!$I$36</f>
        <v>*</v>
      </c>
      <c r="AJ12" t="s">
        <v>35</v>
      </c>
    </row>
    <row r="13" spans="1:38" x14ac:dyDescent="0.2">
      <c r="A13" s="76" t="s">
        <v>94</v>
      </c>
      <c r="B13" s="11" t="str">
        <f>[54]Outubro!$I$5</f>
        <v>*</v>
      </c>
      <c r="C13" s="11" t="str">
        <f>[54]Outubro!$I$6</f>
        <v>*</v>
      </c>
      <c r="D13" s="11" t="str">
        <f>[54]Outubro!$I$7</f>
        <v>*</v>
      </c>
      <c r="E13" s="11" t="str">
        <f>[54]Outubro!$I$8</f>
        <v>*</v>
      </c>
      <c r="F13" s="11" t="str">
        <f>[54]Outubro!$I$9</f>
        <v>*</v>
      </c>
      <c r="G13" s="11" t="str">
        <f>[54]Outubro!$I$10</f>
        <v>*</v>
      </c>
      <c r="H13" s="11" t="str">
        <f>[54]Outubro!$I$11</f>
        <v>*</v>
      </c>
      <c r="I13" s="11" t="str">
        <f>[54]Outubro!$I$12</f>
        <v>*</v>
      </c>
      <c r="J13" s="11" t="str">
        <f>[54]Outubro!$I$13</f>
        <v>*</v>
      </c>
      <c r="K13" s="11" t="str">
        <f>[54]Outubro!$I$14</f>
        <v>*</v>
      </c>
      <c r="L13" s="11" t="str">
        <f>[54]Outubro!$I$15</f>
        <v>*</v>
      </c>
      <c r="M13" s="11" t="str">
        <f>[54]Outubro!$I$16</f>
        <v>*</v>
      </c>
      <c r="N13" s="11" t="str">
        <f>[54]Outubro!$I$17</f>
        <v>*</v>
      </c>
      <c r="O13" s="11" t="str">
        <f>[54]Outubro!$I$18</f>
        <v>*</v>
      </c>
      <c r="P13" s="11" t="str">
        <f>[54]Outubro!$I$19</f>
        <v>*</v>
      </c>
      <c r="Q13" s="11" t="str">
        <f>[54]Outubro!$I$20</f>
        <v>*</v>
      </c>
      <c r="R13" s="11" t="str">
        <f>[54]Outubro!$I$21</f>
        <v>*</v>
      </c>
      <c r="S13" s="11" t="str">
        <f>[54]Outubro!$I$22</f>
        <v>*</v>
      </c>
      <c r="T13" s="11" t="str">
        <f>[54]Outubro!$I$23</f>
        <v>*</v>
      </c>
      <c r="U13" s="11" t="str">
        <f>[54]Outubro!$I$24</f>
        <v>*</v>
      </c>
      <c r="V13" s="11" t="str">
        <f>[54]Outubro!$I$25</f>
        <v>*</v>
      </c>
      <c r="W13" s="11" t="str">
        <f>[54]Outubro!$I$26</f>
        <v>*</v>
      </c>
      <c r="X13" s="11" t="str">
        <f>[54]Outubro!$I$27</f>
        <v>*</v>
      </c>
      <c r="Y13" s="11" t="str">
        <f>[54]Outubro!$I$28</f>
        <v>*</v>
      </c>
      <c r="Z13" s="11" t="str">
        <f>[54]Outubro!$I$29</f>
        <v>*</v>
      </c>
      <c r="AA13" s="11" t="str">
        <f>[54]Outubro!$I$30</f>
        <v>*</v>
      </c>
      <c r="AB13" s="11" t="str">
        <f>[54]Outubro!$I$31</f>
        <v>*</v>
      </c>
      <c r="AC13" s="11" t="str">
        <f>[54]Outubro!$I$32</f>
        <v>*</v>
      </c>
      <c r="AD13" s="11" t="str">
        <f>[54]Outubro!$I$33</f>
        <v>*</v>
      </c>
      <c r="AE13" s="11" t="str">
        <f>[54]Outubro!$I$34</f>
        <v>*</v>
      </c>
      <c r="AF13" s="11" t="str">
        <f>[54]Outubro!$I$35</f>
        <v>*</v>
      </c>
      <c r="AG13" s="94" t="str">
        <f>[54]Outubro!$I$36</f>
        <v>*</v>
      </c>
      <c r="AL13" t="s">
        <v>35</v>
      </c>
    </row>
    <row r="14" spans="1:38" x14ac:dyDescent="0.2">
      <c r="A14" s="76" t="s">
        <v>98</v>
      </c>
      <c r="B14" s="92" t="str">
        <f>[55]Outubro!$I$5</f>
        <v>*</v>
      </c>
      <c r="C14" s="92" t="str">
        <f>[55]Outubro!$I$6</f>
        <v>*</v>
      </c>
      <c r="D14" s="92" t="str">
        <f>[55]Outubro!$I$7</f>
        <v>*</v>
      </c>
      <c r="E14" s="92" t="str">
        <f>[55]Outubro!$I$8</f>
        <v>*</v>
      </c>
      <c r="F14" s="92" t="str">
        <f>[55]Outubro!$I$9</f>
        <v>*</v>
      </c>
      <c r="G14" s="92" t="str">
        <f>[55]Outubro!$I$10</f>
        <v>*</v>
      </c>
      <c r="H14" s="92" t="str">
        <f>[55]Outubro!$I$11</f>
        <v>*</v>
      </c>
      <c r="I14" s="92" t="str">
        <f>[55]Outubro!$I$12</f>
        <v>*</v>
      </c>
      <c r="J14" s="92" t="str">
        <f>[55]Outubro!$I$13</f>
        <v>*</v>
      </c>
      <c r="K14" s="92" t="str">
        <f>[55]Outubro!$I$14</f>
        <v>*</v>
      </c>
      <c r="L14" s="92" t="str">
        <f>[55]Outubro!$I$15</f>
        <v>*</v>
      </c>
      <c r="M14" s="92" t="str">
        <f>[55]Outubro!$I$16</f>
        <v>*</v>
      </c>
      <c r="N14" s="92" t="str">
        <f>[55]Outubro!$I$17</f>
        <v>*</v>
      </c>
      <c r="O14" s="92" t="str">
        <f>[55]Outubro!$I$18</f>
        <v>*</v>
      </c>
      <c r="P14" s="92" t="str">
        <f>[55]Outubro!$I$19</f>
        <v>*</v>
      </c>
      <c r="Q14" s="92" t="str">
        <f>[55]Outubro!$I$20</f>
        <v>*</v>
      </c>
      <c r="R14" s="92" t="str">
        <f>[55]Outubro!$I$21</f>
        <v>*</v>
      </c>
      <c r="S14" s="92" t="str">
        <f>[55]Outubro!$I$22</f>
        <v>*</v>
      </c>
      <c r="T14" s="89" t="str">
        <f>[55]Outubro!$I$23</f>
        <v>*</v>
      </c>
      <c r="U14" s="89" t="str">
        <f>[55]Outubro!$I$24</f>
        <v>*</v>
      </c>
      <c r="V14" s="89" t="str">
        <f>[55]Outubro!$I$25</f>
        <v>*</v>
      </c>
      <c r="W14" s="89" t="str">
        <f>[55]Outubro!$I$26</f>
        <v>*</v>
      </c>
      <c r="X14" s="89" t="str">
        <f>[55]Outubro!$I$27</f>
        <v>*</v>
      </c>
      <c r="Y14" s="89" t="str">
        <f>[55]Outubro!$I$28</f>
        <v>*</v>
      </c>
      <c r="Z14" s="89" t="str">
        <f>[55]Outubro!$I$29</f>
        <v>*</v>
      </c>
      <c r="AA14" s="89" t="str">
        <f>[55]Outubro!$I$30</f>
        <v>*</v>
      </c>
      <c r="AB14" s="89" t="str">
        <f>[55]Outubro!$I$31</f>
        <v>*</v>
      </c>
      <c r="AC14" s="89" t="str">
        <f>[55]Outubro!$I$32</f>
        <v>*</v>
      </c>
      <c r="AD14" s="89" t="str">
        <f>[55]Outubro!$I$33</f>
        <v>*</v>
      </c>
      <c r="AE14" s="89" t="str">
        <f>[55]Outubro!$I$34</f>
        <v>*</v>
      </c>
      <c r="AF14" s="89" t="str">
        <f>[55]Outubro!$I$35</f>
        <v>*</v>
      </c>
      <c r="AG14" s="94" t="str">
        <f>[55]Outubro!$I$36</f>
        <v>*</v>
      </c>
    </row>
    <row r="15" spans="1:38" x14ac:dyDescent="0.2">
      <c r="A15" s="76" t="s">
        <v>101</v>
      </c>
      <c r="B15" s="92" t="str">
        <f>[56]Outubro!$I$5</f>
        <v>*</v>
      </c>
      <c r="C15" s="92" t="str">
        <f>[56]Outubro!$I$6</f>
        <v>*</v>
      </c>
      <c r="D15" s="92" t="str">
        <f>[56]Outubro!$I$7</f>
        <v>*</v>
      </c>
      <c r="E15" s="92" t="str">
        <f>[56]Outubro!$I$8</f>
        <v>*</v>
      </c>
      <c r="F15" s="92" t="str">
        <f>[56]Outubro!$I$9</f>
        <v>*</v>
      </c>
      <c r="G15" s="92" t="str">
        <f>[56]Outubro!$I$10</f>
        <v>*</v>
      </c>
      <c r="H15" s="92" t="str">
        <f>[56]Outubro!$I$11</f>
        <v>*</v>
      </c>
      <c r="I15" s="92" t="str">
        <f>[56]Outubro!$I$12</f>
        <v>*</v>
      </c>
      <c r="J15" s="92" t="str">
        <f>[56]Outubro!$I$13</f>
        <v>*</v>
      </c>
      <c r="K15" s="92" t="str">
        <f>[56]Outubro!$I$14</f>
        <v>*</v>
      </c>
      <c r="L15" s="92" t="str">
        <f>[56]Outubro!$I$15</f>
        <v>*</v>
      </c>
      <c r="M15" s="92" t="str">
        <f>[56]Outubro!$I$16</f>
        <v>*</v>
      </c>
      <c r="N15" s="92" t="str">
        <f>[56]Outubro!$I$17</f>
        <v>*</v>
      </c>
      <c r="O15" s="92" t="str">
        <f>[56]Outubro!$I$18</f>
        <v>*</v>
      </c>
      <c r="P15" s="92" t="str">
        <f>[56]Outubro!$I$19</f>
        <v>*</v>
      </c>
      <c r="Q15" s="92" t="str">
        <f>[56]Outubro!$I$20</f>
        <v>*</v>
      </c>
      <c r="R15" s="92" t="str">
        <f>[56]Outubro!$I$21</f>
        <v>*</v>
      </c>
      <c r="S15" s="92" t="str">
        <f>[56]Outubro!$I$22</f>
        <v>*</v>
      </c>
      <c r="T15" s="89" t="str">
        <f>[56]Outubro!$I$23</f>
        <v>*</v>
      </c>
      <c r="U15" s="89" t="str">
        <f>[56]Outubro!$I$24</f>
        <v>*</v>
      </c>
      <c r="V15" s="92" t="str">
        <f>[56]Outubro!$I$25</f>
        <v>*</v>
      </c>
      <c r="W15" s="89" t="str">
        <f>[56]Outubro!$I$26</f>
        <v>*</v>
      </c>
      <c r="X15" s="89" t="str">
        <f>[56]Outubro!$I$27</f>
        <v>*</v>
      </c>
      <c r="Y15" s="89" t="str">
        <f>[56]Outubro!$I$28</f>
        <v>*</v>
      </c>
      <c r="Z15" s="89" t="str">
        <f>[56]Outubro!$I$29</f>
        <v>*</v>
      </c>
      <c r="AA15" s="89" t="str">
        <f>[56]Outubro!$I$30</f>
        <v>*</v>
      </c>
      <c r="AB15" s="89" t="str">
        <f>[56]Outubro!$I$31</f>
        <v>*</v>
      </c>
      <c r="AC15" s="89" t="str">
        <f>[56]Outubro!$I$32</f>
        <v>*</v>
      </c>
      <c r="AD15" s="89" t="str">
        <f>[56]Outubro!$I$33</f>
        <v>*</v>
      </c>
      <c r="AE15" s="89" t="str">
        <f>[56]Outubro!$I$34</f>
        <v>*</v>
      </c>
      <c r="AF15" s="89" t="str">
        <f>[56]Outubro!$I$35</f>
        <v>*</v>
      </c>
      <c r="AG15" s="94" t="str">
        <f>[56]Outubro!$I$36</f>
        <v>*</v>
      </c>
    </row>
    <row r="16" spans="1:38" x14ac:dyDescent="0.2">
      <c r="A16" s="76" t="s">
        <v>147</v>
      </c>
      <c r="B16" s="92" t="str">
        <f>[57]Outubro!$I$5</f>
        <v>*</v>
      </c>
      <c r="C16" s="92" t="str">
        <f>[57]Outubro!$I$6</f>
        <v>*</v>
      </c>
      <c r="D16" s="92" t="str">
        <f>[57]Outubro!$I$7</f>
        <v>*</v>
      </c>
      <c r="E16" s="92" t="str">
        <f>[57]Outubro!$I$8</f>
        <v>*</v>
      </c>
      <c r="F16" s="92" t="str">
        <f>[57]Outubro!$I$9</f>
        <v>*</v>
      </c>
      <c r="G16" s="92" t="str">
        <f>[57]Outubro!$I$10</f>
        <v>*</v>
      </c>
      <c r="H16" s="92" t="str">
        <f>[57]Outubro!$I$11</f>
        <v>*</v>
      </c>
      <c r="I16" s="92" t="str">
        <f>[57]Outubro!$I$12</f>
        <v>*</v>
      </c>
      <c r="J16" s="92" t="str">
        <f>[57]Outubro!$I$13</f>
        <v>*</v>
      </c>
      <c r="K16" s="92" t="str">
        <f>[57]Outubro!$I$14</f>
        <v>*</v>
      </c>
      <c r="L16" s="92" t="str">
        <f>[57]Outubro!$I$15</f>
        <v>*</v>
      </c>
      <c r="M16" s="92" t="str">
        <f>[57]Outubro!$I$16</f>
        <v>*</v>
      </c>
      <c r="N16" s="92" t="str">
        <f>[57]Outubro!$I$17</f>
        <v>*</v>
      </c>
      <c r="O16" s="92" t="str">
        <f>[57]Outubro!$I$18</f>
        <v>*</v>
      </c>
      <c r="P16" s="92" t="str">
        <f>[57]Outubro!$I$19</f>
        <v>*</v>
      </c>
      <c r="Q16" s="92" t="str">
        <f>[57]Outubro!$I$20</f>
        <v>*</v>
      </c>
      <c r="R16" s="92" t="str">
        <f>[57]Outubro!$I$21</f>
        <v>*</v>
      </c>
      <c r="S16" s="92" t="str">
        <f>[57]Outubro!$I$22</f>
        <v>*</v>
      </c>
      <c r="T16" s="89" t="str">
        <f>[57]Outubro!$I$23</f>
        <v>*</v>
      </c>
      <c r="U16" s="89" t="str">
        <f>[57]Outubro!$I$24</f>
        <v>*</v>
      </c>
      <c r="V16" s="89" t="str">
        <f>[57]Outubro!$I$25</f>
        <v>*</v>
      </c>
      <c r="W16" s="89" t="str">
        <f>[57]Outubro!$I$26</f>
        <v>*</v>
      </c>
      <c r="X16" s="89" t="str">
        <f>[57]Outubro!$I$27</f>
        <v>*</v>
      </c>
      <c r="Y16" s="89" t="str">
        <f>[57]Outubro!$I$28</f>
        <v>*</v>
      </c>
      <c r="Z16" s="89" t="str">
        <f>[57]Outubro!$I$29</f>
        <v>*</v>
      </c>
      <c r="AA16" s="89" t="str">
        <f>[57]Outubro!$I$30</f>
        <v>*</v>
      </c>
      <c r="AB16" s="89" t="str">
        <f>[57]Outubro!$I$31</f>
        <v>*</v>
      </c>
      <c r="AC16" s="89" t="str">
        <f>[57]Outubro!$I$32</f>
        <v>*</v>
      </c>
      <c r="AD16" s="89" t="str">
        <f>[57]Outubro!$I$33</f>
        <v>*</v>
      </c>
      <c r="AE16" s="89" t="str">
        <f>[57]Outubro!$I$34</f>
        <v>*</v>
      </c>
      <c r="AF16" s="89" t="str">
        <f>[57]Outubro!$I$35</f>
        <v>*</v>
      </c>
      <c r="AG16" s="94" t="str">
        <f>[57]Outubro!$I$36</f>
        <v>*</v>
      </c>
      <c r="AJ16" t="s">
        <v>35</v>
      </c>
    </row>
    <row r="17" spans="1:40" x14ac:dyDescent="0.2">
      <c r="A17" s="76" t="s">
        <v>2</v>
      </c>
      <c r="B17" s="92" t="str">
        <f>[58]Outubro!$I$5</f>
        <v>*</v>
      </c>
      <c r="C17" s="92" t="str">
        <f>[58]Outubro!$I$6</f>
        <v>*</v>
      </c>
      <c r="D17" s="92" t="str">
        <f>[58]Outubro!$I$7</f>
        <v>*</v>
      </c>
      <c r="E17" s="92" t="str">
        <f>[58]Outubro!$I$8</f>
        <v>*</v>
      </c>
      <c r="F17" s="92" t="str">
        <f>[58]Outubro!$I$9</f>
        <v>*</v>
      </c>
      <c r="G17" s="92" t="str">
        <f>[58]Outubro!$I$10</f>
        <v>*</v>
      </c>
      <c r="H17" s="92" t="str">
        <f>[58]Outubro!$I$11</f>
        <v>*</v>
      </c>
      <c r="I17" s="92" t="str">
        <f>[58]Outubro!$I$12</f>
        <v>*</v>
      </c>
      <c r="J17" s="92" t="str">
        <f>[58]Outubro!$I$13</f>
        <v>*</v>
      </c>
      <c r="K17" s="92" t="str">
        <f>[58]Outubro!$I$14</f>
        <v>*</v>
      </c>
      <c r="L17" s="92" t="str">
        <f>[58]Outubro!$I$15</f>
        <v>*</v>
      </c>
      <c r="M17" s="92" t="str">
        <f>[58]Outubro!$I$16</f>
        <v>*</v>
      </c>
      <c r="N17" s="92" t="str">
        <f>[58]Outubro!$I$17</f>
        <v>*</v>
      </c>
      <c r="O17" s="92" t="str">
        <f>[58]Outubro!$I$18</f>
        <v>*</v>
      </c>
      <c r="P17" s="92" t="str">
        <f>[58]Outubro!$I$19</f>
        <v>*</v>
      </c>
      <c r="Q17" s="92" t="str">
        <f>[58]Outubro!$I$20</f>
        <v>*</v>
      </c>
      <c r="R17" s="92" t="str">
        <f>[58]Outubro!$I$21</f>
        <v>*</v>
      </c>
      <c r="S17" s="92" t="str">
        <f>[58]Outubro!$I$22</f>
        <v>*</v>
      </c>
      <c r="T17" s="89" t="str">
        <f>[58]Outubro!$I$23</f>
        <v>*</v>
      </c>
      <c r="U17" s="89" t="str">
        <f>[58]Outubro!$I$24</f>
        <v>*</v>
      </c>
      <c r="V17" s="92" t="str">
        <f>[58]Outubro!$I$25</f>
        <v>*</v>
      </c>
      <c r="W17" s="89" t="str">
        <f>[58]Outubro!$I$26</f>
        <v>*</v>
      </c>
      <c r="X17" s="89" t="str">
        <f>[58]Outubro!$I$27</f>
        <v>*</v>
      </c>
      <c r="Y17" s="89" t="str">
        <f>[58]Outubro!$I$28</f>
        <v>*</v>
      </c>
      <c r="Z17" s="89" t="str">
        <f>[58]Outubro!$I$29</f>
        <v>*</v>
      </c>
      <c r="AA17" s="89" t="str">
        <f>[58]Outubro!$I$30</f>
        <v>*</v>
      </c>
      <c r="AB17" s="89" t="str">
        <f>[58]Outubro!$I$31</f>
        <v>*</v>
      </c>
      <c r="AC17" s="89" t="str">
        <f>[58]Outubro!$I$32</f>
        <v>*</v>
      </c>
      <c r="AD17" s="89" t="str">
        <f>[58]Outubro!$I$33</f>
        <v>*</v>
      </c>
      <c r="AE17" s="89" t="str">
        <f>[58]Outubro!$I$34</f>
        <v>*</v>
      </c>
      <c r="AF17" s="89" t="str">
        <f>[58]Outubro!$I$35</f>
        <v>*</v>
      </c>
      <c r="AG17" s="86" t="str">
        <f>[58]Outubro!$I$36</f>
        <v>*</v>
      </c>
      <c r="AI17" s="12" t="s">
        <v>35</v>
      </c>
      <c r="AJ17" t="s">
        <v>35</v>
      </c>
    </row>
    <row r="18" spans="1:40" x14ac:dyDescent="0.2">
      <c r="A18" s="76" t="s">
        <v>3</v>
      </c>
      <c r="B18" s="92" t="str">
        <f>[59]Outubro!$I$5</f>
        <v>*</v>
      </c>
      <c r="C18" s="92" t="str">
        <f>[59]Outubro!$I$6</f>
        <v>*</v>
      </c>
      <c r="D18" s="92" t="str">
        <f>[59]Outubro!$I$7</f>
        <v>*</v>
      </c>
      <c r="E18" s="92" t="str">
        <f>[59]Outubro!$I$8</f>
        <v>*</v>
      </c>
      <c r="F18" s="92" t="str">
        <f>[59]Outubro!$I$9</f>
        <v>*</v>
      </c>
      <c r="G18" s="92" t="str">
        <f>[59]Outubro!$I$10</f>
        <v>*</v>
      </c>
      <c r="H18" s="92" t="str">
        <f>[59]Outubro!$I$11</f>
        <v>*</v>
      </c>
      <c r="I18" s="92" t="str">
        <f>[59]Outubro!$I$12</f>
        <v>*</v>
      </c>
      <c r="J18" s="92" t="str">
        <f>[59]Outubro!$I$13</f>
        <v>*</v>
      </c>
      <c r="K18" s="92" t="str">
        <f>[59]Outubro!$I$14</f>
        <v>*</v>
      </c>
      <c r="L18" s="92" t="str">
        <f>[59]Outubro!$I$15</f>
        <v>*</v>
      </c>
      <c r="M18" s="92" t="str">
        <f>[59]Outubro!$I$16</f>
        <v>*</v>
      </c>
      <c r="N18" s="92" t="str">
        <f>[59]Outubro!$I$17</f>
        <v>*</v>
      </c>
      <c r="O18" s="92" t="str">
        <f>[59]Outubro!$I$18</f>
        <v>*</v>
      </c>
      <c r="P18" s="92" t="str">
        <f>[59]Outubro!$I$19</f>
        <v>*</v>
      </c>
      <c r="Q18" s="92" t="str">
        <f>[59]Outubro!$I$20</f>
        <v>*</v>
      </c>
      <c r="R18" s="92" t="str">
        <f>[59]Outubro!$I$21</f>
        <v>*</v>
      </c>
      <c r="S18" s="92" t="str">
        <f>[59]Outubro!$I$22</f>
        <v>*</v>
      </c>
      <c r="T18" s="89" t="str">
        <f>[59]Outubro!$I$23</f>
        <v>*</v>
      </c>
      <c r="U18" s="89" t="str">
        <f>[59]Outubro!$I$24</f>
        <v>*</v>
      </c>
      <c r="V18" s="89" t="str">
        <f>[59]Outubro!$I$25</f>
        <v>*</v>
      </c>
      <c r="W18" s="89" t="str">
        <f>[59]Outubro!$I$26</f>
        <v>*</v>
      </c>
      <c r="X18" s="89" t="str">
        <f>[59]Outubro!$I$27</f>
        <v>*</v>
      </c>
      <c r="Y18" s="89" t="str">
        <f>[59]Outubro!$I$28</f>
        <v>*</v>
      </c>
      <c r="Z18" s="89" t="str">
        <f>[59]Outubro!$I$29</f>
        <v>*</v>
      </c>
      <c r="AA18" s="89" t="str">
        <f>[59]Outubro!$I$30</f>
        <v>*</v>
      </c>
      <c r="AB18" s="89" t="str">
        <f>[59]Outubro!$I$31</f>
        <v>*</v>
      </c>
      <c r="AC18" s="89" t="str">
        <f>[59]Outubro!$I$32</f>
        <v>*</v>
      </c>
      <c r="AD18" s="89" t="str">
        <f>[59]Outubro!$I$33</f>
        <v>*</v>
      </c>
      <c r="AE18" s="89" t="str">
        <f>[59]Outubro!$I$34</f>
        <v>*</v>
      </c>
      <c r="AF18" s="89" t="str">
        <f>[59]Outubro!$I$35</f>
        <v>*</v>
      </c>
      <c r="AG18" s="86" t="str">
        <f>[59]Outubro!$I$36</f>
        <v>*</v>
      </c>
      <c r="AH18" s="12" t="s">
        <v>35</v>
      </c>
      <c r="AI18" s="12" t="s">
        <v>35</v>
      </c>
      <c r="AJ18" t="s">
        <v>35</v>
      </c>
    </row>
    <row r="19" spans="1:40" x14ac:dyDescent="0.2">
      <c r="A19" s="76" t="s">
        <v>4</v>
      </c>
      <c r="B19" s="92" t="str">
        <f>[60]Outubro!$I$5</f>
        <v>*</v>
      </c>
      <c r="C19" s="92" t="str">
        <f>[60]Outubro!$I$6</f>
        <v>*</v>
      </c>
      <c r="D19" s="92" t="str">
        <f>[60]Outubro!$I$7</f>
        <v>*</v>
      </c>
      <c r="E19" s="92" t="str">
        <f>[60]Outubro!$I$8</f>
        <v>*</v>
      </c>
      <c r="F19" s="92" t="str">
        <f>[60]Outubro!$I$9</f>
        <v>*</v>
      </c>
      <c r="G19" s="92" t="str">
        <f>[60]Outubro!$I$10</f>
        <v>*</v>
      </c>
      <c r="H19" s="92" t="str">
        <f>[60]Outubro!$I$11</f>
        <v>*</v>
      </c>
      <c r="I19" s="92" t="str">
        <f>[60]Outubro!$I$12</f>
        <v>*</v>
      </c>
      <c r="J19" s="92" t="str">
        <f>[60]Outubro!$I$13</f>
        <v>*</v>
      </c>
      <c r="K19" s="92" t="str">
        <f>[60]Outubro!$I$14</f>
        <v>*</v>
      </c>
      <c r="L19" s="92" t="str">
        <f>[60]Outubro!$I$15</f>
        <v>*</v>
      </c>
      <c r="M19" s="92" t="str">
        <f>[60]Outubro!$I$16</f>
        <v>*</v>
      </c>
      <c r="N19" s="92" t="str">
        <f>[60]Outubro!$I$17</f>
        <v>*</v>
      </c>
      <c r="O19" s="92" t="str">
        <f>[60]Outubro!$I$18</f>
        <v>*</v>
      </c>
      <c r="P19" s="92" t="str">
        <f>[60]Outubro!$I$19</f>
        <v>*</v>
      </c>
      <c r="Q19" s="92" t="str">
        <f>[60]Outubro!$I$20</f>
        <v>*</v>
      </c>
      <c r="R19" s="92" t="str">
        <f>[60]Outubro!$I$21</f>
        <v>*</v>
      </c>
      <c r="S19" s="92" t="str">
        <f>[60]Outubro!$I$22</f>
        <v>*</v>
      </c>
      <c r="T19" s="89" t="str">
        <f>[60]Outubro!$I$23</f>
        <v>*</v>
      </c>
      <c r="U19" s="89" t="str">
        <f>[60]Outubro!$I$24</f>
        <v>*</v>
      </c>
      <c r="V19" s="89" t="str">
        <f>[60]Outubro!$I$25</f>
        <v>*</v>
      </c>
      <c r="W19" s="89" t="str">
        <f>[60]Outubro!$I$26</f>
        <v>*</v>
      </c>
      <c r="X19" s="89" t="str">
        <f>[60]Outubro!$I$27</f>
        <v>*</v>
      </c>
      <c r="Y19" s="89" t="str">
        <f>[60]Outubro!$I$28</f>
        <v>*</v>
      </c>
      <c r="Z19" s="89" t="str">
        <f>[60]Outubro!$I$29</f>
        <v>*</v>
      </c>
      <c r="AA19" s="89" t="str">
        <f>[60]Outubro!$I$30</f>
        <v>*</v>
      </c>
      <c r="AB19" s="89" t="str">
        <f>[60]Outubro!$I$31</f>
        <v>*</v>
      </c>
      <c r="AC19" s="89" t="str">
        <f>[60]Outubro!$I$32</f>
        <v>*</v>
      </c>
      <c r="AD19" s="89" t="str">
        <f>[60]Outubro!$I$33</f>
        <v>*</v>
      </c>
      <c r="AE19" s="89" t="str">
        <f>[60]Outubro!$I$34</f>
        <v>*</v>
      </c>
      <c r="AF19" s="89" t="str">
        <f>[60]Outubro!$I$35</f>
        <v>*</v>
      </c>
      <c r="AG19" s="86" t="str">
        <f>[60]Outubro!$I$36</f>
        <v>*</v>
      </c>
      <c r="AJ19" t="s">
        <v>35</v>
      </c>
    </row>
    <row r="20" spans="1:40" x14ac:dyDescent="0.2">
      <c r="A20" s="76" t="s">
        <v>5</v>
      </c>
      <c r="B20" s="89" t="str">
        <f>[61]Outubro!$I$5</f>
        <v>*</v>
      </c>
      <c r="C20" s="89" t="str">
        <f>[61]Outubro!$I$6</f>
        <v>*</v>
      </c>
      <c r="D20" s="89" t="str">
        <f>[61]Outubro!$I$7</f>
        <v>*</v>
      </c>
      <c r="E20" s="89" t="str">
        <f>[61]Outubro!$I$8</f>
        <v>*</v>
      </c>
      <c r="F20" s="89" t="str">
        <f>[61]Outubro!$I$9</f>
        <v>*</v>
      </c>
      <c r="G20" s="89" t="str">
        <f>[61]Outubro!$I$10</f>
        <v>*</v>
      </c>
      <c r="H20" s="89" t="str">
        <f>[61]Outubro!$I$11</f>
        <v>*</v>
      </c>
      <c r="I20" s="89" t="str">
        <f>[61]Outubro!$I$12</f>
        <v>*</v>
      </c>
      <c r="J20" s="89" t="str">
        <f>[61]Outubro!$I$13</f>
        <v>*</v>
      </c>
      <c r="K20" s="89" t="str">
        <f>[61]Outubro!$I$14</f>
        <v>*</v>
      </c>
      <c r="L20" s="89" t="str">
        <f>[61]Outubro!$I$15</f>
        <v>*</v>
      </c>
      <c r="M20" s="89" t="str">
        <f>[61]Outubro!$I$16</f>
        <v>*</v>
      </c>
      <c r="N20" s="89" t="str">
        <f>[61]Outubro!$I$17</f>
        <v>*</v>
      </c>
      <c r="O20" s="89" t="str">
        <f>[61]Outubro!$I$18</f>
        <v>*</v>
      </c>
      <c r="P20" s="89" t="str">
        <f>[61]Outubro!$I$19</f>
        <v>*</v>
      </c>
      <c r="Q20" s="89" t="str">
        <f>[61]Outubro!$I$20</f>
        <v>*</v>
      </c>
      <c r="R20" s="89" t="str">
        <f>[61]Outubro!$I$21</f>
        <v>*</v>
      </c>
      <c r="S20" s="89" t="str">
        <f>[61]Outubro!$I$22</f>
        <v>*</v>
      </c>
      <c r="T20" s="89" t="str">
        <f>[61]Outubro!$I$23</f>
        <v>*</v>
      </c>
      <c r="U20" s="89" t="str">
        <f>[61]Outubro!$I$24</f>
        <v>*</v>
      </c>
      <c r="V20" s="89" t="str">
        <f>[61]Outubro!$I$25</f>
        <v>*</v>
      </c>
      <c r="W20" s="89" t="str">
        <f>[61]Outubro!$I$26</f>
        <v>*</v>
      </c>
      <c r="X20" s="89" t="str">
        <f>[61]Outubro!$I$27</f>
        <v>*</v>
      </c>
      <c r="Y20" s="89" t="str">
        <f>[61]Outubro!$I$28</f>
        <v>*</v>
      </c>
      <c r="Z20" s="89" t="str">
        <f>[61]Outubro!$I$29</f>
        <v>*</v>
      </c>
      <c r="AA20" s="89" t="str">
        <f>[61]Outubro!$I$30</f>
        <v>*</v>
      </c>
      <c r="AB20" s="89" t="str">
        <f>[61]Outubro!$I$31</f>
        <v>*</v>
      </c>
      <c r="AC20" s="89" t="str">
        <f>[61]Outubro!$I$32</f>
        <v>*</v>
      </c>
      <c r="AD20" s="89" t="str">
        <f>[61]Outubro!$I$33</f>
        <v>*</v>
      </c>
      <c r="AE20" s="89" t="str">
        <f>[61]Outubro!$I$34</f>
        <v>*</v>
      </c>
      <c r="AF20" s="89" t="str">
        <f>[61]Outubro!$I$35</f>
        <v>*</v>
      </c>
      <c r="AG20" s="86" t="str">
        <f>[61]Outubro!$I$36</f>
        <v>*</v>
      </c>
      <c r="AH20" s="12" t="s">
        <v>35</v>
      </c>
      <c r="AJ20" t="s">
        <v>35</v>
      </c>
      <c r="AK20" t="s">
        <v>35</v>
      </c>
      <c r="AL20" t="s">
        <v>35</v>
      </c>
    </row>
    <row r="21" spans="1:40" x14ac:dyDescent="0.2">
      <c r="A21" s="76" t="s">
        <v>33</v>
      </c>
      <c r="B21" s="89" t="str">
        <f>[62]Outubro!$I$5</f>
        <v>*</v>
      </c>
      <c r="C21" s="89" t="str">
        <f>[62]Outubro!$I$6</f>
        <v>*</v>
      </c>
      <c r="D21" s="89" t="str">
        <f>[62]Outubro!$I$7</f>
        <v>*</v>
      </c>
      <c r="E21" s="89" t="str">
        <f>[62]Outubro!$I$8</f>
        <v>*</v>
      </c>
      <c r="F21" s="89" t="str">
        <f>[62]Outubro!$I$9</f>
        <v>*</v>
      </c>
      <c r="G21" s="89" t="str">
        <f>[62]Outubro!$I$10</f>
        <v>*</v>
      </c>
      <c r="H21" s="89" t="str">
        <f>[62]Outubro!$I$11</f>
        <v>*</v>
      </c>
      <c r="I21" s="89" t="str">
        <f>[62]Outubro!$I$12</f>
        <v>*</v>
      </c>
      <c r="J21" s="89" t="str">
        <f>[62]Outubro!$I$13</f>
        <v>*</v>
      </c>
      <c r="K21" s="89" t="str">
        <f>[62]Outubro!$I$14</f>
        <v>*</v>
      </c>
      <c r="L21" s="89" t="str">
        <f>[62]Outubro!$I$15</f>
        <v>*</v>
      </c>
      <c r="M21" s="89" t="str">
        <f>[62]Outubro!$I$16</f>
        <v>*</v>
      </c>
      <c r="N21" s="89" t="str">
        <f>[62]Outubro!$I$17</f>
        <v>*</v>
      </c>
      <c r="O21" s="89" t="str">
        <f>[62]Outubro!$I$18</f>
        <v>*</v>
      </c>
      <c r="P21" s="89" t="str">
        <f>[62]Outubro!$I$19</f>
        <v>*</v>
      </c>
      <c r="Q21" s="89" t="str">
        <f>[62]Outubro!$I$20</f>
        <v>*</v>
      </c>
      <c r="R21" s="89" t="str">
        <f>[62]Outubro!$I$21</f>
        <v>*</v>
      </c>
      <c r="S21" s="89" t="str">
        <f>[62]Outubro!$I$22</f>
        <v>*</v>
      </c>
      <c r="T21" s="89" t="str">
        <f>[62]Outubro!$I$23</f>
        <v>*</v>
      </c>
      <c r="U21" s="89" t="str">
        <f>[62]Outubro!$I$24</f>
        <v>*</v>
      </c>
      <c r="V21" s="89" t="str">
        <f>[62]Outubro!$I$25</f>
        <v>*</v>
      </c>
      <c r="W21" s="89" t="str">
        <f>[62]Outubro!$I$26</f>
        <v>*</v>
      </c>
      <c r="X21" s="89" t="str">
        <f>[62]Outubro!$I$27</f>
        <v>*</v>
      </c>
      <c r="Y21" s="89" t="str">
        <f>[62]Outubro!$I$28</f>
        <v>*</v>
      </c>
      <c r="Z21" s="89" t="str">
        <f>[62]Outubro!$I$29</f>
        <v>*</v>
      </c>
      <c r="AA21" s="89" t="str">
        <f>[62]Outubro!$I$30</f>
        <v>*</v>
      </c>
      <c r="AB21" s="89" t="str">
        <f>[62]Outubro!$I$31</f>
        <v>*</v>
      </c>
      <c r="AC21" s="89" t="str">
        <f>[62]Outubro!$I$32</f>
        <v>*</v>
      </c>
      <c r="AD21" s="89" t="str">
        <f>[62]Outubro!$I$33</f>
        <v>*</v>
      </c>
      <c r="AE21" s="89" t="str">
        <f>[62]Outubro!$I$34</f>
        <v>*</v>
      </c>
      <c r="AF21" s="89" t="str">
        <f>[62]Outubro!$I$35</f>
        <v>*</v>
      </c>
      <c r="AG21" s="86" t="str">
        <f>[62]Outubro!$I$36</f>
        <v>*</v>
      </c>
      <c r="AK21" t="s">
        <v>35</v>
      </c>
    </row>
    <row r="22" spans="1:40" x14ac:dyDescent="0.2">
      <c r="A22" s="76" t="s">
        <v>6</v>
      </c>
      <c r="B22" s="89" t="str">
        <f>[63]Outubro!$I$5</f>
        <v>*</v>
      </c>
      <c r="C22" s="89" t="str">
        <f>[63]Outubro!$I$6</f>
        <v>*</v>
      </c>
      <c r="D22" s="89" t="str">
        <f>[63]Outubro!$I$7</f>
        <v>*</v>
      </c>
      <c r="E22" s="89" t="str">
        <f>[63]Outubro!$I$8</f>
        <v>*</v>
      </c>
      <c r="F22" s="89" t="str">
        <f>[63]Outubro!$I$9</f>
        <v>*</v>
      </c>
      <c r="G22" s="89" t="str">
        <f>[63]Outubro!$I$10</f>
        <v>*</v>
      </c>
      <c r="H22" s="89" t="str">
        <f>[63]Outubro!$I$11</f>
        <v>*</v>
      </c>
      <c r="I22" s="89" t="str">
        <f>[63]Outubro!$I$12</f>
        <v>*</v>
      </c>
      <c r="J22" s="89" t="str">
        <f>[63]Outubro!$I$13</f>
        <v>*</v>
      </c>
      <c r="K22" s="89" t="str">
        <f>[63]Outubro!$I$14</f>
        <v>*</v>
      </c>
      <c r="L22" s="89" t="str">
        <f>[63]Outubro!$I$15</f>
        <v>*</v>
      </c>
      <c r="M22" s="89" t="str">
        <f>[63]Outubro!$I$16</f>
        <v>*</v>
      </c>
      <c r="N22" s="89" t="str">
        <f>[63]Outubro!$I$17</f>
        <v>*</v>
      </c>
      <c r="O22" s="89" t="str">
        <f>[63]Outubro!$I$18</f>
        <v>*</v>
      </c>
      <c r="P22" s="89" t="str">
        <f>[63]Outubro!$I$19</f>
        <v>*</v>
      </c>
      <c r="Q22" s="89" t="str">
        <f>[63]Outubro!$I$20</f>
        <v>*</v>
      </c>
      <c r="R22" s="89" t="str">
        <f>[63]Outubro!$I$21</f>
        <v>*</v>
      </c>
      <c r="S22" s="89" t="str">
        <f>[63]Outubro!$I$22</f>
        <v>*</v>
      </c>
      <c r="T22" s="89" t="str">
        <f>[63]Outubro!$I$23</f>
        <v>*</v>
      </c>
      <c r="U22" s="89" t="str">
        <f>[63]Outubro!$I$24</f>
        <v>*</v>
      </c>
      <c r="V22" s="89" t="str">
        <f>[63]Outubro!$I$25</f>
        <v>*</v>
      </c>
      <c r="W22" s="89" t="str">
        <f>[63]Outubro!$I$26</f>
        <v>*</v>
      </c>
      <c r="X22" s="89" t="str">
        <f>[63]Outubro!$I$27</f>
        <v>*</v>
      </c>
      <c r="Y22" s="89" t="str">
        <f>[63]Outubro!$I$28</f>
        <v>*</v>
      </c>
      <c r="Z22" s="89" t="str">
        <f>[63]Outubro!$I$29</f>
        <v>*</v>
      </c>
      <c r="AA22" s="89" t="str">
        <f>[63]Outubro!$I$30</f>
        <v>*</v>
      </c>
      <c r="AB22" s="89" t="str">
        <f>[63]Outubro!$I$31</f>
        <v>*</v>
      </c>
      <c r="AC22" s="89" t="str">
        <f>[63]Outubro!$I$32</f>
        <v>*</v>
      </c>
      <c r="AD22" s="89" t="str">
        <f>[63]Outubro!$I$33</f>
        <v>*</v>
      </c>
      <c r="AE22" s="89" t="str">
        <f>[63]Outubro!$I$34</f>
        <v>*</v>
      </c>
      <c r="AF22" s="89" t="str">
        <f>[63]Outubro!$I$35</f>
        <v>*</v>
      </c>
      <c r="AG22" s="86" t="str">
        <f>[63]Outubro!$I$36</f>
        <v>*</v>
      </c>
      <c r="AK22" t="s">
        <v>35</v>
      </c>
    </row>
    <row r="23" spans="1:40" x14ac:dyDescent="0.2">
      <c r="A23" s="76" t="s">
        <v>7</v>
      </c>
      <c r="B23" s="92" t="str">
        <f>[64]Outubro!$I$5</f>
        <v>*</v>
      </c>
      <c r="C23" s="92" t="str">
        <f>[64]Outubro!$I$6</f>
        <v>*</v>
      </c>
      <c r="D23" s="92" t="str">
        <f>[64]Outubro!$I$7</f>
        <v>*</v>
      </c>
      <c r="E23" s="92" t="str">
        <f>[64]Outubro!$I$8</f>
        <v>*</v>
      </c>
      <c r="F23" s="92" t="str">
        <f>[64]Outubro!$I$9</f>
        <v>*</v>
      </c>
      <c r="G23" s="92" t="str">
        <f>[64]Outubro!$I$10</f>
        <v>*</v>
      </c>
      <c r="H23" s="92" t="str">
        <f>[64]Outubro!$I$11</f>
        <v>*</v>
      </c>
      <c r="I23" s="92" t="str">
        <f>[64]Outubro!$I$12</f>
        <v>*</v>
      </c>
      <c r="J23" s="92" t="str">
        <f>[64]Outubro!$I$13</f>
        <v>*</v>
      </c>
      <c r="K23" s="92" t="str">
        <f>[64]Outubro!$I$14</f>
        <v>*</v>
      </c>
      <c r="L23" s="92" t="str">
        <f>[64]Outubro!$I$15</f>
        <v>*</v>
      </c>
      <c r="M23" s="92" t="str">
        <f>[64]Outubro!$I$16</f>
        <v>*</v>
      </c>
      <c r="N23" s="92" t="str">
        <f>[64]Outubro!$I$17</f>
        <v>*</v>
      </c>
      <c r="O23" s="92" t="str">
        <f>[64]Outubro!$I$18</f>
        <v>*</v>
      </c>
      <c r="P23" s="92" t="str">
        <f>[64]Outubro!$I$19</f>
        <v>*</v>
      </c>
      <c r="Q23" s="92" t="str">
        <f>[64]Outubro!$I$20</f>
        <v>*</v>
      </c>
      <c r="R23" s="92" t="str">
        <f>[64]Outubro!$I$21</f>
        <v>*</v>
      </c>
      <c r="S23" s="92" t="str">
        <f>[64]Outubro!$I$22</f>
        <v>*</v>
      </c>
      <c r="T23" s="89" t="str">
        <f>[64]Outubro!$I$23</f>
        <v>*</v>
      </c>
      <c r="U23" s="89" t="str">
        <f>[64]Outubro!$I$24</f>
        <v>*</v>
      </c>
      <c r="V23" s="89" t="str">
        <f>[64]Outubro!$I$25</f>
        <v>*</v>
      </c>
      <c r="W23" s="89" t="str">
        <f>[64]Outubro!$I$26</f>
        <v>*</v>
      </c>
      <c r="X23" s="89" t="str">
        <f>[64]Outubro!$I$27</f>
        <v>*</v>
      </c>
      <c r="Y23" s="89" t="str">
        <f>[64]Outubro!$I$28</f>
        <v>*</v>
      </c>
      <c r="Z23" s="89" t="str">
        <f>[64]Outubro!$I$29</f>
        <v>*</v>
      </c>
      <c r="AA23" s="89" t="str">
        <f>[64]Outubro!$I$30</f>
        <v>*</v>
      </c>
      <c r="AB23" s="89" t="str">
        <f>[64]Outubro!$I$31</f>
        <v>*</v>
      </c>
      <c r="AC23" s="89" t="str">
        <f>[64]Outubro!$I$32</f>
        <v>*</v>
      </c>
      <c r="AD23" s="89" t="str">
        <f>[64]Outubro!$I$33</f>
        <v>*</v>
      </c>
      <c r="AE23" s="89" t="str">
        <f>[64]Outubro!$I$34</f>
        <v>*</v>
      </c>
      <c r="AF23" s="89" t="str">
        <f>[64]Outubro!$I$35</f>
        <v>*</v>
      </c>
      <c r="AG23" s="86" t="str">
        <f>[64]Outubro!$I$36</f>
        <v>*</v>
      </c>
      <c r="AJ23" t="s">
        <v>35</v>
      </c>
      <c r="AK23" t="s">
        <v>35</v>
      </c>
      <c r="AL23" t="s">
        <v>35</v>
      </c>
    </row>
    <row r="24" spans="1:40" x14ac:dyDescent="0.2">
      <c r="A24" s="76" t="s">
        <v>148</v>
      </c>
      <c r="B24" s="92" t="str">
        <f>[65]Outubro!$I$5</f>
        <v>*</v>
      </c>
      <c r="C24" s="92" t="str">
        <f>[65]Outubro!$I$6</f>
        <v>*</v>
      </c>
      <c r="D24" s="92" t="str">
        <f>[65]Outubro!$I$7</f>
        <v>*</v>
      </c>
      <c r="E24" s="92" t="str">
        <f>[65]Outubro!$I$8</f>
        <v>*</v>
      </c>
      <c r="F24" s="92" t="str">
        <f>[65]Outubro!$I$9</f>
        <v>*</v>
      </c>
      <c r="G24" s="92" t="str">
        <f>[65]Outubro!$I$10</f>
        <v>*</v>
      </c>
      <c r="H24" s="92" t="str">
        <f>[65]Outubro!$I$11</f>
        <v>*</v>
      </c>
      <c r="I24" s="92" t="str">
        <f>[65]Outubro!$I$12</f>
        <v>*</v>
      </c>
      <c r="J24" s="92" t="str">
        <f>[65]Outubro!$I$13</f>
        <v>*</v>
      </c>
      <c r="K24" s="92" t="str">
        <f>[65]Outubro!$I$14</f>
        <v>*</v>
      </c>
      <c r="L24" s="92" t="str">
        <f>[65]Outubro!$I$15</f>
        <v>*</v>
      </c>
      <c r="M24" s="92" t="str">
        <f>[65]Outubro!$I$16</f>
        <v>*</v>
      </c>
      <c r="N24" s="92" t="str">
        <f>[65]Outubro!$I$17</f>
        <v>*</v>
      </c>
      <c r="O24" s="92" t="str">
        <f>[65]Outubro!$I$18</f>
        <v>*</v>
      </c>
      <c r="P24" s="92" t="str">
        <f>[65]Outubro!$I$19</f>
        <v>*</v>
      </c>
      <c r="Q24" s="92" t="str">
        <f>[65]Outubro!$I$20</f>
        <v>*</v>
      </c>
      <c r="R24" s="92" t="str">
        <f>[65]Outubro!$I$21</f>
        <v>*</v>
      </c>
      <c r="S24" s="92" t="str">
        <f>[65]Outubro!$I$22</f>
        <v>*</v>
      </c>
      <c r="T24" s="92" t="str">
        <f>[65]Outubro!$I$23</f>
        <v>*</v>
      </c>
      <c r="U24" s="92" t="str">
        <f>[65]Outubro!$I$24</f>
        <v>*</v>
      </c>
      <c r="V24" s="92" t="str">
        <f>[65]Outubro!$I$25</f>
        <v>*</v>
      </c>
      <c r="W24" s="92" t="str">
        <f>[65]Outubro!$I$26</f>
        <v>*</v>
      </c>
      <c r="X24" s="92" t="str">
        <f>[65]Outubro!$I$27</f>
        <v>*</v>
      </c>
      <c r="Y24" s="92" t="str">
        <f>[65]Outubro!$I$28</f>
        <v>*</v>
      </c>
      <c r="Z24" s="92" t="str">
        <f>[65]Outubro!$I$29</f>
        <v>*</v>
      </c>
      <c r="AA24" s="92" t="str">
        <f>[65]Outubro!$I$30</f>
        <v>*</v>
      </c>
      <c r="AB24" s="92" t="str">
        <f>[65]Outubro!$I$31</f>
        <v>*</v>
      </c>
      <c r="AC24" s="92" t="str">
        <f>[65]Outubro!$I$32</f>
        <v>*</v>
      </c>
      <c r="AD24" s="92" t="str">
        <f>[65]Outubro!$I$33</f>
        <v>*</v>
      </c>
      <c r="AE24" s="92" t="str">
        <f>[65]Outubro!$I$34</f>
        <v>*</v>
      </c>
      <c r="AF24" s="92" t="str">
        <f>[65]Outubro!$I$35</f>
        <v>*</v>
      </c>
      <c r="AG24" s="94" t="str">
        <f>[65]Outubro!$I$36</f>
        <v>*</v>
      </c>
      <c r="AK24" t="s">
        <v>35</v>
      </c>
      <c r="AL24" t="s">
        <v>35</v>
      </c>
    </row>
    <row r="25" spans="1:40" x14ac:dyDescent="0.2">
      <c r="A25" s="76" t="s">
        <v>149</v>
      </c>
      <c r="B25" s="89" t="str">
        <f>[66]Outubro!$I$5</f>
        <v>*</v>
      </c>
      <c r="C25" s="89" t="str">
        <f>[66]Outubro!$I$6</f>
        <v>*</v>
      </c>
      <c r="D25" s="89" t="str">
        <f>[66]Outubro!$I$7</f>
        <v>*</v>
      </c>
      <c r="E25" s="89" t="str">
        <f>[66]Outubro!$I$8</f>
        <v>*</v>
      </c>
      <c r="F25" s="89" t="str">
        <f>[66]Outubro!$I$9</f>
        <v>*</v>
      </c>
      <c r="G25" s="89" t="str">
        <f>[66]Outubro!$I$10</f>
        <v>*</v>
      </c>
      <c r="H25" s="89" t="str">
        <f>[66]Outubro!$I$11</f>
        <v>*</v>
      </c>
      <c r="I25" s="89" t="str">
        <f>[66]Outubro!$I$12</f>
        <v>*</v>
      </c>
      <c r="J25" s="89" t="str">
        <f>[66]Outubro!$I$13</f>
        <v>*</v>
      </c>
      <c r="K25" s="89" t="str">
        <f>[66]Outubro!$I$14</f>
        <v>*</v>
      </c>
      <c r="L25" s="89" t="str">
        <f>[66]Outubro!$I$15</f>
        <v>*</v>
      </c>
      <c r="M25" s="89" t="str">
        <f>[66]Outubro!$I$16</f>
        <v>*</v>
      </c>
      <c r="N25" s="89" t="str">
        <f>[66]Outubro!$I$17</f>
        <v>*</v>
      </c>
      <c r="O25" s="89" t="str">
        <f>[66]Outubro!$I$18</f>
        <v>*</v>
      </c>
      <c r="P25" s="89" t="str">
        <f>[66]Outubro!$I$19</f>
        <v>*</v>
      </c>
      <c r="Q25" s="89" t="str">
        <f>[66]Outubro!$I$20</f>
        <v>*</v>
      </c>
      <c r="R25" s="89" t="str">
        <f>[66]Outubro!$I$21</f>
        <v>*</v>
      </c>
      <c r="S25" s="89" t="str">
        <f>[66]Outubro!$I$22</f>
        <v>*</v>
      </c>
      <c r="T25" s="11" t="s">
        <v>197</v>
      </c>
      <c r="U25" s="89" t="str">
        <f>[66]Outubro!$I$24</f>
        <v>*</v>
      </c>
      <c r="V25" s="89" t="str">
        <f>[66]Outubro!$I$25</f>
        <v>*</v>
      </c>
      <c r="W25" s="89" t="str">
        <f>[66]Outubro!$I$26</f>
        <v>*</v>
      </c>
      <c r="X25" s="89" t="str">
        <f>[66]Outubro!$I$27</f>
        <v>*</v>
      </c>
      <c r="Y25" s="89" t="str">
        <f>[66]Outubro!$I$28</f>
        <v>*</v>
      </c>
      <c r="Z25" s="89" t="str">
        <f>[66]Outubro!$I$29</f>
        <v>*</v>
      </c>
      <c r="AA25" s="89" t="str">
        <f>[66]Outubro!$I$30</f>
        <v>*</v>
      </c>
      <c r="AB25" s="89" t="str">
        <f>[66]Outubro!$I$31</f>
        <v>*</v>
      </c>
      <c r="AC25" s="89" t="str">
        <f>[66]Outubro!$I$32</f>
        <v>*</v>
      </c>
      <c r="AD25" s="89" t="str">
        <f>[66]Outubro!$I$33</f>
        <v>*</v>
      </c>
      <c r="AE25" s="89" t="str">
        <f>[66]Outubro!$I$34</f>
        <v>*</v>
      </c>
      <c r="AF25" s="89" t="str">
        <f>[66]Outubro!$I$35</f>
        <v>*</v>
      </c>
      <c r="AG25" s="94" t="str">
        <f>[66]Outubro!$I$36</f>
        <v>*</v>
      </c>
      <c r="AH25" s="12" t="s">
        <v>35</v>
      </c>
      <c r="AL25" t="s">
        <v>35</v>
      </c>
    </row>
    <row r="26" spans="1:40" x14ac:dyDescent="0.2">
      <c r="A26" s="76" t="s">
        <v>150</v>
      </c>
      <c r="B26" s="89" t="str">
        <f>[67]Outubro!$I$5</f>
        <v>*</v>
      </c>
      <c r="C26" s="89" t="str">
        <f>[67]Outubro!$I$6</f>
        <v>*</v>
      </c>
      <c r="D26" s="89" t="str">
        <f>[67]Outubro!$I$7</f>
        <v>*</v>
      </c>
      <c r="E26" s="89" t="str">
        <f>[67]Outubro!$I$8</f>
        <v>*</v>
      </c>
      <c r="F26" s="89" t="str">
        <f>[67]Outubro!$I$9</f>
        <v>*</v>
      </c>
      <c r="G26" s="89" t="str">
        <f>[67]Outubro!$I$10</f>
        <v>*</v>
      </c>
      <c r="H26" s="89" t="str">
        <f>[67]Outubro!$I$11</f>
        <v>*</v>
      </c>
      <c r="I26" s="89" t="str">
        <f>[67]Outubro!$I$12</f>
        <v>*</v>
      </c>
      <c r="J26" s="89" t="str">
        <f>[67]Outubro!$I$13</f>
        <v>*</v>
      </c>
      <c r="K26" s="89" t="str">
        <f>[67]Outubro!$I$14</f>
        <v>*</v>
      </c>
      <c r="L26" s="89" t="str">
        <f>[67]Outubro!$I$15</f>
        <v>*</v>
      </c>
      <c r="M26" s="89" t="str">
        <f>[67]Outubro!$I$16</f>
        <v>*</v>
      </c>
      <c r="N26" s="89" t="str">
        <f>[67]Outubro!$I$17</f>
        <v>*</v>
      </c>
      <c r="O26" s="89" t="str">
        <f>[67]Outubro!$I$18</f>
        <v>*</v>
      </c>
      <c r="P26" s="89" t="str">
        <f>[67]Outubro!$I$19</f>
        <v>*</v>
      </c>
      <c r="Q26" s="89" t="str">
        <f>[67]Outubro!$I$20</f>
        <v>*</v>
      </c>
      <c r="R26" s="89" t="str">
        <f>[67]Outubro!$I$21</f>
        <v>*</v>
      </c>
      <c r="S26" s="89" t="str">
        <f>[67]Outubro!$I$22</f>
        <v>*</v>
      </c>
      <c r="T26" s="89" t="str">
        <f>[67]Outubro!$I$23</f>
        <v>*</v>
      </c>
      <c r="U26" s="89" t="str">
        <f>[67]Outubro!$I$24</f>
        <v>*</v>
      </c>
      <c r="V26" s="89" t="str">
        <f>[67]Outubro!$I$25</f>
        <v>*</v>
      </c>
      <c r="W26" s="89" t="str">
        <f>[67]Outubro!$I$26</f>
        <v>*</v>
      </c>
      <c r="X26" s="89" t="str">
        <f>[67]Outubro!$I$27</f>
        <v>*</v>
      </c>
      <c r="Y26" s="89" t="str">
        <f>[67]Outubro!$I$28</f>
        <v>*</v>
      </c>
      <c r="Z26" s="89" t="str">
        <f>[67]Outubro!$I$29</f>
        <v>*</v>
      </c>
      <c r="AA26" s="89" t="str">
        <f>[67]Outubro!$I$30</f>
        <v>*</v>
      </c>
      <c r="AB26" s="89" t="str">
        <f>[67]Outubro!$I$31</f>
        <v>*</v>
      </c>
      <c r="AC26" s="89" t="str">
        <f>[67]Outubro!$I$32</f>
        <v>*</v>
      </c>
      <c r="AD26" s="89" t="str">
        <f>[67]Outubro!$I$33</f>
        <v>*</v>
      </c>
      <c r="AE26" s="89" t="str">
        <f>[67]Outubro!$I$34</f>
        <v>*</v>
      </c>
      <c r="AF26" s="89" t="str">
        <f>[67]Outubro!$I$35</f>
        <v>*</v>
      </c>
      <c r="AG26" s="94" t="str">
        <f>[67]Outubro!$I$36</f>
        <v>*</v>
      </c>
    </row>
    <row r="27" spans="1:40" x14ac:dyDescent="0.2">
      <c r="A27" s="76" t="s">
        <v>8</v>
      </c>
      <c r="B27" s="92" t="str">
        <f>[68]Outubro!$I$5</f>
        <v>*</v>
      </c>
      <c r="C27" s="92" t="str">
        <f>[68]Outubro!$I$6</f>
        <v>*</v>
      </c>
      <c r="D27" s="92" t="str">
        <f>[68]Outubro!$I$7</f>
        <v>*</v>
      </c>
      <c r="E27" s="92" t="str">
        <f>[68]Outubro!$I$8</f>
        <v>*</v>
      </c>
      <c r="F27" s="92" t="str">
        <f>[68]Outubro!$I$9</f>
        <v>*</v>
      </c>
      <c r="G27" s="92" t="str">
        <f>[68]Outubro!$I$10</f>
        <v>*</v>
      </c>
      <c r="H27" s="92" t="str">
        <f>[68]Outubro!$I$11</f>
        <v>*</v>
      </c>
      <c r="I27" s="92" t="str">
        <f>[68]Outubro!$I$12</f>
        <v>*</v>
      </c>
      <c r="J27" s="92" t="str">
        <f>[68]Outubro!$I$13</f>
        <v>*</v>
      </c>
      <c r="K27" s="92" t="str">
        <f>[68]Outubro!$I$14</f>
        <v>*</v>
      </c>
      <c r="L27" s="92" t="str">
        <f>[68]Outubro!$I$15</f>
        <v>*</v>
      </c>
      <c r="M27" s="92" t="str">
        <f>[68]Outubro!$I$16</f>
        <v>*</v>
      </c>
      <c r="N27" s="92" t="str">
        <f>[68]Outubro!$I$17</f>
        <v>*</v>
      </c>
      <c r="O27" s="92" t="str">
        <f>[68]Outubro!$I$18</f>
        <v>*</v>
      </c>
      <c r="P27" s="92" t="str">
        <f>[68]Outubro!$I$19</f>
        <v>*</v>
      </c>
      <c r="Q27" s="89" t="str">
        <f>[68]Outubro!$I$20</f>
        <v>*</v>
      </c>
      <c r="R27" s="89" t="str">
        <f>[68]Outubro!$I$21</f>
        <v>*</v>
      </c>
      <c r="S27" s="89" t="str">
        <f>[68]Outubro!$I$22</f>
        <v>*</v>
      </c>
      <c r="T27" s="89" t="str">
        <f>[68]Outubro!$I$23</f>
        <v>*</v>
      </c>
      <c r="U27" s="89" t="str">
        <f>[68]Outubro!$I$24</f>
        <v>*</v>
      </c>
      <c r="V27" s="89" t="str">
        <f>[68]Outubro!$I$25</f>
        <v>*</v>
      </c>
      <c r="W27" s="89" t="str">
        <f>[68]Outubro!$I$26</f>
        <v>*</v>
      </c>
      <c r="X27" s="89" t="str">
        <f>[68]Outubro!$I$27</f>
        <v>*</v>
      </c>
      <c r="Y27" s="89" t="str">
        <f>[68]Outubro!$I$28</f>
        <v>*</v>
      </c>
      <c r="Z27" s="89" t="str">
        <f>[68]Outubro!$I$29</f>
        <v>*</v>
      </c>
      <c r="AA27" s="89" t="str">
        <f>[68]Outubro!$I$30</f>
        <v>*</v>
      </c>
      <c r="AB27" s="89" t="str">
        <f>[68]Outubro!$I$31</f>
        <v>*</v>
      </c>
      <c r="AC27" s="89" t="str">
        <f>[68]Outubro!$I$32</f>
        <v>*</v>
      </c>
      <c r="AD27" s="89" t="str">
        <f>[68]Outubro!$I$33</f>
        <v>*</v>
      </c>
      <c r="AE27" s="89" t="str">
        <f>[68]Outubro!$I$34</f>
        <v>*</v>
      </c>
      <c r="AF27" s="89" t="str">
        <f>[68]Outubro!$I$35</f>
        <v>*</v>
      </c>
      <c r="AG27" s="86" t="str">
        <f>[68]Outubro!$I$36</f>
        <v>*</v>
      </c>
      <c r="AL27" t="s">
        <v>35</v>
      </c>
      <c r="AN27" t="s">
        <v>35</v>
      </c>
    </row>
    <row r="28" spans="1:40" x14ac:dyDescent="0.2">
      <c r="A28" s="76" t="s">
        <v>9</v>
      </c>
      <c r="B28" s="92" t="str">
        <f>[69]Outubro!$I$5</f>
        <v>*</v>
      </c>
      <c r="C28" s="92" t="str">
        <f>[69]Outubro!$I$6</f>
        <v>*</v>
      </c>
      <c r="D28" s="92" t="str">
        <f>[69]Outubro!$I$7</f>
        <v>*</v>
      </c>
      <c r="E28" s="92" t="str">
        <f>[69]Outubro!$I$8</f>
        <v>*</v>
      </c>
      <c r="F28" s="92" t="str">
        <f>[69]Outubro!$I$9</f>
        <v>*</v>
      </c>
      <c r="G28" s="92" t="str">
        <f>[69]Outubro!$I$10</f>
        <v>*</v>
      </c>
      <c r="H28" s="92" t="str">
        <f>[69]Outubro!$I$11</f>
        <v>*</v>
      </c>
      <c r="I28" s="92" t="str">
        <f>[69]Outubro!$I$12</f>
        <v>*</v>
      </c>
      <c r="J28" s="92" t="str">
        <f>[69]Outubro!$I$13</f>
        <v>*</v>
      </c>
      <c r="K28" s="92" t="str">
        <f>[69]Outubro!$I$14</f>
        <v>*</v>
      </c>
      <c r="L28" s="92" t="str">
        <f>[69]Outubro!$I$15</f>
        <v>*</v>
      </c>
      <c r="M28" s="92" t="str">
        <f>[69]Outubro!$I$16</f>
        <v>*</v>
      </c>
      <c r="N28" s="92" t="str">
        <f>[69]Outubro!$I$17</f>
        <v>*</v>
      </c>
      <c r="O28" s="92" t="str">
        <f>[69]Outubro!$I$18</f>
        <v>*</v>
      </c>
      <c r="P28" s="92" t="str">
        <f>[69]Outubro!$I$19</f>
        <v>*</v>
      </c>
      <c r="Q28" s="92" t="str">
        <f>[69]Outubro!$I$20</f>
        <v>*</v>
      </c>
      <c r="R28" s="92" t="str">
        <f>[69]Outubro!$I$21</f>
        <v>*</v>
      </c>
      <c r="S28" s="92" t="str">
        <f>[69]Outubro!$I$22</f>
        <v>*</v>
      </c>
      <c r="T28" s="89" t="str">
        <f>[69]Outubro!$I$23</f>
        <v>*</v>
      </c>
      <c r="U28" s="89" t="str">
        <f>[69]Outubro!$I$24</f>
        <v>*</v>
      </c>
      <c r="V28" s="89" t="str">
        <f>[69]Outubro!$I$25</f>
        <v>*</v>
      </c>
      <c r="W28" s="89" t="str">
        <f>[69]Outubro!$I$26</f>
        <v>*</v>
      </c>
      <c r="X28" s="89" t="str">
        <f>[69]Outubro!$I$27</f>
        <v>*</v>
      </c>
      <c r="Y28" s="89" t="str">
        <f>[69]Outubro!$I$28</f>
        <v>*</v>
      </c>
      <c r="Z28" s="89" t="str">
        <f>[69]Outubro!$I$29</f>
        <v>*</v>
      </c>
      <c r="AA28" s="89" t="str">
        <f>[69]Outubro!$I$30</f>
        <v>*</v>
      </c>
      <c r="AB28" s="89" t="str">
        <f>[69]Outubro!$I$31</f>
        <v>*</v>
      </c>
      <c r="AC28" s="89" t="str">
        <f>[69]Outubro!$I$32</f>
        <v>*</v>
      </c>
      <c r="AD28" s="89" t="str">
        <f>[69]Outubro!$I$33</f>
        <v>*</v>
      </c>
      <c r="AE28" s="89" t="str">
        <f>[69]Outubro!$I$34</f>
        <v>*</v>
      </c>
      <c r="AF28" s="89" t="str">
        <f>[69]Outubro!$I$35</f>
        <v>*</v>
      </c>
      <c r="AG28" s="86" t="str">
        <f>[69]Outubro!$I$36</f>
        <v>*</v>
      </c>
      <c r="AM28" t="s">
        <v>35</v>
      </c>
    </row>
    <row r="29" spans="1:40" x14ac:dyDescent="0.2">
      <c r="A29" s="76" t="s">
        <v>32</v>
      </c>
      <c r="B29" s="92" t="str">
        <f>[70]Outubro!$I$5</f>
        <v>*</v>
      </c>
      <c r="C29" s="92" t="str">
        <f>[70]Outubro!$I$6</f>
        <v>*</v>
      </c>
      <c r="D29" s="92" t="str">
        <f>[70]Outubro!$I$7</f>
        <v>*</v>
      </c>
      <c r="E29" s="92" t="str">
        <f>[70]Outubro!$I$8</f>
        <v>*</v>
      </c>
      <c r="F29" s="92" t="str">
        <f>[70]Outubro!$I$9</f>
        <v>*</v>
      </c>
      <c r="G29" s="92" t="str">
        <f>[70]Outubro!$I$10</f>
        <v>*</v>
      </c>
      <c r="H29" s="92" t="str">
        <f>[70]Outubro!$I$11</f>
        <v>*</v>
      </c>
      <c r="I29" s="92" t="str">
        <f>[70]Outubro!$I$12</f>
        <v>*</v>
      </c>
      <c r="J29" s="92" t="str">
        <f>[70]Outubro!$I$13</f>
        <v>*</v>
      </c>
      <c r="K29" s="92" t="str">
        <f>[70]Outubro!$I$14</f>
        <v>*</v>
      </c>
      <c r="L29" s="92" t="str">
        <f>[70]Outubro!$I$15</f>
        <v>*</v>
      </c>
      <c r="M29" s="92" t="str">
        <f>[70]Outubro!$I$16</f>
        <v>*</v>
      </c>
      <c r="N29" s="92" t="str">
        <f>[70]Outubro!$I$17</f>
        <v>*</v>
      </c>
      <c r="O29" s="92" t="str">
        <f>[70]Outubro!$I$18</f>
        <v>*</v>
      </c>
      <c r="P29" s="92" t="str">
        <f>[70]Outubro!$I$19</f>
        <v>*</v>
      </c>
      <c r="Q29" s="92" t="str">
        <f>[70]Outubro!$I$20</f>
        <v>*</v>
      </c>
      <c r="R29" s="92" t="str">
        <f>[70]Outubro!$I$21</f>
        <v>*</v>
      </c>
      <c r="S29" s="92" t="str">
        <f>[70]Outubro!$I$22</f>
        <v>*</v>
      </c>
      <c r="T29" s="89" t="str">
        <f>[70]Outubro!$I$23</f>
        <v>*</v>
      </c>
      <c r="U29" s="89" t="str">
        <f>[70]Outubro!$I$24</f>
        <v>*</v>
      </c>
      <c r="V29" s="89" t="str">
        <f>[70]Outubro!$I$25</f>
        <v>*</v>
      </c>
      <c r="W29" s="89" t="str">
        <f>[70]Outubro!$I$26</f>
        <v>*</v>
      </c>
      <c r="X29" s="89" t="str">
        <f>[70]Outubro!$I$27</f>
        <v>*</v>
      </c>
      <c r="Y29" s="89" t="str">
        <f>[70]Outubro!$I$28</f>
        <v>*</v>
      </c>
      <c r="Z29" s="89" t="str">
        <f>[70]Outubro!$I$29</f>
        <v>*</v>
      </c>
      <c r="AA29" s="89" t="str">
        <f>[70]Outubro!$I$30</f>
        <v>*</v>
      </c>
      <c r="AB29" s="89" t="str">
        <f>[70]Outubro!$I$31</f>
        <v>*</v>
      </c>
      <c r="AC29" s="89" t="str">
        <f>[70]Outubro!$I$32</f>
        <v>*</v>
      </c>
      <c r="AD29" s="89" t="str">
        <f>[70]Outubro!$I$33</f>
        <v>*</v>
      </c>
      <c r="AE29" s="89" t="str">
        <f>[70]Outubro!$I$34</f>
        <v>*</v>
      </c>
      <c r="AF29" s="89" t="str">
        <f>[70]Outubro!$I$35</f>
        <v>*</v>
      </c>
      <c r="AG29" s="86" t="str">
        <f>[70]Outubro!$I$36</f>
        <v>*</v>
      </c>
      <c r="AJ29" t="s">
        <v>35</v>
      </c>
    </row>
    <row r="30" spans="1:40" x14ac:dyDescent="0.2">
      <c r="A30" s="76" t="s">
        <v>10</v>
      </c>
      <c r="B30" s="11" t="str">
        <f>[71]Outubro!$I$5</f>
        <v>*</v>
      </c>
      <c r="C30" s="11" t="str">
        <f>[71]Outubro!$I$6</f>
        <v>*</v>
      </c>
      <c r="D30" s="11" t="str">
        <f>[71]Outubro!$I$7</f>
        <v>*</v>
      </c>
      <c r="E30" s="11" t="str">
        <f>[71]Outubro!$I$8</f>
        <v>*</v>
      </c>
      <c r="F30" s="11" t="str">
        <f>[71]Outubro!$I$9</f>
        <v>*</v>
      </c>
      <c r="G30" s="11" t="str">
        <f>[71]Outubro!$I$10</f>
        <v>*</v>
      </c>
      <c r="H30" s="11" t="str">
        <f>[71]Outubro!$I$11</f>
        <v>*</v>
      </c>
      <c r="I30" s="11" t="str">
        <f>[71]Outubro!$I$12</f>
        <v>*</v>
      </c>
      <c r="J30" s="11" t="str">
        <f>[71]Outubro!$I$13</f>
        <v>*</v>
      </c>
      <c r="K30" s="11" t="str">
        <f>[71]Outubro!$I$14</f>
        <v>*</v>
      </c>
      <c r="L30" s="11" t="str">
        <f>[71]Outubro!$I$15</f>
        <v>*</v>
      </c>
      <c r="M30" s="11" t="str">
        <f>[71]Outubro!$I$16</f>
        <v>*</v>
      </c>
      <c r="N30" s="11" t="str">
        <f>[71]Outubro!$I$17</f>
        <v>*</v>
      </c>
      <c r="O30" s="11" t="str">
        <f>[71]Outubro!$I$18</f>
        <v>*</v>
      </c>
      <c r="P30" s="11" t="str">
        <f>[71]Outubro!$I$19</f>
        <v>*</v>
      </c>
      <c r="Q30" s="11" t="str">
        <f>[71]Outubro!$I$20</f>
        <v>*</v>
      </c>
      <c r="R30" s="11" t="str">
        <f>[71]Outubro!$I$21</f>
        <v>*</v>
      </c>
      <c r="S30" s="11" t="str">
        <f>[71]Outubro!$I$22</f>
        <v>*</v>
      </c>
      <c r="T30" s="89" t="str">
        <f>[71]Outubro!$I$23</f>
        <v>*</v>
      </c>
      <c r="U30" s="89" t="str">
        <f>[71]Outubro!$I$24</f>
        <v>*</v>
      </c>
      <c r="V30" s="89" t="str">
        <f>[71]Outubro!$I$25</f>
        <v>*</v>
      </c>
      <c r="W30" s="89" t="str">
        <f>[71]Outubro!$I$26</f>
        <v>*</v>
      </c>
      <c r="X30" s="89" t="str">
        <f>[71]Outubro!$I$27</f>
        <v>*</v>
      </c>
      <c r="Y30" s="89" t="str">
        <f>[71]Outubro!$I$28</f>
        <v>*</v>
      </c>
      <c r="Z30" s="89" t="str">
        <f>[71]Outubro!$I$29</f>
        <v>*</v>
      </c>
      <c r="AA30" s="89" t="str">
        <f>[71]Outubro!$I$30</f>
        <v>*</v>
      </c>
      <c r="AB30" s="89" t="str">
        <f>[71]Outubro!$I$31</f>
        <v>*</v>
      </c>
      <c r="AC30" s="89" t="str">
        <f>[71]Outubro!$I$32</f>
        <v>*</v>
      </c>
      <c r="AD30" s="89" t="str">
        <f>[71]Outubro!$I$33</f>
        <v>*</v>
      </c>
      <c r="AE30" s="89" t="str">
        <f>[71]Outubro!$I$34</f>
        <v>*</v>
      </c>
      <c r="AF30" s="89" t="str">
        <f>[71]Outubro!$I$35</f>
        <v>*</v>
      </c>
      <c r="AG30" s="86" t="str">
        <f>[71]Outubro!$I$36</f>
        <v>*</v>
      </c>
      <c r="AJ30" t="s">
        <v>35</v>
      </c>
    </row>
    <row r="31" spans="1:40" x14ac:dyDescent="0.2">
      <c r="A31" s="76" t="s">
        <v>151</v>
      </c>
      <c r="B31" s="89" t="str">
        <f>[72]Outubro!$I$5</f>
        <v>*</v>
      </c>
      <c r="C31" s="89" t="str">
        <f>[72]Outubro!$I$6</f>
        <v>*</v>
      </c>
      <c r="D31" s="89" t="str">
        <f>[72]Outubro!$I$7</f>
        <v>*</v>
      </c>
      <c r="E31" s="89" t="str">
        <f>[72]Outubro!$I$8</f>
        <v>*</v>
      </c>
      <c r="F31" s="89" t="str">
        <f>[72]Outubro!$I$9</f>
        <v>*</v>
      </c>
      <c r="G31" s="89" t="str">
        <f>[72]Outubro!$I$10</f>
        <v>*</v>
      </c>
      <c r="H31" s="89" t="str">
        <f>[72]Outubro!$I$11</f>
        <v>*</v>
      </c>
      <c r="I31" s="89" t="str">
        <f>[72]Outubro!$I$12</f>
        <v>*</v>
      </c>
      <c r="J31" s="89" t="str">
        <f>[72]Outubro!$I$13</f>
        <v>*</v>
      </c>
      <c r="K31" s="89" t="str">
        <f>[72]Outubro!$I$14</f>
        <v>*</v>
      </c>
      <c r="L31" s="89" t="str">
        <f>[72]Outubro!$I$15</f>
        <v>*</v>
      </c>
      <c r="M31" s="89" t="str">
        <f>[72]Outubro!$I$16</f>
        <v>*</v>
      </c>
      <c r="N31" s="89" t="str">
        <f>[72]Outubro!$I$17</f>
        <v>*</v>
      </c>
      <c r="O31" s="89" t="str">
        <f>[72]Outubro!$I$18</f>
        <v>*</v>
      </c>
      <c r="P31" s="89" t="str">
        <f>[72]Outubro!$I$19</f>
        <v>*</v>
      </c>
      <c r="Q31" s="89" t="str">
        <f>[72]Outubro!$I$20</f>
        <v>*</v>
      </c>
      <c r="R31" s="89" t="str">
        <f>[72]Outubro!$I$21</f>
        <v>*</v>
      </c>
      <c r="S31" s="89" t="str">
        <f>[72]Outubro!$I$22</f>
        <v>*</v>
      </c>
      <c r="T31" s="89" t="str">
        <f>[72]Outubro!$I$23</f>
        <v>*</v>
      </c>
      <c r="U31" s="89" t="str">
        <f>[72]Outubro!$I$24</f>
        <v>*</v>
      </c>
      <c r="V31" s="89" t="str">
        <f>[72]Outubro!$I$25</f>
        <v>*</v>
      </c>
      <c r="W31" s="89" t="str">
        <f>[72]Outubro!$I$26</f>
        <v>*</v>
      </c>
      <c r="X31" s="89" t="str">
        <f>[72]Outubro!$I$27</f>
        <v>*</v>
      </c>
      <c r="Y31" s="89" t="str">
        <f>[72]Outubro!$I$28</f>
        <v>*</v>
      </c>
      <c r="Z31" s="89" t="str">
        <f>[72]Outubro!$I$29</f>
        <v>*</v>
      </c>
      <c r="AA31" s="89" t="str">
        <f>[72]Outubro!$I$30</f>
        <v>*</v>
      </c>
      <c r="AB31" s="89" t="str">
        <f>[72]Outubro!$I$31</f>
        <v>*</v>
      </c>
      <c r="AC31" s="89" t="str">
        <f>[72]Outubro!$I$32</f>
        <v>*</v>
      </c>
      <c r="AD31" s="89" t="str">
        <f>[72]Outubro!$I$33</f>
        <v>*</v>
      </c>
      <c r="AE31" s="89" t="str">
        <f>[72]Outubro!$I$34</f>
        <v>*</v>
      </c>
      <c r="AF31" s="89" t="str">
        <f>[72]Outubro!$I$35</f>
        <v>*</v>
      </c>
      <c r="AG31" s="94" t="str">
        <f>[72]Outubro!$I$36</f>
        <v>*</v>
      </c>
      <c r="AH31" s="12" t="s">
        <v>35</v>
      </c>
      <c r="AL31" t="s">
        <v>35</v>
      </c>
    </row>
    <row r="32" spans="1:40" x14ac:dyDescent="0.2">
      <c r="A32" s="76" t="s">
        <v>11</v>
      </c>
      <c r="B32" s="92" t="str">
        <f>[73]Outubro!$I$5</f>
        <v>*</v>
      </c>
      <c r="C32" s="92" t="str">
        <f>[73]Outubro!$I$6</f>
        <v>*</v>
      </c>
      <c r="D32" s="92" t="str">
        <f>[73]Outubro!$I$7</f>
        <v>*</v>
      </c>
      <c r="E32" s="92" t="str">
        <f>[73]Outubro!$I$8</f>
        <v>*</v>
      </c>
      <c r="F32" s="92" t="str">
        <f>[73]Outubro!$I$9</f>
        <v>*</v>
      </c>
      <c r="G32" s="92" t="str">
        <f>[73]Outubro!$I$10</f>
        <v>*</v>
      </c>
      <c r="H32" s="92" t="str">
        <f>[73]Outubro!$I$11</f>
        <v>*</v>
      </c>
      <c r="I32" s="92" t="str">
        <f>[73]Outubro!$I$12</f>
        <v>*</v>
      </c>
      <c r="J32" s="92" t="str">
        <f>[73]Outubro!$I$13</f>
        <v>*</v>
      </c>
      <c r="K32" s="92" t="str">
        <f>[73]Outubro!$I$14</f>
        <v>*</v>
      </c>
      <c r="L32" s="92" t="str">
        <f>[73]Outubro!$I$15</f>
        <v>*</v>
      </c>
      <c r="M32" s="92" t="str">
        <f>[73]Outubro!$I$16</f>
        <v>*</v>
      </c>
      <c r="N32" s="92" t="str">
        <f>[73]Outubro!$I$17</f>
        <v>*</v>
      </c>
      <c r="O32" s="92" t="str">
        <f>[73]Outubro!$I$18</f>
        <v>*</v>
      </c>
      <c r="P32" s="92" t="str">
        <f>[73]Outubro!$I$19</f>
        <v>*</v>
      </c>
      <c r="Q32" s="92" t="str">
        <f>[73]Outubro!$I$20</f>
        <v>*</v>
      </c>
      <c r="R32" s="92" t="str">
        <f>[73]Outubro!$I$21</f>
        <v>*</v>
      </c>
      <c r="S32" s="92" t="str">
        <f>[73]Outubro!$I$22</f>
        <v>*</v>
      </c>
      <c r="T32" s="89" t="str">
        <f>[73]Outubro!$I$23</f>
        <v>*</v>
      </c>
      <c r="U32" s="89" t="str">
        <f>[73]Outubro!$I$24</f>
        <v>*</v>
      </c>
      <c r="V32" s="89" t="str">
        <f>[73]Outubro!$I$25</f>
        <v>*</v>
      </c>
      <c r="W32" s="89" t="str">
        <f>[73]Outubro!$I$26</f>
        <v>*</v>
      </c>
      <c r="X32" s="89" t="str">
        <f>[73]Outubro!$I$27</f>
        <v>*</v>
      </c>
      <c r="Y32" s="89" t="str">
        <f>[73]Outubro!$I$28</f>
        <v>*</v>
      </c>
      <c r="Z32" s="89" t="str">
        <f>[73]Outubro!$I$29</f>
        <v>*</v>
      </c>
      <c r="AA32" s="89" t="str">
        <f>[73]Outubro!$I$30</f>
        <v>*</v>
      </c>
      <c r="AB32" s="89" t="str">
        <f>[73]Outubro!$I$31</f>
        <v>*</v>
      </c>
      <c r="AC32" s="89" t="str">
        <f>[73]Outubro!$I$32</f>
        <v>*</v>
      </c>
      <c r="AD32" s="89" t="str">
        <f>[73]Outubro!$I$33</f>
        <v>*</v>
      </c>
      <c r="AE32" s="89" t="str">
        <f>[73]Outubro!$I$34</f>
        <v>*</v>
      </c>
      <c r="AF32" s="89" t="str">
        <f>[73]Outubro!$I$35</f>
        <v>*</v>
      </c>
      <c r="AG32" s="86" t="str">
        <f>[73]Outubro!$I$36</f>
        <v>*</v>
      </c>
      <c r="AJ32" t="s">
        <v>35</v>
      </c>
    </row>
    <row r="33" spans="1:39" s="5" customFormat="1" x14ac:dyDescent="0.2">
      <c r="A33" s="76" t="s">
        <v>12</v>
      </c>
      <c r="B33" s="92" t="str">
        <f>[74]Outubro!$I$5</f>
        <v>*</v>
      </c>
      <c r="C33" s="92" t="str">
        <f>[74]Outubro!$I$6</f>
        <v>*</v>
      </c>
      <c r="D33" s="92" t="str">
        <f>[74]Outubro!$I$7</f>
        <v>*</v>
      </c>
      <c r="E33" s="92" t="str">
        <f>[74]Outubro!$I$8</f>
        <v>*</v>
      </c>
      <c r="F33" s="92" t="str">
        <f>[74]Outubro!$I$9</f>
        <v>*</v>
      </c>
      <c r="G33" s="92" t="str">
        <f>[74]Outubro!$I$10</f>
        <v>*</v>
      </c>
      <c r="H33" s="92" t="str">
        <f>[74]Outubro!$I$11</f>
        <v>*</v>
      </c>
      <c r="I33" s="92" t="str">
        <f>[74]Outubro!$I$12</f>
        <v>*</v>
      </c>
      <c r="J33" s="92" t="str">
        <f>[74]Outubro!$I$13</f>
        <v>*</v>
      </c>
      <c r="K33" s="92" t="str">
        <f>[74]Outubro!$I$14</f>
        <v>*</v>
      </c>
      <c r="L33" s="92" t="str">
        <f>[74]Outubro!$I$15</f>
        <v>*</v>
      </c>
      <c r="M33" s="92" t="str">
        <f>[74]Outubro!$I$16</f>
        <v>*</v>
      </c>
      <c r="N33" s="92" t="str">
        <f>[74]Outubro!$I$17</f>
        <v>*</v>
      </c>
      <c r="O33" s="92" t="str">
        <f>[74]Outubro!$I$18</f>
        <v>*</v>
      </c>
      <c r="P33" s="92" t="str">
        <f>[74]Outubro!$I$19</f>
        <v>*</v>
      </c>
      <c r="Q33" s="92" t="str">
        <f>[74]Outubro!$I$20</f>
        <v>*</v>
      </c>
      <c r="R33" s="92" t="str">
        <f>[74]Outubro!$I$21</f>
        <v>*</v>
      </c>
      <c r="S33" s="92" t="str">
        <f>[74]Outubro!$I$22</f>
        <v>*</v>
      </c>
      <c r="T33" s="92" t="str">
        <f>[74]Outubro!$I$23</f>
        <v>*</v>
      </c>
      <c r="U33" s="92" t="str">
        <f>[74]Outubro!$I$24</f>
        <v>*</v>
      </c>
      <c r="V33" s="92" t="str">
        <f>[74]Outubro!$I$25</f>
        <v>*</v>
      </c>
      <c r="W33" s="92" t="str">
        <f>[74]Outubro!$I$26</f>
        <v>*</v>
      </c>
      <c r="X33" s="92" t="str">
        <f>[74]Outubro!$I$27</f>
        <v>*</v>
      </c>
      <c r="Y33" s="92" t="str">
        <f>[74]Outubro!$I$28</f>
        <v>*</v>
      </c>
      <c r="Z33" s="92" t="str">
        <f>[74]Outubro!$I$29</f>
        <v>*</v>
      </c>
      <c r="AA33" s="92" t="str">
        <f>[74]Outubro!$I$30</f>
        <v>*</v>
      </c>
      <c r="AB33" s="92" t="str">
        <f>[74]Outubro!$I$31</f>
        <v>*</v>
      </c>
      <c r="AC33" s="92" t="str">
        <f>[74]Outubro!$I$32</f>
        <v>*</v>
      </c>
      <c r="AD33" s="92" t="str">
        <f>[74]Outubro!$I$33</f>
        <v>*</v>
      </c>
      <c r="AE33" s="92" t="str">
        <f>[74]Outubro!$I$34</f>
        <v>*</v>
      </c>
      <c r="AF33" s="92" t="str">
        <f>[74]Outubro!$I$35</f>
        <v>*</v>
      </c>
      <c r="AG33" s="86" t="str">
        <f>[74]Outubro!$I$36</f>
        <v>*</v>
      </c>
      <c r="AK33" s="5" t="s">
        <v>35</v>
      </c>
      <c r="AM33" s="5" t="s">
        <v>35</v>
      </c>
    </row>
    <row r="34" spans="1:39" x14ac:dyDescent="0.2">
      <c r="A34" s="76" t="s">
        <v>13</v>
      </c>
      <c r="B34" s="89" t="str">
        <f>[75]Outubro!$I$5</f>
        <v>*</v>
      </c>
      <c r="C34" s="89" t="str">
        <f>[75]Outubro!$I$6</f>
        <v>*</v>
      </c>
      <c r="D34" s="89" t="str">
        <f>[75]Outubro!$I$7</f>
        <v>*</v>
      </c>
      <c r="E34" s="89" t="str">
        <f>[75]Outubro!$I$8</f>
        <v>*</v>
      </c>
      <c r="F34" s="89" t="str">
        <f>[75]Outubro!$I$9</f>
        <v>*</v>
      </c>
      <c r="G34" s="89" t="str">
        <f>[75]Outubro!$I$10</f>
        <v>*</v>
      </c>
      <c r="H34" s="89" t="str">
        <f>[75]Outubro!$I$11</f>
        <v>*</v>
      </c>
      <c r="I34" s="89" t="str">
        <f>[75]Outubro!$I$12</f>
        <v>*</v>
      </c>
      <c r="J34" s="89" t="str">
        <f>[75]Outubro!$I$13</f>
        <v>*</v>
      </c>
      <c r="K34" s="89" t="str">
        <f>[75]Outubro!$I$14</f>
        <v>*</v>
      </c>
      <c r="L34" s="89" t="str">
        <f>[75]Outubro!$I$15</f>
        <v>*</v>
      </c>
      <c r="M34" s="89" t="str">
        <f>[75]Outubro!$I$16</f>
        <v>*</v>
      </c>
      <c r="N34" s="89" t="str">
        <f>[75]Outubro!$I$17</f>
        <v>*</v>
      </c>
      <c r="O34" s="89" t="str">
        <f>[75]Outubro!$I$18</f>
        <v>*</v>
      </c>
      <c r="P34" s="89" t="str">
        <f>[75]Outubro!$I$19</f>
        <v>*</v>
      </c>
      <c r="Q34" s="89" t="str">
        <f>[75]Outubro!$I$20</f>
        <v>*</v>
      </c>
      <c r="R34" s="89" t="str">
        <f>[75]Outubro!$I$21</f>
        <v>*</v>
      </c>
      <c r="S34" s="89" t="str">
        <f>[75]Outubro!$I$22</f>
        <v>*</v>
      </c>
      <c r="T34" s="89" t="str">
        <f>[75]Outubro!$I$23</f>
        <v>*</v>
      </c>
      <c r="U34" s="89" t="str">
        <f>[75]Outubro!$I$24</f>
        <v>*</v>
      </c>
      <c r="V34" s="89" t="str">
        <f>[75]Outubro!$I$25</f>
        <v>*</v>
      </c>
      <c r="W34" s="89" t="str">
        <f>[75]Outubro!$I$26</f>
        <v>*</v>
      </c>
      <c r="X34" s="89" t="str">
        <f>[75]Outubro!$I$27</f>
        <v>*</v>
      </c>
      <c r="Y34" s="89" t="str">
        <f>[75]Outubro!$I$28</f>
        <v>*</v>
      </c>
      <c r="Z34" s="89" t="str">
        <f>[75]Outubro!$I$29</f>
        <v>*</v>
      </c>
      <c r="AA34" s="89" t="str">
        <f>[75]Outubro!$I$30</f>
        <v>*</v>
      </c>
      <c r="AB34" s="89" t="str">
        <f>[75]Outubro!$I$31</f>
        <v>*</v>
      </c>
      <c r="AC34" s="89" t="str">
        <f>[75]Outubro!$I$32</f>
        <v>*</v>
      </c>
      <c r="AD34" s="89" t="str">
        <f>[75]Outubro!$I$33</f>
        <v>*</v>
      </c>
      <c r="AE34" s="89" t="str">
        <f>[75]Outubro!$I$34</f>
        <v>*</v>
      </c>
      <c r="AF34" s="89" t="str">
        <f>[75]Outubro!$I$35</f>
        <v>*</v>
      </c>
      <c r="AG34" s="91" t="str">
        <f>[75]Outubro!$I$36</f>
        <v>*</v>
      </c>
      <c r="AJ34" t="s">
        <v>35</v>
      </c>
      <c r="AK34" t="s">
        <v>35</v>
      </c>
      <c r="AL34" t="s">
        <v>35</v>
      </c>
    </row>
    <row r="35" spans="1:39" x14ac:dyDescent="0.2">
      <c r="A35" s="76" t="s">
        <v>152</v>
      </c>
      <c r="B35" s="92" t="str">
        <f>[76]Outubro!$I$5</f>
        <v>*</v>
      </c>
      <c r="C35" s="92" t="str">
        <f>[76]Outubro!$I$6</f>
        <v>*</v>
      </c>
      <c r="D35" s="92" t="str">
        <f>[76]Outubro!$I$7</f>
        <v>*</v>
      </c>
      <c r="E35" s="92" t="str">
        <f>[76]Outubro!$I$8</f>
        <v>*</v>
      </c>
      <c r="F35" s="92" t="str">
        <f>[76]Outubro!$I$9</f>
        <v>*</v>
      </c>
      <c r="G35" s="92" t="str">
        <f>[76]Outubro!$I$10</f>
        <v>*</v>
      </c>
      <c r="H35" s="92" t="str">
        <f>[76]Outubro!$I$11</f>
        <v>*</v>
      </c>
      <c r="I35" s="92" t="str">
        <f>[76]Outubro!$I$12</f>
        <v>*</v>
      </c>
      <c r="J35" s="92" t="str">
        <f>[76]Outubro!$I$13</f>
        <v>*</v>
      </c>
      <c r="K35" s="92" t="str">
        <f>[76]Outubro!$I$14</f>
        <v>*</v>
      </c>
      <c r="L35" s="92" t="str">
        <f>[76]Outubro!$I$15</f>
        <v>*</v>
      </c>
      <c r="M35" s="92" t="str">
        <f>[76]Outubro!$I$16</f>
        <v>*</v>
      </c>
      <c r="N35" s="92" t="str">
        <f>[76]Outubro!$I$17</f>
        <v>*</v>
      </c>
      <c r="O35" s="92" t="str">
        <f>[76]Outubro!$I$18</f>
        <v>*</v>
      </c>
      <c r="P35" s="92" t="str">
        <f>[76]Outubro!$I$19</f>
        <v>*</v>
      </c>
      <c r="Q35" s="92" t="str">
        <f>[76]Outubro!$I$20</f>
        <v>*</v>
      </c>
      <c r="R35" s="92" t="str">
        <f>[76]Outubro!$I$21</f>
        <v>*</v>
      </c>
      <c r="S35" s="92" t="str">
        <f>[76]Outubro!$I$22</f>
        <v>*</v>
      </c>
      <c r="T35" s="89" t="str">
        <f>[76]Outubro!$I$23</f>
        <v>*</v>
      </c>
      <c r="U35" s="89" t="str">
        <f>[76]Outubro!$I$24</f>
        <v>*</v>
      </c>
      <c r="V35" s="89" t="str">
        <f>[76]Outubro!$I$25</f>
        <v>*</v>
      </c>
      <c r="W35" s="89" t="str">
        <f>[76]Outubro!$I$26</f>
        <v>*</v>
      </c>
      <c r="X35" s="89" t="str">
        <f>[76]Outubro!$I$27</f>
        <v>*</v>
      </c>
      <c r="Y35" s="89" t="str">
        <f>[76]Outubro!$I$28</f>
        <v>*</v>
      </c>
      <c r="Z35" s="89" t="str">
        <f>[76]Outubro!$I$29</f>
        <v>*</v>
      </c>
      <c r="AA35" s="89" t="str">
        <f>[76]Outubro!$I$30</f>
        <v>*</v>
      </c>
      <c r="AB35" s="89" t="str">
        <f>[76]Outubro!$I$31</f>
        <v>*</v>
      </c>
      <c r="AC35" s="89" t="str">
        <f>[76]Outubro!$I$32</f>
        <v>*</v>
      </c>
      <c r="AD35" s="89" t="str">
        <f>[76]Outubro!$I$33</f>
        <v>*</v>
      </c>
      <c r="AE35" s="89" t="str">
        <f>[76]Outubro!$I$34</f>
        <v>*</v>
      </c>
      <c r="AF35" s="89" t="str">
        <f>[76]Outubro!$I$35</f>
        <v>*</v>
      </c>
      <c r="AG35" s="94" t="str">
        <f>[76]Outubro!$I$36</f>
        <v>*</v>
      </c>
      <c r="AK35" t="s">
        <v>35</v>
      </c>
    </row>
    <row r="36" spans="1:39" x14ac:dyDescent="0.2">
      <c r="A36" s="76" t="s">
        <v>123</v>
      </c>
      <c r="B36" s="92" t="str">
        <f>[77]Outubro!$I$5</f>
        <v>*</v>
      </c>
      <c r="C36" s="92" t="str">
        <f>[77]Outubro!$I$6</f>
        <v>*</v>
      </c>
      <c r="D36" s="92" t="str">
        <f>[77]Outubro!$I$7</f>
        <v>*</v>
      </c>
      <c r="E36" s="92" t="str">
        <f>[77]Outubro!$I$8</f>
        <v>*</v>
      </c>
      <c r="F36" s="92" t="str">
        <f>[77]Outubro!$I$9</f>
        <v>*</v>
      </c>
      <c r="G36" s="92" t="str">
        <f>[77]Outubro!$I$10</f>
        <v>*</v>
      </c>
      <c r="H36" s="92" t="str">
        <f>[77]Outubro!$I$11</f>
        <v>*</v>
      </c>
      <c r="I36" s="92" t="str">
        <f>[77]Outubro!$I$12</f>
        <v>*</v>
      </c>
      <c r="J36" s="92" t="str">
        <f>[77]Outubro!$I$13</f>
        <v>*</v>
      </c>
      <c r="K36" s="92" t="str">
        <f>[77]Outubro!$I$14</f>
        <v>*</v>
      </c>
      <c r="L36" s="92" t="str">
        <f>[77]Outubro!$I$15</f>
        <v>*</v>
      </c>
      <c r="M36" s="92" t="str">
        <f>[77]Outubro!$I$16</f>
        <v>*</v>
      </c>
      <c r="N36" s="92" t="str">
        <f>[77]Outubro!$I$17</f>
        <v>*</v>
      </c>
      <c r="O36" s="92" t="str">
        <f>[77]Outubro!$I$18</f>
        <v>*</v>
      </c>
      <c r="P36" s="92" t="str">
        <f>[77]Outubro!$I$19</f>
        <v>*</v>
      </c>
      <c r="Q36" s="89" t="str">
        <f>[77]Outubro!$I$20</f>
        <v>*</v>
      </c>
      <c r="R36" s="89" t="str">
        <f>[77]Outubro!$I$21</f>
        <v>*</v>
      </c>
      <c r="S36" s="89" t="str">
        <f>[77]Outubro!$I$22</f>
        <v>*</v>
      </c>
      <c r="T36" s="89" t="str">
        <f>[77]Outubro!$I$23</f>
        <v>*</v>
      </c>
      <c r="U36" s="89" t="str">
        <f>[77]Outubro!$I$24</f>
        <v>*</v>
      </c>
      <c r="V36" s="89" t="str">
        <f>[77]Outubro!$I$25</f>
        <v>*</v>
      </c>
      <c r="W36" s="89" t="str">
        <f>[77]Outubro!$I$26</f>
        <v>*</v>
      </c>
      <c r="X36" s="89" t="str">
        <f>[77]Outubro!$I$27</f>
        <v>*</v>
      </c>
      <c r="Y36" s="89" t="str">
        <f>[77]Outubro!$I$28</f>
        <v>*</v>
      </c>
      <c r="Z36" s="89" t="str">
        <f>[77]Outubro!$I$29</f>
        <v>*</v>
      </c>
      <c r="AA36" s="89" t="str">
        <f>[77]Outubro!$I$30</f>
        <v>*</v>
      </c>
      <c r="AB36" s="89" t="str">
        <f>[77]Outubro!$I$31</f>
        <v>*</v>
      </c>
      <c r="AC36" s="89" t="str">
        <f>[77]Outubro!$I$32</f>
        <v>*</v>
      </c>
      <c r="AD36" s="89" t="str">
        <f>[77]Outubro!$I$33</f>
        <v>*</v>
      </c>
      <c r="AE36" s="89" t="str">
        <f>[77]Outubro!$I$34</f>
        <v>*</v>
      </c>
      <c r="AF36" s="89" t="str">
        <f>[77]Outubro!$I$35</f>
        <v>*</v>
      </c>
      <c r="AG36" s="94" t="str">
        <f>[77]Outubro!$I$36</f>
        <v>*</v>
      </c>
      <c r="AJ36" t="s">
        <v>35</v>
      </c>
      <c r="AK36" t="s">
        <v>35</v>
      </c>
    </row>
    <row r="37" spans="1:39" x14ac:dyDescent="0.2">
      <c r="A37" s="76" t="s">
        <v>14</v>
      </c>
      <c r="B37" s="92" t="str">
        <f>[78]Outubro!$I$5</f>
        <v>*</v>
      </c>
      <c r="C37" s="92" t="str">
        <f>[78]Outubro!$I$6</f>
        <v>*</v>
      </c>
      <c r="D37" s="92" t="str">
        <f>[78]Outubro!$I$7</f>
        <v>*</v>
      </c>
      <c r="E37" s="92" t="str">
        <f>[78]Outubro!$I$8</f>
        <v>*</v>
      </c>
      <c r="F37" s="92" t="str">
        <f>[78]Outubro!$I$9</f>
        <v>*</v>
      </c>
      <c r="G37" s="92" t="str">
        <f>[78]Outubro!$I$10</f>
        <v>*</v>
      </c>
      <c r="H37" s="92" t="str">
        <f>[78]Outubro!$I$11</f>
        <v>*</v>
      </c>
      <c r="I37" s="92" t="str">
        <f>[78]Outubro!$I$12</f>
        <v>*</v>
      </c>
      <c r="J37" s="92" t="str">
        <f>[78]Outubro!$I$13</f>
        <v>*</v>
      </c>
      <c r="K37" s="92" t="str">
        <f>[78]Outubro!$I$14</f>
        <v>*</v>
      </c>
      <c r="L37" s="92" t="str">
        <f>[78]Outubro!$I$15</f>
        <v>*</v>
      </c>
      <c r="M37" s="92" t="str">
        <f>[78]Outubro!$I$16</f>
        <v>*</v>
      </c>
      <c r="N37" s="92" t="str">
        <f>[78]Outubro!$I$17</f>
        <v>*</v>
      </c>
      <c r="O37" s="92" t="str">
        <f>[78]Outubro!$I$18</f>
        <v>*</v>
      </c>
      <c r="P37" s="92" t="str">
        <f>[78]Outubro!$I$19</f>
        <v>*</v>
      </c>
      <c r="Q37" s="92" t="str">
        <f>[78]Outubro!$I$20</f>
        <v>*</v>
      </c>
      <c r="R37" s="92" t="str">
        <f>[78]Outubro!$I$21</f>
        <v>*</v>
      </c>
      <c r="S37" s="92" t="str">
        <f>[78]Outubro!$I$22</f>
        <v>*</v>
      </c>
      <c r="T37" s="92" t="str">
        <f>[78]Outubro!$I$23</f>
        <v>*</v>
      </c>
      <c r="U37" s="92" t="str">
        <f>[78]Outubro!$I$24</f>
        <v>*</v>
      </c>
      <c r="V37" s="92" t="str">
        <f>[78]Outubro!$I$25</f>
        <v>*</v>
      </c>
      <c r="W37" s="92" t="str">
        <f>[78]Outubro!$I$26</f>
        <v>*</v>
      </c>
      <c r="X37" s="92" t="str">
        <f>[78]Outubro!$I$27</f>
        <v>*</v>
      </c>
      <c r="Y37" s="92" t="str">
        <f>[78]Outubro!$I$28</f>
        <v>*</v>
      </c>
      <c r="Z37" s="92" t="str">
        <f>[78]Outubro!$I$29</f>
        <v>*</v>
      </c>
      <c r="AA37" s="92" t="str">
        <f>[78]Outubro!$I$30</f>
        <v>*</v>
      </c>
      <c r="AB37" s="92" t="str">
        <f>[78]Outubro!$I$31</f>
        <v>*</v>
      </c>
      <c r="AC37" s="92" t="str">
        <f>[78]Outubro!$I$32</f>
        <v>*</v>
      </c>
      <c r="AD37" s="92" t="str">
        <f>[78]Outubro!$I$33</f>
        <v>*</v>
      </c>
      <c r="AE37" s="92" t="str">
        <f>[78]Outubro!$I$34</f>
        <v>*</v>
      </c>
      <c r="AF37" s="92" t="str">
        <f>[78]Outubro!$I$35</f>
        <v>*</v>
      </c>
      <c r="AG37" s="86" t="str">
        <f>[78]Outubro!$I$36</f>
        <v>*</v>
      </c>
      <c r="AK37" t="s">
        <v>35</v>
      </c>
    </row>
    <row r="38" spans="1:39" x14ac:dyDescent="0.2">
      <c r="A38" s="76" t="s">
        <v>153</v>
      </c>
      <c r="B38" s="11" t="str">
        <f>[79]Outubro!$I$5</f>
        <v>*</v>
      </c>
      <c r="C38" s="11" t="str">
        <f>[79]Outubro!$I$6</f>
        <v>*</v>
      </c>
      <c r="D38" s="11" t="str">
        <f>[79]Outubro!$I$7</f>
        <v>*</v>
      </c>
      <c r="E38" s="11" t="str">
        <f>[79]Outubro!$I$8</f>
        <v>*</v>
      </c>
      <c r="F38" s="11" t="str">
        <f>[79]Outubro!$I$9</f>
        <v>*</v>
      </c>
      <c r="G38" s="11" t="str">
        <f>[79]Outubro!$I$10</f>
        <v>*</v>
      </c>
      <c r="H38" s="11" t="str">
        <f>[79]Outubro!$I$11</f>
        <v>*</v>
      </c>
      <c r="I38" s="11" t="str">
        <f>[79]Outubro!$I$12</f>
        <v>*</v>
      </c>
      <c r="J38" s="11" t="str">
        <f>[79]Outubro!$I$13</f>
        <v>*</v>
      </c>
      <c r="K38" s="11" t="str">
        <f>[79]Outubro!$I$14</f>
        <v>*</v>
      </c>
      <c r="L38" s="11" t="str">
        <f>[79]Outubro!$I$15</f>
        <v>*</v>
      </c>
      <c r="M38" s="11" t="str">
        <f>[79]Outubro!$I$16</f>
        <v>*</v>
      </c>
      <c r="N38" s="11" t="str">
        <f>[79]Outubro!$I$17</f>
        <v>*</v>
      </c>
      <c r="O38" s="11" t="str">
        <f>[79]Outubro!$I$18</f>
        <v>*</v>
      </c>
      <c r="P38" s="11" t="str">
        <f>[79]Outubro!$I$19</f>
        <v>*</v>
      </c>
      <c r="Q38" s="89" t="str">
        <f>[79]Outubro!$I$20</f>
        <v>*</v>
      </c>
      <c r="R38" s="89" t="str">
        <f>[79]Outubro!$I$21</f>
        <v>*</v>
      </c>
      <c r="S38" s="89" t="str">
        <f>[79]Outubro!$I$22</f>
        <v>*</v>
      </c>
      <c r="T38" s="89" t="str">
        <f>[79]Outubro!$I$23</f>
        <v>*</v>
      </c>
      <c r="U38" s="89" t="str">
        <f>[79]Outubro!$I$24</f>
        <v>*</v>
      </c>
      <c r="V38" s="89" t="str">
        <f>[79]Outubro!$I$25</f>
        <v>*</v>
      </c>
      <c r="W38" s="89" t="str">
        <f>[79]Outubro!$I$26</f>
        <v>*</v>
      </c>
      <c r="X38" s="89" t="str">
        <f>[79]Outubro!$I$27</f>
        <v>*</v>
      </c>
      <c r="Y38" s="89" t="str">
        <f>[79]Outubro!$I$28</f>
        <v>*</v>
      </c>
      <c r="Z38" s="89" t="str">
        <f>[79]Outubro!$I$29</f>
        <v>*</v>
      </c>
      <c r="AA38" s="89" t="str">
        <f>[79]Outubro!$I$30</f>
        <v>*</v>
      </c>
      <c r="AB38" s="89" t="str">
        <f>[79]Outubro!$I$31</f>
        <v>*</v>
      </c>
      <c r="AC38" s="89" t="str">
        <f>[79]Outubro!$I$32</f>
        <v>*</v>
      </c>
      <c r="AD38" s="89" t="str">
        <f>[79]Outubro!$I$33</f>
        <v>*</v>
      </c>
      <c r="AE38" s="89" t="str">
        <f>[79]Outubro!$I$34</f>
        <v>*</v>
      </c>
      <c r="AF38" s="89" t="str">
        <f>[79]Outubro!$I$35</f>
        <v>*</v>
      </c>
      <c r="AG38" s="94" t="str">
        <f>[79]Outubro!$I$36</f>
        <v>*</v>
      </c>
      <c r="AJ38" t="s">
        <v>35</v>
      </c>
      <c r="AK38" t="s">
        <v>35</v>
      </c>
    </row>
    <row r="39" spans="1:39" x14ac:dyDescent="0.2">
      <c r="A39" s="76" t="s">
        <v>15</v>
      </c>
      <c r="B39" s="92" t="str">
        <f>[80]Outubro!$I$5</f>
        <v>*</v>
      </c>
      <c r="C39" s="92" t="str">
        <f>[80]Outubro!$I$6</f>
        <v>*</v>
      </c>
      <c r="D39" s="92" t="str">
        <f>[80]Outubro!$I$7</f>
        <v>*</v>
      </c>
      <c r="E39" s="92" t="str">
        <f>[80]Outubro!$I$8</f>
        <v>*</v>
      </c>
      <c r="F39" s="92" t="str">
        <f>[80]Outubro!$I$9</f>
        <v>*</v>
      </c>
      <c r="G39" s="92" t="str">
        <f>[80]Outubro!$I$10</f>
        <v>*</v>
      </c>
      <c r="H39" s="92" t="str">
        <f>[80]Outubro!$I$11</f>
        <v>*</v>
      </c>
      <c r="I39" s="92" t="str">
        <f>[80]Outubro!$I$12</f>
        <v>*</v>
      </c>
      <c r="J39" s="92" t="str">
        <f>[80]Outubro!$I$13</f>
        <v>*</v>
      </c>
      <c r="K39" s="92" t="str">
        <f>[80]Outubro!$I$14</f>
        <v>*</v>
      </c>
      <c r="L39" s="92" t="str">
        <f>[80]Outubro!$I$15</f>
        <v>*</v>
      </c>
      <c r="M39" s="92" t="str">
        <f>[80]Outubro!$I$16</f>
        <v>*</v>
      </c>
      <c r="N39" s="92" t="str">
        <f>[80]Outubro!$I$17</f>
        <v>*</v>
      </c>
      <c r="O39" s="92" t="str">
        <f>[80]Outubro!$I$18</f>
        <v>*</v>
      </c>
      <c r="P39" s="92" t="str">
        <f>[80]Outubro!$I$19</f>
        <v>*</v>
      </c>
      <c r="Q39" s="92" t="str">
        <f>[80]Outubro!$I$20</f>
        <v>*</v>
      </c>
      <c r="R39" s="92" t="str">
        <f>[80]Outubro!$I$21</f>
        <v>*</v>
      </c>
      <c r="S39" s="92" t="str">
        <f>[80]Outubro!$I$22</f>
        <v>*</v>
      </c>
      <c r="T39" s="92" t="str">
        <f>[80]Outubro!$I$23</f>
        <v>*</v>
      </c>
      <c r="U39" s="92" t="str">
        <f>[80]Outubro!$I$24</f>
        <v>*</v>
      </c>
      <c r="V39" s="92" t="str">
        <f>[80]Outubro!$I$25</f>
        <v>*</v>
      </c>
      <c r="W39" s="92" t="str">
        <f>[80]Outubro!$I$26</f>
        <v>*</v>
      </c>
      <c r="X39" s="92" t="str">
        <f>[80]Outubro!$I$27</f>
        <v>*</v>
      </c>
      <c r="Y39" s="92" t="str">
        <f>[80]Outubro!$I$28</f>
        <v>*</v>
      </c>
      <c r="Z39" s="92" t="str">
        <f>[80]Outubro!$I$29</f>
        <v>*</v>
      </c>
      <c r="AA39" s="92" t="str">
        <f>[80]Outubro!$I$30</f>
        <v>*</v>
      </c>
      <c r="AB39" s="92" t="str">
        <f>[80]Outubro!$I$31</f>
        <v>*</v>
      </c>
      <c r="AC39" s="92" t="str">
        <f>[80]Outubro!$I$32</f>
        <v>*</v>
      </c>
      <c r="AD39" s="92" t="str">
        <f>[80]Outubro!$I$33</f>
        <v>*</v>
      </c>
      <c r="AE39" s="92" t="str">
        <f>[80]Outubro!$I$34</f>
        <v>*</v>
      </c>
      <c r="AF39" s="92" t="str">
        <f>[80]Outubro!$I$35</f>
        <v>*</v>
      </c>
      <c r="AG39" s="86" t="str">
        <f>[80]Outubro!$I$36</f>
        <v>*</v>
      </c>
      <c r="AH39" s="12" t="s">
        <v>35</v>
      </c>
      <c r="AK39" t="s">
        <v>35</v>
      </c>
    </row>
    <row r="40" spans="1:39" x14ac:dyDescent="0.2">
      <c r="A40" s="76" t="s">
        <v>16</v>
      </c>
      <c r="B40" s="93" t="str">
        <f>[81]Outubro!$I$5</f>
        <v>*</v>
      </c>
      <c r="C40" s="93" t="str">
        <f>[81]Outubro!$I$6</f>
        <v>*</v>
      </c>
      <c r="D40" s="93" t="str">
        <f>[81]Outubro!$I$7</f>
        <v>*</v>
      </c>
      <c r="E40" s="93" t="str">
        <f>[81]Outubro!$I$8</f>
        <v>*</v>
      </c>
      <c r="F40" s="93" t="str">
        <f>[81]Outubro!$I$9</f>
        <v>*</v>
      </c>
      <c r="G40" s="93" t="str">
        <f>[81]Outubro!$I$10</f>
        <v>*</v>
      </c>
      <c r="H40" s="93" t="str">
        <f>[81]Outubro!$I$11</f>
        <v>*</v>
      </c>
      <c r="I40" s="93" t="str">
        <f>[81]Outubro!$I$12</f>
        <v>*</v>
      </c>
      <c r="J40" s="93" t="str">
        <f>[81]Outubro!$I$13</f>
        <v>*</v>
      </c>
      <c r="K40" s="93" t="str">
        <f>[81]Outubro!$I$14</f>
        <v>*</v>
      </c>
      <c r="L40" s="93" t="str">
        <f>[81]Outubro!$I$15</f>
        <v>*</v>
      </c>
      <c r="M40" s="93" t="str">
        <f>[81]Outubro!$I$16</f>
        <v>*</v>
      </c>
      <c r="N40" s="93" t="str">
        <f>[81]Outubro!$I$17</f>
        <v>*</v>
      </c>
      <c r="O40" s="93" t="str">
        <f>[81]Outubro!$I$18</f>
        <v>*</v>
      </c>
      <c r="P40" s="93" t="str">
        <f>[81]Outubro!$I$19</f>
        <v>*</v>
      </c>
      <c r="Q40" s="93" t="str">
        <f>[81]Outubro!$I$20</f>
        <v>*</v>
      </c>
      <c r="R40" s="93" t="str">
        <f>[81]Outubro!$I$21</f>
        <v>*</v>
      </c>
      <c r="S40" s="93" t="str">
        <f>[81]Outubro!$I$22</f>
        <v>*</v>
      </c>
      <c r="T40" s="93" t="str">
        <f>[81]Outubro!$I$23</f>
        <v>*</v>
      </c>
      <c r="U40" s="93" t="str">
        <f>[81]Outubro!$I$24</f>
        <v>*</v>
      </c>
      <c r="V40" s="93" t="str">
        <f>[81]Outubro!$I$25</f>
        <v>*</v>
      </c>
      <c r="W40" s="93" t="str">
        <f>[81]Outubro!$I$26</f>
        <v>*</v>
      </c>
      <c r="X40" s="93" t="str">
        <f>[81]Outubro!$I$27</f>
        <v>*</v>
      </c>
      <c r="Y40" s="93" t="str">
        <f>[81]Outubro!$I$28</f>
        <v>*</v>
      </c>
      <c r="Z40" s="93" t="str">
        <f>[81]Outubro!$I$29</f>
        <v>*</v>
      </c>
      <c r="AA40" s="93" t="str">
        <f>[81]Outubro!$I$30</f>
        <v>*</v>
      </c>
      <c r="AB40" s="93" t="str">
        <f>[81]Outubro!$I$31</f>
        <v>*</v>
      </c>
      <c r="AC40" s="93" t="str">
        <f>[81]Outubro!$I$32</f>
        <v>*</v>
      </c>
      <c r="AD40" s="93" t="str">
        <f>[81]Outubro!$I$33</f>
        <v>*</v>
      </c>
      <c r="AE40" s="93" t="str">
        <f>[81]Outubro!$I$34</f>
        <v>*</v>
      </c>
      <c r="AF40" s="93" t="str">
        <f>[81]Outubro!$I$35</f>
        <v>*</v>
      </c>
      <c r="AG40" s="86" t="str">
        <f>[81]Outubro!$I$36</f>
        <v>*</v>
      </c>
      <c r="AI40" t="s">
        <v>35</v>
      </c>
      <c r="AJ40" t="s">
        <v>35</v>
      </c>
    </row>
    <row r="41" spans="1:39" x14ac:dyDescent="0.2">
      <c r="A41" s="76" t="s">
        <v>154</v>
      </c>
      <c r="B41" s="92" t="str">
        <f>[82]Outubro!$I$5</f>
        <v>*</v>
      </c>
      <c r="C41" s="92" t="str">
        <f>[82]Outubro!$I$6</f>
        <v>*</v>
      </c>
      <c r="D41" s="92" t="str">
        <f>[82]Outubro!$I$7</f>
        <v>*</v>
      </c>
      <c r="E41" s="92" t="str">
        <f>[82]Outubro!$I$8</f>
        <v>*</v>
      </c>
      <c r="F41" s="92" t="str">
        <f>[82]Outubro!$I$9</f>
        <v>*</v>
      </c>
      <c r="G41" s="92" t="str">
        <f>[82]Outubro!$I$10</f>
        <v>*</v>
      </c>
      <c r="H41" s="92" t="str">
        <f>[82]Outubro!$I$11</f>
        <v>*</v>
      </c>
      <c r="I41" s="92" t="str">
        <f>[82]Outubro!$I$12</f>
        <v>*</v>
      </c>
      <c r="J41" s="92" t="str">
        <f>[82]Outubro!$I$13</f>
        <v>*</v>
      </c>
      <c r="K41" s="92" t="str">
        <f>[82]Outubro!$I$14</f>
        <v>*</v>
      </c>
      <c r="L41" s="92" t="str">
        <f>[82]Outubro!$I$15</f>
        <v>*</v>
      </c>
      <c r="M41" s="92" t="str">
        <f>[82]Outubro!$I$16</f>
        <v>*</v>
      </c>
      <c r="N41" s="92" t="str">
        <f>[82]Outubro!$I$17</f>
        <v>*</v>
      </c>
      <c r="O41" s="92" t="str">
        <f>[82]Outubro!$I$18</f>
        <v>*</v>
      </c>
      <c r="P41" s="92" t="str">
        <f>[82]Outubro!$I$19</f>
        <v>*</v>
      </c>
      <c r="Q41" s="92" t="str">
        <f>[82]Outubro!$I$20</f>
        <v>*</v>
      </c>
      <c r="R41" s="92" t="str">
        <f>[82]Outubro!$I$21</f>
        <v>*</v>
      </c>
      <c r="S41" s="92" t="str">
        <f>[82]Outubro!$I$22</f>
        <v>*</v>
      </c>
      <c r="T41" s="89" t="str">
        <f>[82]Outubro!$I$23</f>
        <v>*</v>
      </c>
      <c r="U41" s="89" t="str">
        <f>[82]Outubro!$I$24</f>
        <v>*</v>
      </c>
      <c r="V41" s="89" t="str">
        <f>[82]Outubro!$I$25</f>
        <v>*</v>
      </c>
      <c r="W41" s="89" t="str">
        <f>[82]Outubro!$I$26</f>
        <v>*</v>
      </c>
      <c r="X41" s="89" t="str">
        <f>[82]Outubro!$I$27</f>
        <v>*</v>
      </c>
      <c r="Y41" s="89" t="str">
        <f>[82]Outubro!$I$28</f>
        <v>*</v>
      </c>
      <c r="Z41" s="89" t="str">
        <f>[82]Outubro!$I$29</f>
        <v>*</v>
      </c>
      <c r="AA41" s="89" t="str">
        <f>[82]Outubro!$I$30</f>
        <v>*</v>
      </c>
      <c r="AB41" s="89" t="str">
        <f>[82]Outubro!$I$31</f>
        <v>*</v>
      </c>
      <c r="AC41" s="89" t="str">
        <f>[82]Outubro!$I$32</f>
        <v>*</v>
      </c>
      <c r="AD41" s="89" t="str">
        <f>[82]Outubro!$I$33</f>
        <v>*</v>
      </c>
      <c r="AE41" s="89" t="str">
        <f>[82]Outubro!$I$34</f>
        <v>*</v>
      </c>
      <c r="AF41" s="89" t="str">
        <f>[82]Outubro!$I$35</f>
        <v>*</v>
      </c>
      <c r="AG41" s="94" t="str">
        <f>[82]Outubro!$I$36</f>
        <v>*</v>
      </c>
      <c r="AJ41" t="s">
        <v>35</v>
      </c>
    </row>
    <row r="42" spans="1:39" x14ac:dyDescent="0.2">
      <c r="A42" s="76" t="s">
        <v>17</v>
      </c>
      <c r="B42" s="92" t="str">
        <f>[83]Outubro!$I$5</f>
        <v>*</v>
      </c>
      <c r="C42" s="92" t="str">
        <f>[83]Outubro!$I$6</f>
        <v>*</v>
      </c>
      <c r="D42" s="92" t="str">
        <f>[83]Outubro!$I$7</f>
        <v>*</v>
      </c>
      <c r="E42" s="92" t="str">
        <f>[83]Outubro!$I$8</f>
        <v>*</v>
      </c>
      <c r="F42" s="92" t="str">
        <f>[83]Outubro!$I$9</f>
        <v>*</v>
      </c>
      <c r="G42" s="92" t="str">
        <f>[83]Outubro!$I$10</f>
        <v>*</v>
      </c>
      <c r="H42" s="92" t="str">
        <f>[83]Outubro!$I$11</f>
        <v>*</v>
      </c>
      <c r="I42" s="92" t="str">
        <f>[83]Outubro!$I$12</f>
        <v>*</v>
      </c>
      <c r="J42" s="92" t="str">
        <f>[83]Outubro!$I$13</f>
        <v>*</v>
      </c>
      <c r="K42" s="92" t="str">
        <f>[83]Outubro!$I$14</f>
        <v>*</v>
      </c>
      <c r="L42" s="92" t="str">
        <f>[83]Outubro!$I$15</f>
        <v>*</v>
      </c>
      <c r="M42" s="92" t="str">
        <f>[83]Outubro!$I$16</f>
        <v>*</v>
      </c>
      <c r="N42" s="92" t="str">
        <f>[83]Outubro!$I$17</f>
        <v>*</v>
      </c>
      <c r="O42" s="92" t="str">
        <f>[83]Outubro!$I$18</f>
        <v>*</v>
      </c>
      <c r="P42" s="92" t="str">
        <f>[83]Outubro!$I$19</f>
        <v>*</v>
      </c>
      <c r="Q42" s="92" t="str">
        <f>[83]Outubro!$I$20</f>
        <v>*</v>
      </c>
      <c r="R42" s="92" t="str">
        <f>[83]Outubro!$I$21</f>
        <v>*</v>
      </c>
      <c r="S42" s="92" t="str">
        <f>[83]Outubro!$I$22</f>
        <v>*</v>
      </c>
      <c r="T42" s="92" t="str">
        <f>[83]Outubro!$I$23</f>
        <v>*</v>
      </c>
      <c r="U42" s="92" t="str">
        <f>[83]Outubro!$I$24</f>
        <v>*</v>
      </c>
      <c r="V42" s="92" t="str">
        <f>[83]Outubro!$I$25</f>
        <v>*</v>
      </c>
      <c r="W42" s="92" t="str">
        <f>[83]Outubro!$I$26</f>
        <v>*</v>
      </c>
      <c r="X42" s="92" t="str">
        <f>[83]Outubro!$I$27</f>
        <v>*</v>
      </c>
      <c r="Y42" s="92" t="str">
        <f>[83]Outubro!$I$28</f>
        <v>*</v>
      </c>
      <c r="Z42" s="92" t="str">
        <f>[83]Outubro!$I$29</f>
        <v>*</v>
      </c>
      <c r="AA42" s="92" t="str">
        <f>[83]Outubro!$I$30</f>
        <v>*</v>
      </c>
      <c r="AB42" s="92" t="str">
        <f>[83]Outubro!$I$31</f>
        <v>*</v>
      </c>
      <c r="AC42" s="92" t="str">
        <f>[83]Outubro!$I$32</f>
        <v>*</v>
      </c>
      <c r="AD42" s="92" t="str">
        <f>[83]Outubro!$I$33</f>
        <v>*</v>
      </c>
      <c r="AE42" s="92" t="str">
        <f>[83]Outubro!$I$34</f>
        <v>*</v>
      </c>
      <c r="AF42" s="92" t="str">
        <f>[83]Outubro!$I$35</f>
        <v>*</v>
      </c>
      <c r="AG42" s="86" t="str">
        <f>[83]Outubro!$I$36</f>
        <v>*</v>
      </c>
    </row>
    <row r="43" spans="1:39" x14ac:dyDescent="0.2">
      <c r="A43" s="76" t="s">
        <v>136</v>
      </c>
      <c r="B43" s="11" t="str">
        <f>[84]Outubro!$I$5</f>
        <v>*</v>
      </c>
      <c r="C43" s="11" t="str">
        <f>[84]Outubro!$I$6</f>
        <v>*</v>
      </c>
      <c r="D43" s="11" t="str">
        <f>[84]Outubro!$I$7</f>
        <v>*</v>
      </c>
      <c r="E43" s="11" t="str">
        <f>[84]Outubro!$I$8</f>
        <v>*</v>
      </c>
      <c r="F43" s="11" t="str">
        <f>[84]Outubro!$I$9</f>
        <v>*</v>
      </c>
      <c r="G43" s="11" t="str">
        <f>[84]Outubro!$I$10</f>
        <v>*</v>
      </c>
      <c r="H43" s="11" t="str">
        <f>[84]Outubro!$I$11</f>
        <v>*</v>
      </c>
      <c r="I43" s="11" t="str">
        <f>[84]Outubro!$I$12</f>
        <v>*</v>
      </c>
      <c r="J43" s="11" t="str">
        <f>[84]Outubro!$I$13</f>
        <v>*</v>
      </c>
      <c r="K43" s="11" t="str">
        <f>[84]Outubro!$I$14</f>
        <v>*</v>
      </c>
      <c r="L43" s="11" t="str">
        <f>[84]Outubro!$I$15</f>
        <v>*</v>
      </c>
      <c r="M43" s="11" t="str">
        <f>[84]Outubro!$I$16</f>
        <v>*</v>
      </c>
      <c r="N43" s="11" t="str">
        <f>[84]Outubro!$I$17</f>
        <v>*</v>
      </c>
      <c r="O43" s="11" t="str">
        <f>[84]Outubro!$I$18</f>
        <v>*</v>
      </c>
      <c r="P43" s="11" t="str">
        <f>[84]Outubro!$I$19</f>
        <v>*</v>
      </c>
      <c r="Q43" s="11" t="str">
        <f>[84]Outubro!$I$20</f>
        <v>*</v>
      </c>
      <c r="R43" s="11" t="str">
        <f>[84]Outubro!$I$21</f>
        <v>*</v>
      </c>
      <c r="S43" s="11" t="str">
        <f>[84]Outubro!$I$22</f>
        <v>*</v>
      </c>
      <c r="T43" s="89" t="str">
        <f>[84]Outubro!$I$23</f>
        <v>*</v>
      </c>
      <c r="U43" s="89" t="str">
        <f>[84]Outubro!$I$24</f>
        <v>*</v>
      </c>
      <c r="V43" s="89" t="str">
        <f>[84]Outubro!$I$25</f>
        <v>*</v>
      </c>
      <c r="W43" s="89" t="str">
        <f>[84]Outubro!$I$26</f>
        <v>*</v>
      </c>
      <c r="X43" s="89" t="str">
        <f>[84]Outubro!$I$27</f>
        <v>*</v>
      </c>
      <c r="Y43" s="89" t="str">
        <f>[84]Outubro!$I$28</f>
        <v>*</v>
      </c>
      <c r="Z43" s="89" t="str">
        <f>[84]Outubro!$I$29</f>
        <v>*</v>
      </c>
      <c r="AA43" s="89" t="str">
        <f>[84]Outubro!$I$30</f>
        <v>*</v>
      </c>
      <c r="AB43" s="89" t="str">
        <f>[84]Outubro!$I$31</f>
        <v>*</v>
      </c>
      <c r="AC43" s="89" t="str">
        <f>[84]Outubro!$I$32</f>
        <v>*</v>
      </c>
      <c r="AD43" s="89" t="str">
        <f>[84]Outubro!$I$33</f>
        <v>*</v>
      </c>
      <c r="AE43" s="89" t="str">
        <f>[84]Outubro!$I$34</f>
        <v>*</v>
      </c>
      <c r="AF43" s="89" t="str">
        <f>[84]Outubro!$I$35</f>
        <v>*</v>
      </c>
      <c r="AG43" s="94" t="str">
        <f>[84]Outubro!$I$36</f>
        <v>*</v>
      </c>
      <c r="AJ43" t="s">
        <v>35</v>
      </c>
      <c r="AK43" t="s">
        <v>35</v>
      </c>
      <c r="AL43" t="s">
        <v>35</v>
      </c>
    </row>
    <row r="44" spans="1:39" x14ac:dyDescent="0.2">
      <c r="A44" s="76" t="s">
        <v>18</v>
      </c>
      <c r="B44" s="92" t="str">
        <f>[85]Outubro!$I$5</f>
        <v>*</v>
      </c>
      <c r="C44" s="92" t="str">
        <f>[85]Outubro!$I$6</f>
        <v>*</v>
      </c>
      <c r="D44" s="92" t="str">
        <f>[85]Outubro!$I$7</f>
        <v>*</v>
      </c>
      <c r="E44" s="92" t="str">
        <f>[85]Outubro!$I$8</f>
        <v>*</v>
      </c>
      <c r="F44" s="92" t="str">
        <f>[85]Outubro!$I$9</f>
        <v>*</v>
      </c>
      <c r="G44" s="92" t="str">
        <f>[85]Outubro!$I$10</f>
        <v>*</v>
      </c>
      <c r="H44" s="92" t="str">
        <f>[85]Outubro!$I$11</f>
        <v>*</v>
      </c>
      <c r="I44" s="92" t="str">
        <f>[85]Outubro!$I$12</f>
        <v>*</v>
      </c>
      <c r="J44" s="92" t="str">
        <f>[85]Outubro!$I$13</f>
        <v>*</v>
      </c>
      <c r="K44" s="92" t="str">
        <f>[85]Outubro!$I$14</f>
        <v>*</v>
      </c>
      <c r="L44" s="92" t="str">
        <f>[85]Outubro!$I$15</f>
        <v>*</v>
      </c>
      <c r="M44" s="92" t="str">
        <f>[85]Outubro!$I$16</f>
        <v>*</v>
      </c>
      <c r="N44" s="92" t="str">
        <f>[85]Outubro!$I$17</f>
        <v>*</v>
      </c>
      <c r="O44" s="92" t="str">
        <f>[85]Outubro!$I$18</f>
        <v>*</v>
      </c>
      <c r="P44" s="92" t="str">
        <f>[85]Outubro!$I$19</f>
        <v>*</v>
      </c>
      <c r="Q44" s="92" t="str">
        <f>[85]Outubro!$I$20</f>
        <v>*</v>
      </c>
      <c r="R44" s="92" t="str">
        <f>[85]Outubro!$I$21</f>
        <v>*</v>
      </c>
      <c r="S44" s="92" t="str">
        <f>[85]Outubro!$I$22</f>
        <v>*</v>
      </c>
      <c r="T44" s="92" t="str">
        <f>[85]Outubro!$I$23</f>
        <v>*</v>
      </c>
      <c r="U44" s="92" t="str">
        <f>[85]Outubro!$I$24</f>
        <v>*</v>
      </c>
      <c r="V44" s="92" t="str">
        <f>[85]Outubro!$I$25</f>
        <v>*</v>
      </c>
      <c r="W44" s="92" t="str">
        <f>[85]Outubro!$I$26</f>
        <v>*</v>
      </c>
      <c r="X44" s="92" t="str">
        <f>[85]Outubro!$I$27</f>
        <v>*</v>
      </c>
      <c r="Y44" s="92" t="str">
        <f>[85]Outubro!$I$28</f>
        <v>*</v>
      </c>
      <c r="Z44" s="92" t="str">
        <f>[85]Outubro!$I$29</f>
        <v>*</v>
      </c>
      <c r="AA44" s="92" t="str">
        <f>[85]Outubro!$I$30</f>
        <v>*</v>
      </c>
      <c r="AB44" s="92" t="str">
        <f>[85]Outubro!$I$31</f>
        <v>*</v>
      </c>
      <c r="AC44" s="92" t="str">
        <f>[85]Outubro!$I$32</f>
        <v>*</v>
      </c>
      <c r="AD44" s="92" t="str">
        <f>[85]Outubro!$I$33</f>
        <v>*</v>
      </c>
      <c r="AE44" s="92" t="str">
        <f>[85]Outubro!$I$34</f>
        <v>*</v>
      </c>
      <c r="AF44" s="92" t="str">
        <f>[85]Outubro!$I$35</f>
        <v>*</v>
      </c>
      <c r="AG44" s="86" t="str">
        <f>[85]Outubro!$I$36</f>
        <v>*</v>
      </c>
      <c r="AJ44" t="s">
        <v>35</v>
      </c>
      <c r="AK44" t="s">
        <v>35</v>
      </c>
      <c r="AL44" t="s">
        <v>35</v>
      </c>
    </row>
    <row r="45" spans="1:39" x14ac:dyDescent="0.2">
      <c r="A45" s="76" t="s">
        <v>141</v>
      </c>
      <c r="B45" s="92" t="str">
        <f>[86]Outubro!$I$5</f>
        <v>*</v>
      </c>
      <c r="C45" s="92" t="str">
        <f>[86]Outubro!$I$6</f>
        <v>*</v>
      </c>
      <c r="D45" s="92" t="str">
        <f>[86]Outubro!$I$7</f>
        <v>*</v>
      </c>
      <c r="E45" s="92" t="str">
        <f>[86]Outubro!$I$8</f>
        <v>*</v>
      </c>
      <c r="F45" s="92" t="str">
        <f>[86]Outubro!$I$9</f>
        <v>*</v>
      </c>
      <c r="G45" s="92" t="str">
        <f>[86]Outubro!$I$10</f>
        <v>*</v>
      </c>
      <c r="H45" s="92" t="str">
        <f>[86]Outubro!$I$11</f>
        <v>*</v>
      </c>
      <c r="I45" s="92" t="str">
        <f>[86]Outubro!$I$12</f>
        <v>*</v>
      </c>
      <c r="J45" s="92" t="str">
        <f>[86]Outubro!$I$13</f>
        <v>*</v>
      </c>
      <c r="K45" s="92" t="str">
        <f>[86]Outubro!$I$14</f>
        <v>*</v>
      </c>
      <c r="L45" s="92" t="str">
        <f>[86]Outubro!$I$15</f>
        <v>*</v>
      </c>
      <c r="M45" s="92" t="str">
        <f>[86]Outubro!$I$16</f>
        <v>*</v>
      </c>
      <c r="N45" s="92" t="str">
        <f>[86]Outubro!$I$17</f>
        <v>*</v>
      </c>
      <c r="O45" s="92" t="str">
        <f>[86]Outubro!$I$18</f>
        <v>*</v>
      </c>
      <c r="P45" s="92" t="str">
        <f>[86]Outubro!$I$19</f>
        <v>*</v>
      </c>
      <c r="Q45" s="92" t="str">
        <f>[86]Outubro!$I$20</f>
        <v>*</v>
      </c>
      <c r="R45" s="92" t="str">
        <f>[86]Outubro!$I$21</f>
        <v>*</v>
      </c>
      <c r="S45" s="92" t="str">
        <f>[86]Outubro!$I$22</f>
        <v>*</v>
      </c>
      <c r="T45" s="89" t="str">
        <f>[86]Outubro!$I$23</f>
        <v>*</v>
      </c>
      <c r="U45" s="89" t="str">
        <f>[86]Outubro!$I$24</f>
        <v>*</v>
      </c>
      <c r="V45" s="89" t="str">
        <f>[86]Outubro!$I$25</f>
        <v>*</v>
      </c>
      <c r="W45" s="89" t="str">
        <f>[86]Outubro!$I$26</f>
        <v>*</v>
      </c>
      <c r="X45" s="89" t="str">
        <f>[86]Outubro!$I$27</f>
        <v>*</v>
      </c>
      <c r="Y45" s="89" t="str">
        <f>[86]Outubro!$I$28</f>
        <v>*</v>
      </c>
      <c r="Z45" s="89" t="str">
        <f>[86]Outubro!$I$29</f>
        <v>*</v>
      </c>
      <c r="AA45" s="89" t="str">
        <f>[86]Outubro!$I$30</f>
        <v>*</v>
      </c>
      <c r="AB45" s="89" t="str">
        <f>[86]Outubro!$I$31</f>
        <v>*</v>
      </c>
      <c r="AC45" s="89" t="str">
        <f>[86]Outubro!$I$32</f>
        <v>*</v>
      </c>
      <c r="AD45" s="89" t="str">
        <f>[86]Outubro!$I$33</f>
        <v>*</v>
      </c>
      <c r="AE45" s="89" t="str">
        <f>[86]Outubro!$I$34</f>
        <v>*</v>
      </c>
      <c r="AF45" s="89" t="str">
        <f>[86]Outubro!$I$35</f>
        <v>*</v>
      </c>
      <c r="AG45" s="94" t="str">
        <f>[86]Outubro!$I$36</f>
        <v>*</v>
      </c>
      <c r="AI45" t="s">
        <v>35</v>
      </c>
      <c r="AJ45" t="s">
        <v>35</v>
      </c>
      <c r="AK45" t="s">
        <v>35</v>
      </c>
      <c r="AL45" t="s">
        <v>200</v>
      </c>
    </row>
    <row r="46" spans="1:39" x14ac:dyDescent="0.2">
      <c r="A46" s="76" t="s">
        <v>19</v>
      </c>
      <c r="B46" s="92" t="str">
        <f>[87]Outubro!$I$5</f>
        <v>*</v>
      </c>
      <c r="C46" s="92" t="str">
        <f>[87]Outubro!$I$6</f>
        <v>*</v>
      </c>
      <c r="D46" s="92" t="str">
        <f>[87]Outubro!$I$7</f>
        <v>*</v>
      </c>
      <c r="E46" s="92" t="str">
        <f>[87]Outubro!$I$8</f>
        <v>*</v>
      </c>
      <c r="F46" s="92" t="str">
        <f>[87]Outubro!$I$9</f>
        <v>*</v>
      </c>
      <c r="G46" s="92" t="str">
        <f>[87]Outubro!$I$10</f>
        <v>*</v>
      </c>
      <c r="H46" s="92" t="str">
        <f>[87]Outubro!$I$11</f>
        <v>*</v>
      </c>
      <c r="I46" s="92" t="str">
        <f>[87]Outubro!$I$12</f>
        <v>*</v>
      </c>
      <c r="J46" s="92" t="str">
        <f>[87]Outubro!$I$13</f>
        <v>*</v>
      </c>
      <c r="K46" s="92" t="str">
        <f>[87]Outubro!$I$14</f>
        <v>*</v>
      </c>
      <c r="L46" s="92" t="str">
        <f>[87]Outubro!$I$15</f>
        <v>*</v>
      </c>
      <c r="M46" s="92" t="str">
        <f>[87]Outubro!$I$16</f>
        <v>*</v>
      </c>
      <c r="N46" s="92" t="str">
        <f>[87]Outubro!$I$17</f>
        <v>*</v>
      </c>
      <c r="O46" s="92" t="str">
        <f>[87]Outubro!$I$18</f>
        <v>*</v>
      </c>
      <c r="P46" s="92" t="str">
        <f>[87]Outubro!$I$19</f>
        <v>*</v>
      </c>
      <c r="Q46" s="92" t="str">
        <f>[87]Outubro!$I$20</f>
        <v>*</v>
      </c>
      <c r="R46" s="92" t="str">
        <f>[87]Outubro!$I$21</f>
        <v>*</v>
      </c>
      <c r="S46" s="92" t="str">
        <f>[87]Outubro!$I$22</f>
        <v>*</v>
      </c>
      <c r="T46" s="92" t="str">
        <f>[87]Outubro!$I$23</f>
        <v>*</v>
      </c>
      <c r="U46" s="92" t="str">
        <f>[87]Outubro!$I$24</f>
        <v>*</v>
      </c>
      <c r="V46" s="92" t="str">
        <f>[87]Outubro!$I$25</f>
        <v>*</v>
      </c>
      <c r="W46" s="92" t="str">
        <f>[87]Outubro!$I$26</f>
        <v>*</v>
      </c>
      <c r="X46" s="92" t="str">
        <f>[87]Outubro!$I$27</f>
        <v>*</v>
      </c>
      <c r="Y46" s="92" t="str">
        <f>[87]Outubro!$I$28</f>
        <v>*</v>
      </c>
      <c r="Z46" s="92" t="str">
        <f>[87]Outubro!$I$29</f>
        <v>*</v>
      </c>
      <c r="AA46" s="92" t="str">
        <f>[87]Outubro!$I$30</f>
        <v>*</v>
      </c>
      <c r="AB46" s="92" t="str">
        <f>[87]Outubro!$I$31</f>
        <v>*</v>
      </c>
      <c r="AC46" s="92" t="str">
        <f>[87]Outubro!$I$32</f>
        <v>*</v>
      </c>
      <c r="AD46" s="92" t="str">
        <f>[87]Outubro!$I$33</f>
        <v>*</v>
      </c>
      <c r="AE46" s="92" t="str">
        <f>[87]Outubro!$I$34</f>
        <v>*</v>
      </c>
      <c r="AF46" s="92" t="str">
        <f>[87]Outubro!$I$35</f>
        <v>*</v>
      </c>
      <c r="AG46" s="86" t="str">
        <f>[87]Outubro!$I$36</f>
        <v>*</v>
      </c>
      <c r="AH46" s="12" t="s">
        <v>35</v>
      </c>
      <c r="AJ46" t="s">
        <v>35</v>
      </c>
    </row>
    <row r="47" spans="1:39" x14ac:dyDescent="0.2">
      <c r="A47" s="76" t="s">
        <v>23</v>
      </c>
      <c r="B47" s="92" t="str">
        <f>[88]Outubro!$I$5</f>
        <v>*</v>
      </c>
      <c r="C47" s="92" t="str">
        <f>[88]Outubro!$I$6</f>
        <v>*</v>
      </c>
      <c r="D47" s="92" t="str">
        <f>[88]Outubro!$I$7</f>
        <v>*</v>
      </c>
      <c r="E47" s="92" t="str">
        <f>[88]Outubro!$I$8</f>
        <v>*</v>
      </c>
      <c r="F47" s="92" t="str">
        <f>[88]Outubro!$I$9</f>
        <v>*</v>
      </c>
      <c r="G47" s="92" t="str">
        <f>[88]Outubro!$I$10</f>
        <v>*</v>
      </c>
      <c r="H47" s="92" t="str">
        <f>[88]Outubro!$I$11</f>
        <v>*</v>
      </c>
      <c r="I47" s="92" t="str">
        <f>[88]Outubro!$I$12</f>
        <v>*</v>
      </c>
      <c r="J47" s="92" t="str">
        <f>[88]Outubro!$I$13</f>
        <v>*</v>
      </c>
      <c r="K47" s="92" t="str">
        <f>[88]Outubro!$I$14</f>
        <v>*</v>
      </c>
      <c r="L47" s="92" t="str">
        <f>[88]Outubro!$I$15</f>
        <v>*</v>
      </c>
      <c r="M47" s="92" t="str">
        <f>[88]Outubro!$I$16</f>
        <v>*</v>
      </c>
      <c r="N47" s="92" t="str">
        <f>[88]Outubro!$I$17</f>
        <v>*</v>
      </c>
      <c r="O47" s="92" t="str">
        <f>[88]Outubro!$I$18</f>
        <v>*</v>
      </c>
      <c r="P47" s="92" t="str">
        <f>[88]Outubro!$I$19</f>
        <v>*</v>
      </c>
      <c r="Q47" s="92" t="str">
        <f>[88]Outubro!$I$20</f>
        <v>*</v>
      </c>
      <c r="R47" s="92" t="str">
        <f>[88]Outubro!$I$21</f>
        <v>*</v>
      </c>
      <c r="S47" s="92" t="str">
        <f>[88]Outubro!$I$22</f>
        <v>*</v>
      </c>
      <c r="T47" s="92" t="str">
        <f>[88]Outubro!$I$23</f>
        <v>*</v>
      </c>
      <c r="U47" s="92" t="str">
        <f>[88]Outubro!$I$24</f>
        <v>*</v>
      </c>
      <c r="V47" s="92" t="str">
        <f>[88]Outubro!$I$25</f>
        <v>*</v>
      </c>
      <c r="W47" s="92" t="str">
        <f>[88]Outubro!$I$26</f>
        <v>*</v>
      </c>
      <c r="X47" s="92" t="str">
        <f>[88]Outubro!$I$27</f>
        <v>*</v>
      </c>
      <c r="Y47" s="92" t="str">
        <f>[88]Outubro!$I$28</f>
        <v>*</v>
      </c>
      <c r="Z47" s="92" t="str">
        <f>[88]Outubro!$I$29</f>
        <v>*</v>
      </c>
      <c r="AA47" s="92" t="str">
        <f>[88]Outubro!$I$30</f>
        <v>*</v>
      </c>
      <c r="AB47" s="92" t="str">
        <f>[88]Outubro!$I$31</f>
        <v>*</v>
      </c>
      <c r="AC47" s="92" t="str">
        <f>[88]Outubro!$I$32</f>
        <v>*</v>
      </c>
      <c r="AD47" s="92" t="str">
        <f>[88]Outubro!$I$33</f>
        <v>*</v>
      </c>
      <c r="AE47" s="92" t="str">
        <f>[88]Outubro!$I$34</f>
        <v>*</v>
      </c>
      <c r="AF47" s="92" t="str">
        <f>[88]Outubro!$I$35</f>
        <v>*</v>
      </c>
      <c r="AG47" s="86" t="str">
        <f>[88]Outubro!$I$36</f>
        <v>*</v>
      </c>
      <c r="AI47" t="s">
        <v>35</v>
      </c>
      <c r="AK47" t="s">
        <v>35</v>
      </c>
      <c r="AL47" t="s">
        <v>35</v>
      </c>
    </row>
    <row r="48" spans="1:39" x14ac:dyDescent="0.2">
      <c r="A48" s="76" t="s">
        <v>34</v>
      </c>
      <c r="B48" s="92" t="str">
        <f>[89]Outubro!$I$5</f>
        <v>*</v>
      </c>
      <c r="C48" s="92" t="str">
        <f>[89]Outubro!$I$6</f>
        <v>*</v>
      </c>
      <c r="D48" s="92" t="str">
        <f>[89]Outubro!$I$7</f>
        <v>*</v>
      </c>
      <c r="E48" s="92" t="str">
        <f>[89]Outubro!$I$8</f>
        <v>*</v>
      </c>
      <c r="F48" s="92" t="str">
        <f>[89]Outubro!$I$9</f>
        <v>*</v>
      </c>
      <c r="G48" s="92" t="str">
        <f>[89]Outubro!$I$10</f>
        <v>*</v>
      </c>
      <c r="H48" s="92" t="str">
        <f>[89]Outubro!$I$11</f>
        <v>*</v>
      </c>
      <c r="I48" s="92" t="str">
        <f>[89]Outubro!$I$12</f>
        <v>*</v>
      </c>
      <c r="J48" s="92" t="str">
        <f>[89]Outubro!$I$13</f>
        <v>*</v>
      </c>
      <c r="K48" s="92" t="str">
        <f>[89]Outubro!$I$14</f>
        <v>*</v>
      </c>
      <c r="L48" s="92" t="str">
        <f>[89]Outubro!$I$15</f>
        <v>*</v>
      </c>
      <c r="M48" s="92" t="str">
        <f>[89]Outubro!$I$16</f>
        <v>*</v>
      </c>
      <c r="N48" s="92" t="str">
        <f>[89]Outubro!$I$17</f>
        <v>*</v>
      </c>
      <c r="O48" s="92" t="str">
        <f>[89]Outubro!$I$18</f>
        <v>*</v>
      </c>
      <c r="P48" s="92" t="str">
        <f>[89]Outubro!$I$19</f>
        <v>*</v>
      </c>
      <c r="Q48" s="92" t="str">
        <f>[89]Outubro!$I$20</f>
        <v>*</v>
      </c>
      <c r="R48" s="92" t="str">
        <f>[89]Outubro!$I$21</f>
        <v>*</v>
      </c>
      <c r="S48" s="92" t="str">
        <f>[89]Outubro!$I$22</f>
        <v>*</v>
      </c>
      <c r="T48" s="92" t="str">
        <f>[89]Outubro!$I$23</f>
        <v>*</v>
      </c>
      <c r="U48" s="92" t="str">
        <f>[89]Outubro!$I$24</f>
        <v>*</v>
      </c>
      <c r="V48" s="92" t="str">
        <f>[89]Outubro!$I$25</f>
        <v>*</v>
      </c>
      <c r="W48" s="92" t="str">
        <f>[89]Outubro!$I$26</f>
        <v>*</v>
      </c>
      <c r="X48" s="92" t="str">
        <f>[89]Outubro!$I$27</f>
        <v>*</v>
      </c>
      <c r="Y48" s="92" t="str">
        <f>[89]Outubro!$I$28</f>
        <v>*</v>
      </c>
      <c r="Z48" s="92" t="str">
        <f>[89]Outubro!$I$29</f>
        <v>*</v>
      </c>
      <c r="AA48" s="92" t="str">
        <f>[89]Outubro!$I$30</f>
        <v>*</v>
      </c>
      <c r="AB48" s="92" t="str">
        <f>[89]Outubro!$I$31</f>
        <v>*</v>
      </c>
      <c r="AC48" s="92" t="str">
        <f>[89]Outubro!$I$32</f>
        <v>*</v>
      </c>
      <c r="AD48" s="92" t="str">
        <f>[89]Outubro!$I$33</f>
        <v>*</v>
      </c>
      <c r="AE48" s="92" t="str">
        <f>[89]Outubro!$I$34</f>
        <v>*</v>
      </c>
      <c r="AF48" s="92" t="str">
        <f>[89]Outubro!$I$35</f>
        <v>*</v>
      </c>
      <c r="AG48" s="86" t="str">
        <f>[89]Outubro!$I$36</f>
        <v>*</v>
      </c>
      <c r="AH48" s="12" t="s">
        <v>35</v>
      </c>
      <c r="AJ48" t="s">
        <v>35</v>
      </c>
      <c r="AK48" t="s">
        <v>35</v>
      </c>
      <c r="AM48" t="s">
        <v>35</v>
      </c>
    </row>
    <row r="49" spans="1:38" ht="13.5" thickBot="1" x14ac:dyDescent="0.25">
      <c r="A49" s="77" t="s">
        <v>20</v>
      </c>
      <c r="B49" s="89" t="str">
        <f>[90]Outubro!$I$5</f>
        <v>*</v>
      </c>
      <c r="C49" s="89" t="str">
        <f>[90]Outubro!$I$6</f>
        <v>*</v>
      </c>
      <c r="D49" s="89" t="str">
        <f>[90]Outubro!$I$7</f>
        <v>*</v>
      </c>
      <c r="E49" s="89" t="str">
        <f>[90]Outubro!$I$8</f>
        <v>*</v>
      </c>
      <c r="F49" s="89" t="str">
        <f>[90]Outubro!$I$9</f>
        <v>*</v>
      </c>
      <c r="G49" s="89" t="str">
        <f>[90]Outubro!$I$10</f>
        <v>*</v>
      </c>
      <c r="H49" s="89" t="str">
        <f>[90]Outubro!$I$11</f>
        <v>*</v>
      </c>
      <c r="I49" s="89" t="str">
        <f>[90]Outubro!$I$12</f>
        <v>*</v>
      </c>
      <c r="J49" s="89" t="str">
        <f>[90]Outubro!$I$13</f>
        <v>*</v>
      </c>
      <c r="K49" s="89" t="str">
        <f>[90]Outubro!$I$14</f>
        <v>*</v>
      </c>
      <c r="L49" s="89" t="str">
        <f>[90]Outubro!$I$15</f>
        <v>*</v>
      </c>
      <c r="M49" s="89" t="str">
        <f>[90]Outubro!$I$16</f>
        <v>*</v>
      </c>
      <c r="N49" s="89" t="str">
        <f>[90]Outubro!$I$17</f>
        <v>*</v>
      </c>
      <c r="O49" s="89" t="str">
        <f>[90]Outubro!$I$18</f>
        <v>*</v>
      </c>
      <c r="P49" s="89" t="str">
        <f>[90]Outubro!$I$19</f>
        <v>*</v>
      </c>
      <c r="Q49" s="89" t="str">
        <f>[90]Outubro!$I$20</f>
        <v>*</v>
      </c>
      <c r="R49" s="89" t="str">
        <f>[90]Outubro!$I$21</f>
        <v>*</v>
      </c>
      <c r="S49" s="89" t="str">
        <f>[90]Outubro!$I$22</f>
        <v>*</v>
      </c>
      <c r="T49" s="89" t="str">
        <f>[90]Outubro!$I$23</f>
        <v>*</v>
      </c>
      <c r="U49" s="89" t="str">
        <f>[90]Outubro!$I$24</f>
        <v>*</v>
      </c>
      <c r="V49" s="89" t="str">
        <f>[90]Outubro!$I$25</f>
        <v>*</v>
      </c>
      <c r="W49" s="89" t="str">
        <f>[90]Outubro!$I$26</f>
        <v>*</v>
      </c>
      <c r="X49" s="89" t="str">
        <f>[90]Outubro!$I$27</f>
        <v>*</v>
      </c>
      <c r="Y49" s="89" t="str">
        <f>[90]Outubro!$I$28</f>
        <v>*</v>
      </c>
      <c r="Z49" s="89" t="str">
        <f>[90]Outubro!$I$29</f>
        <v>*</v>
      </c>
      <c r="AA49" s="89" t="str">
        <f>[90]Outubro!$I$30</f>
        <v>*</v>
      </c>
      <c r="AB49" s="89" t="str">
        <f>[90]Outubro!$I$31</f>
        <v>*</v>
      </c>
      <c r="AC49" s="89" t="str">
        <f>[90]Outubro!$I$32</f>
        <v>*</v>
      </c>
      <c r="AD49" s="89" t="str">
        <f>[90]Outubro!$I$33</f>
        <v>*</v>
      </c>
      <c r="AE49" s="89" t="str">
        <f>[90]Outubro!$I$34</f>
        <v>*</v>
      </c>
      <c r="AF49" s="89" t="str">
        <f>[90]Outubro!$I$35</f>
        <v>*</v>
      </c>
      <c r="AG49" s="86" t="str">
        <f>[90]Outubro!$I$36</f>
        <v>*</v>
      </c>
    </row>
    <row r="50" spans="1:38" s="5" customFormat="1" ht="17.100000000000001" customHeight="1" thickBot="1" x14ac:dyDescent="0.25">
      <c r="A50" s="78" t="s">
        <v>195</v>
      </c>
      <c r="B50" s="79" t="s">
        <v>197</v>
      </c>
      <c r="C50" s="79" t="s">
        <v>197</v>
      </c>
      <c r="D50" s="79" t="s">
        <v>197</v>
      </c>
      <c r="E50" s="79" t="s">
        <v>197</v>
      </c>
      <c r="F50" s="79" t="s">
        <v>197</v>
      </c>
      <c r="G50" s="79" t="s">
        <v>197</v>
      </c>
      <c r="H50" s="79" t="s">
        <v>197</v>
      </c>
      <c r="I50" s="79" t="s">
        <v>197</v>
      </c>
      <c r="J50" s="79" t="s">
        <v>197</v>
      </c>
      <c r="K50" s="79" t="s">
        <v>197</v>
      </c>
      <c r="L50" s="79" t="s">
        <v>197</v>
      </c>
      <c r="M50" s="79" t="s">
        <v>197</v>
      </c>
      <c r="N50" s="79" t="s">
        <v>197</v>
      </c>
      <c r="O50" s="79" t="s">
        <v>197</v>
      </c>
      <c r="P50" s="79" t="s">
        <v>197</v>
      </c>
      <c r="Q50" s="79" t="s">
        <v>197</v>
      </c>
      <c r="R50" s="79" t="s">
        <v>197</v>
      </c>
      <c r="S50" s="79" t="s">
        <v>197</v>
      </c>
      <c r="T50" s="79" t="s">
        <v>197</v>
      </c>
      <c r="U50" s="79" t="s">
        <v>197</v>
      </c>
      <c r="V50" s="79" t="s">
        <v>197</v>
      </c>
      <c r="W50" s="79" t="s">
        <v>197</v>
      </c>
      <c r="X50" s="79" t="s">
        <v>197</v>
      </c>
      <c r="Y50" s="79" t="s">
        <v>197</v>
      </c>
      <c r="Z50" s="79" t="s">
        <v>197</v>
      </c>
      <c r="AA50" s="79" t="s">
        <v>197</v>
      </c>
      <c r="AB50" s="79" t="s">
        <v>197</v>
      </c>
      <c r="AC50" s="79" t="s">
        <v>197</v>
      </c>
      <c r="AD50" s="79" t="s">
        <v>197</v>
      </c>
      <c r="AE50" s="79" t="s">
        <v>197</v>
      </c>
      <c r="AF50" s="79" t="s">
        <v>197</v>
      </c>
      <c r="AG50" s="85"/>
      <c r="AL50" s="5" t="s">
        <v>35</v>
      </c>
    </row>
    <row r="51" spans="1:38" s="8" customFormat="1" ht="13.5" thickBot="1" x14ac:dyDescent="0.25">
      <c r="A51" s="142" t="s">
        <v>194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4"/>
      <c r="AF51" s="82"/>
      <c r="AG51" s="87" t="s">
        <v>197</v>
      </c>
      <c r="AL51" s="8" t="s">
        <v>35</v>
      </c>
    </row>
    <row r="52" spans="1:38" x14ac:dyDescent="0.2">
      <c r="A52" s="105" t="s">
        <v>227</v>
      </c>
      <c r="B52" s="39"/>
      <c r="C52" s="39"/>
      <c r="D52" s="39"/>
      <c r="E52" s="39"/>
      <c r="F52" s="39"/>
      <c r="G52" s="39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45"/>
      <c r="AE52" s="50"/>
      <c r="AF52" s="50"/>
      <c r="AG52" s="71"/>
    </row>
    <row r="53" spans="1:38" x14ac:dyDescent="0.2">
      <c r="A53" s="105" t="s">
        <v>228</v>
      </c>
      <c r="B53" s="40"/>
      <c r="C53" s="40"/>
      <c r="D53" s="40"/>
      <c r="E53" s="40"/>
      <c r="F53" s="40"/>
      <c r="G53" s="40"/>
      <c r="H53" s="40"/>
      <c r="I53" s="40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8"/>
      <c r="U53" s="98"/>
      <c r="V53" s="98"/>
      <c r="W53" s="98"/>
      <c r="X53" s="98"/>
      <c r="Y53" s="96"/>
      <c r="Z53" s="96"/>
      <c r="AA53" s="96"/>
      <c r="AB53" s="96"/>
      <c r="AC53" s="96"/>
      <c r="AD53" s="96"/>
      <c r="AE53" s="96"/>
      <c r="AF53" s="96"/>
      <c r="AG53" s="71"/>
      <c r="AL53" t="s">
        <v>35</v>
      </c>
    </row>
    <row r="54" spans="1:38" x14ac:dyDescent="0.2">
      <c r="A54" s="41"/>
      <c r="B54" s="96"/>
      <c r="C54" s="96"/>
      <c r="D54" s="96"/>
      <c r="E54" s="96"/>
      <c r="F54" s="96"/>
      <c r="G54" s="96"/>
      <c r="H54" s="96"/>
      <c r="I54" s="96"/>
      <c r="J54" s="97"/>
      <c r="K54" s="97"/>
      <c r="L54" s="97"/>
      <c r="M54" s="97"/>
      <c r="N54" s="97"/>
      <c r="O54" s="97"/>
      <c r="P54" s="97"/>
      <c r="Q54" s="96"/>
      <c r="R54" s="96"/>
      <c r="S54" s="96"/>
      <c r="T54" s="99"/>
      <c r="U54" s="99"/>
      <c r="V54" s="99"/>
      <c r="W54" s="99"/>
      <c r="X54" s="99"/>
      <c r="Y54" s="96"/>
      <c r="Z54" s="96"/>
      <c r="AA54" s="96"/>
      <c r="AB54" s="96"/>
      <c r="AC54" s="96"/>
      <c r="AD54" s="45"/>
      <c r="AE54" s="45"/>
      <c r="AF54" s="45"/>
      <c r="AG54" s="71"/>
    </row>
    <row r="55" spans="1:38" x14ac:dyDescent="0.2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45"/>
      <c r="AE55" s="45"/>
      <c r="AF55" s="45"/>
      <c r="AG55" s="71"/>
    </row>
    <row r="56" spans="1:38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5"/>
      <c r="AF56" s="45"/>
      <c r="AG56" s="71"/>
    </row>
    <row r="57" spans="1:38" x14ac:dyDescent="0.2">
      <c r="A57" s="41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46"/>
      <c r="AF57" s="46"/>
      <c r="AG57" s="71"/>
    </row>
    <row r="58" spans="1:38" ht="13.5" thickBot="1" x14ac:dyDescent="0.2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72"/>
    </row>
    <row r="59" spans="1:38" x14ac:dyDescent="0.2">
      <c r="AG59" s="7"/>
    </row>
    <row r="62" spans="1:38" x14ac:dyDescent="0.2">
      <c r="V62" s="2" t="s">
        <v>35</v>
      </c>
    </row>
    <row r="66" spans="10:34" x14ac:dyDescent="0.2">
      <c r="Q66" s="2" t="s">
        <v>35</v>
      </c>
    </row>
    <row r="67" spans="10:34" x14ac:dyDescent="0.2">
      <c r="J67" s="2" t="s">
        <v>35</v>
      </c>
      <c r="AH67" t="s">
        <v>35</v>
      </c>
    </row>
    <row r="69" spans="10:34" x14ac:dyDescent="0.2">
      <c r="O69" s="2" t="s">
        <v>35</v>
      </c>
    </row>
    <row r="70" spans="10:34" x14ac:dyDescent="0.2">
      <c r="P70" s="2" t="s">
        <v>35</v>
      </c>
      <c r="AB70" s="2" t="s">
        <v>35</v>
      </c>
    </row>
    <row r="74" spans="10:34" x14ac:dyDescent="0.2">
      <c r="Z74" s="2" t="s">
        <v>35</v>
      </c>
    </row>
    <row r="82" spans="22:22" x14ac:dyDescent="0.2">
      <c r="V82" s="2" t="s">
        <v>35</v>
      </c>
    </row>
  </sheetData>
  <mergeCells count="35">
    <mergeCell ref="AF3:AF4"/>
    <mergeCell ref="P3:P4"/>
    <mergeCell ref="Q3:Q4"/>
    <mergeCell ref="M3:M4"/>
    <mergeCell ref="N3:N4"/>
    <mergeCell ref="O3:O4"/>
    <mergeCell ref="S3:S4"/>
    <mergeCell ref="T3:T4"/>
    <mergeCell ref="AE3:AE4"/>
    <mergeCell ref="AA3:AA4"/>
    <mergeCell ref="AB3:AB4"/>
    <mergeCell ref="AC3:AC4"/>
    <mergeCell ref="AD3:AD4"/>
    <mergeCell ref="W3:W4"/>
    <mergeCell ref="L3:L4"/>
    <mergeCell ref="V3:V4"/>
    <mergeCell ref="Y3:Y4"/>
    <mergeCell ref="Z3:Z4"/>
    <mergeCell ref="X3:X4"/>
    <mergeCell ref="A51:AE51"/>
    <mergeCell ref="A1:AG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U3:U4"/>
    <mergeCell ref="B2:AG2"/>
  </mergeCells>
  <phoneticPr fontId="1" type="noConversion"/>
  <printOptions horizontalCentered="1"/>
  <pageMargins left="0.39370078740157483" right="0.39370078740157483" top="1.1811023622047245" bottom="0.98425196850393704" header="0.51181102362204722" footer="0.51181102362204722"/>
  <pageSetup paperSize="9" scale="9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opLeftCell="A13" zoomScale="90" zoomScaleNormal="90" workbookViewId="0">
      <selection activeCell="AI41" sqref="AI41"/>
    </sheetView>
  </sheetViews>
  <sheetFormatPr defaultRowHeight="12.75" x14ac:dyDescent="0.2"/>
  <cols>
    <col min="1" max="1" width="43" style="2" bestFit="1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5" width="6" style="2" customWidth="1"/>
    <col min="6" max="12" width="5.42578125" style="2" bestFit="1" customWidth="1"/>
    <col min="13" max="13" width="5.85546875" style="2" customWidth="1"/>
    <col min="14" max="14" width="7.42578125" style="2" customWidth="1"/>
    <col min="15" max="15" width="6.5703125" style="2" customWidth="1"/>
    <col min="16" max="17" width="5.42578125" style="2" bestFit="1" customWidth="1"/>
    <col min="18" max="18" width="6.42578125" style="2" bestFit="1" customWidth="1"/>
    <col min="19" max="24" width="5.42578125" style="2" bestFit="1" customWidth="1"/>
    <col min="25" max="25" width="5.85546875" style="2" bestFit="1" customWidth="1"/>
    <col min="26" max="27" width="5.42578125" style="2" bestFit="1" customWidth="1"/>
    <col min="28" max="28" width="5.85546875" style="2" customWidth="1"/>
    <col min="29" max="29" width="6.140625" style="2" bestFit="1" customWidth="1"/>
    <col min="30" max="31" width="5.42578125" style="2" bestFit="1" customWidth="1"/>
    <col min="32" max="32" width="5.42578125" style="2" customWidth="1"/>
    <col min="33" max="33" width="7.42578125" style="6" bestFit="1" customWidth="1"/>
    <col min="34" max="34" width="9.140625" style="1"/>
  </cols>
  <sheetData>
    <row r="1" spans="1:37" ht="20.100000000000001" customHeight="1" x14ac:dyDescent="0.2">
      <c r="A1" s="132" t="s">
        <v>203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4"/>
    </row>
    <row r="2" spans="1:37" s="4" customFormat="1" ht="20.100000000000001" customHeight="1" x14ac:dyDescent="0.2">
      <c r="A2" s="135" t="s">
        <v>21</v>
      </c>
      <c r="B2" s="130" t="s">
        <v>249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1"/>
    </row>
    <row r="3" spans="1:37" s="5" customFormat="1" ht="20.100000000000001" customHeight="1" x14ac:dyDescent="0.2">
      <c r="A3" s="135"/>
      <c r="B3" s="128">
        <v>1</v>
      </c>
      <c r="C3" s="128">
        <f>SUM(B3+1)</f>
        <v>2</v>
      </c>
      <c r="D3" s="128">
        <f t="shared" ref="D3:AD3" si="0">SUM(C3+1)</f>
        <v>3</v>
      </c>
      <c r="E3" s="128">
        <f t="shared" si="0"/>
        <v>4</v>
      </c>
      <c r="F3" s="128">
        <f t="shared" si="0"/>
        <v>5</v>
      </c>
      <c r="G3" s="128">
        <f t="shared" si="0"/>
        <v>6</v>
      </c>
      <c r="H3" s="128">
        <f t="shared" si="0"/>
        <v>7</v>
      </c>
      <c r="I3" s="128">
        <f t="shared" si="0"/>
        <v>8</v>
      </c>
      <c r="J3" s="128">
        <f t="shared" si="0"/>
        <v>9</v>
      </c>
      <c r="K3" s="128">
        <f t="shared" si="0"/>
        <v>10</v>
      </c>
      <c r="L3" s="128">
        <f t="shared" si="0"/>
        <v>11</v>
      </c>
      <c r="M3" s="128">
        <f t="shared" si="0"/>
        <v>12</v>
      </c>
      <c r="N3" s="128">
        <f t="shared" si="0"/>
        <v>13</v>
      </c>
      <c r="O3" s="128">
        <f t="shared" si="0"/>
        <v>14</v>
      </c>
      <c r="P3" s="128">
        <f t="shared" si="0"/>
        <v>15</v>
      </c>
      <c r="Q3" s="128">
        <f t="shared" si="0"/>
        <v>16</v>
      </c>
      <c r="R3" s="128">
        <f t="shared" si="0"/>
        <v>17</v>
      </c>
      <c r="S3" s="128">
        <f t="shared" si="0"/>
        <v>18</v>
      </c>
      <c r="T3" s="128">
        <f t="shared" si="0"/>
        <v>19</v>
      </c>
      <c r="U3" s="128">
        <f t="shared" si="0"/>
        <v>20</v>
      </c>
      <c r="V3" s="128">
        <f t="shared" si="0"/>
        <v>21</v>
      </c>
      <c r="W3" s="128">
        <f t="shared" si="0"/>
        <v>22</v>
      </c>
      <c r="X3" s="128">
        <f t="shared" si="0"/>
        <v>23</v>
      </c>
      <c r="Y3" s="128">
        <f t="shared" si="0"/>
        <v>24</v>
      </c>
      <c r="Z3" s="128">
        <f t="shared" si="0"/>
        <v>25</v>
      </c>
      <c r="AA3" s="128">
        <f t="shared" si="0"/>
        <v>26</v>
      </c>
      <c r="AB3" s="128">
        <f t="shared" si="0"/>
        <v>27</v>
      </c>
      <c r="AC3" s="128">
        <f t="shared" si="0"/>
        <v>28</v>
      </c>
      <c r="AD3" s="128">
        <f t="shared" si="0"/>
        <v>29</v>
      </c>
      <c r="AE3" s="128">
        <v>30</v>
      </c>
      <c r="AF3" s="128">
        <v>31</v>
      </c>
      <c r="AG3" s="100" t="s">
        <v>27</v>
      </c>
      <c r="AH3" s="101" t="s">
        <v>26</v>
      </c>
    </row>
    <row r="4" spans="1:37" s="5" customFormat="1" ht="20.100000000000001" customHeight="1" x14ac:dyDescent="0.2">
      <c r="A4" s="135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00" t="s">
        <v>25</v>
      </c>
      <c r="AH4" s="101" t="s">
        <v>25</v>
      </c>
    </row>
    <row r="5" spans="1:37" s="5" customFormat="1" hidden="1" x14ac:dyDescent="0.2">
      <c r="A5" s="48" t="s">
        <v>30</v>
      </c>
      <c r="B5" s="108" t="str">
        <f>[1]Maio!$J$5</f>
        <v>*</v>
      </c>
      <c r="C5" s="108" t="str">
        <f>[1]Maio!$J$6</f>
        <v>*</v>
      </c>
      <c r="D5" s="108" t="str">
        <f>[1]Maio!$J$7</f>
        <v>*</v>
      </c>
      <c r="E5" s="108" t="str">
        <f>[1]Maio!$J$8</f>
        <v>*</v>
      </c>
      <c r="F5" s="108" t="str">
        <f>[1]Maio!$J$9</f>
        <v>*</v>
      </c>
      <c r="G5" s="108" t="str">
        <f>[1]Maio!$J$10</f>
        <v>*</v>
      </c>
      <c r="H5" s="108" t="str">
        <f>[1]Maio!$J$11</f>
        <v>*</v>
      </c>
      <c r="I5" s="108" t="str">
        <f>[1]Maio!$J$12</f>
        <v>*</v>
      </c>
      <c r="J5" s="108" t="str">
        <f>[1]Maio!$J$13</f>
        <v>*</v>
      </c>
      <c r="K5" s="108" t="str">
        <f>[1]Maio!$J$14</f>
        <v>*</v>
      </c>
      <c r="L5" s="108" t="str">
        <f>[1]Maio!$J$15</f>
        <v>*</v>
      </c>
      <c r="M5" s="108" t="str">
        <f>[1]Maio!$J$16</f>
        <v>*</v>
      </c>
      <c r="N5" s="108" t="str">
        <f>[1]Maio!$J$17</f>
        <v>*</v>
      </c>
      <c r="O5" s="108" t="str">
        <f>[1]Maio!$J$18</f>
        <v>*</v>
      </c>
      <c r="P5" s="108" t="str">
        <f>[1]Maio!$J$19</f>
        <v>*</v>
      </c>
      <c r="Q5" s="108" t="str">
        <f>[1]Maio!$J$20</f>
        <v>*</v>
      </c>
      <c r="R5" s="108" t="str">
        <f>[1]Maio!$J$21</f>
        <v>*</v>
      </c>
      <c r="S5" s="108" t="str">
        <f>[1]Maio!$J$22</f>
        <v>*</v>
      </c>
      <c r="T5" s="108" t="str">
        <f>[1]Maio!$J$23</f>
        <v>*</v>
      </c>
      <c r="U5" s="108" t="str">
        <f>[1]Maio!$J$24</f>
        <v>*</v>
      </c>
      <c r="V5" s="108" t="str">
        <f>[1]Maio!$J$25</f>
        <v>*</v>
      </c>
      <c r="W5" s="108" t="str">
        <f>[1]Maio!$J$26</f>
        <v>*</v>
      </c>
      <c r="X5" s="108" t="str">
        <f>[1]Maio!$J$27</f>
        <v>*</v>
      </c>
      <c r="Y5" s="108" t="str">
        <f>[1]Maio!$J$28</f>
        <v>*</v>
      </c>
      <c r="Z5" s="108" t="str">
        <f>[1]Maio!$J$29</f>
        <v>*</v>
      </c>
      <c r="AA5" s="108" t="str">
        <f>[1]Maio!$J$30</f>
        <v>*</v>
      </c>
      <c r="AB5" s="108" t="str">
        <f>[1]Maio!$J$31</f>
        <v>*</v>
      </c>
      <c r="AC5" s="108" t="str">
        <f>[1]Maio!$J$32</f>
        <v>*</v>
      </c>
      <c r="AD5" s="108" t="str">
        <f>[1]Maio!$J$33</f>
        <v>*</v>
      </c>
      <c r="AE5" s="108" t="str">
        <f>[1]Maio!$J$34</f>
        <v>*</v>
      </c>
      <c r="AF5" s="108" t="str">
        <f>[1]Maio!$J$35</f>
        <v>*</v>
      </c>
      <c r="AG5" s="115">
        <f t="shared" ref="AG5" si="1">MAX(B5:AF5)</f>
        <v>0</v>
      </c>
      <c r="AH5" s="114" t="s">
        <v>197</v>
      </c>
    </row>
    <row r="6" spans="1:37" x14ac:dyDescent="0.2">
      <c r="A6" s="48" t="s">
        <v>0</v>
      </c>
      <c r="B6" s="110">
        <f>[2]Maio!$J$5</f>
        <v>28.08</v>
      </c>
      <c r="C6" s="110">
        <f>[2]Maio!$J$6</f>
        <v>20.16</v>
      </c>
      <c r="D6" s="110">
        <f>[2]Maio!$J$7</f>
        <v>25.56</v>
      </c>
      <c r="E6" s="110">
        <f>[2]Maio!$J$8</f>
        <v>34.200000000000003</v>
      </c>
      <c r="F6" s="110">
        <f>[2]Maio!$J$9</f>
        <v>28.08</v>
      </c>
      <c r="G6" s="110">
        <f>[2]Maio!$J$10</f>
        <v>32.76</v>
      </c>
      <c r="H6" s="110">
        <f>[2]Maio!$J$11</f>
        <v>24.12</v>
      </c>
      <c r="I6" s="110">
        <f>[2]Maio!$J$12</f>
        <v>35.28</v>
      </c>
      <c r="J6" s="110">
        <f>[2]Maio!$J$13</f>
        <v>48.96</v>
      </c>
      <c r="K6" s="110">
        <f>[2]Maio!$J$14</f>
        <v>19.079999999999998</v>
      </c>
      <c r="L6" s="110">
        <f>[2]Maio!$J$15</f>
        <v>25.2</v>
      </c>
      <c r="M6" s="110">
        <f>[2]Maio!$J$16</f>
        <v>25.56</v>
      </c>
      <c r="N6" s="110">
        <f>[2]Maio!$J$17</f>
        <v>31.319999999999997</v>
      </c>
      <c r="O6" s="110">
        <f>[2]Maio!$J$18</f>
        <v>34.56</v>
      </c>
      <c r="P6" s="110">
        <f>[2]Maio!$J$19</f>
        <v>31.680000000000003</v>
      </c>
      <c r="Q6" s="110">
        <f>[2]Maio!$J$20</f>
        <v>27.720000000000002</v>
      </c>
      <c r="R6" s="110">
        <f>[2]Maio!$J$21</f>
        <v>38.519999999999996</v>
      </c>
      <c r="S6" s="110">
        <f>[2]Maio!$J$22</f>
        <v>33.480000000000004</v>
      </c>
      <c r="T6" s="110">
        <f>[2]Maio!$J$23</f>
        <v>37.080000000000005</v>
      </c>
      <c r="U6" s="110">
        <f>[2]Maio!$J$24</f>
        <v>22.32</v>
      </c>
      <c r="V6" s="110">
        <f>[2]Maio!$J$25</f>
        <v>16.2</v>
      </c>
      <c r="W6" s="110">
        <f>[2]Maio!$J$26</f>
        <v>28.44</v>
      </c>
      <c r="X6" s="110">
        <f>[2]Maio!$J$27</f>
        <v>21.240000000000002</v>
      </c>
      <c r="Y6" s="110">
        <f>[2]Maio!$J$28</f>
        <v>27</v>
      </c>
      <c r="Z6" s="110">
        <f>[2]Maio!$J$29</f>
        <v>32.04</v>
      </c>
      <c r="AA6" s="110">
        <f>[2]Maio!$J$30</f>
        <v>27.36</v>
      </c>
      <c r="AB6" s="110">
        <f>[2]Maio!$J$31</f>
        <v>38.159999999999997</v>
      </c>
      <c r="AC6" s="110">
        <f>[2]Maio!$J$32</f>
        <v>60.839999999999996</v>
      </c>
      <c r="AD6" s="110">
        <f>[2]Maio!$J$33</f>
        <v>18.36</v>
      </c>
      <c r="AE6" s="110">
        <f>[2]Maio!$J$34</f>
        <v>18.720000000000002</v>
      </c>
      <c r="AF6" s="110">
        <f>[2]Maio!$J$35</f>
        <v>19.079999999999998</v>
      </c>
      <c r="AG6" s="115">
        <f t="shared" ref="AG6:AG49" si="2">MAX(B6:AF6)</f>
        <v>60.839999999999996</v>
      </c>
      <c r="AH6" s="114">
        <f t="shared" ref="AH6:AH49" si="3">AVERAGE(B6:AF6)</f>
        <v>29.392258064516135</v>
      </c>
    </row>
    <row r="7" spans="1:37" x14ac:dyDescent="0.2">
      <c r="A7" s="48" t="s">
        <v>85</v>
      </c>
      <c r="B7" s="110">
        <f>[3]Maio!$J$5</f>
        <v>28.44</v>
      </c>
      <c r="C7" s="110">
        <f>[3]Maio!$J$6</f>
        <v>20.16</v>
      </c>
      <c r="D7" s="110">
        <f>[3]Maio!$J$7</f>
        <v>24.12</v>
      </c>
      <c r="E7" s="110">
        <f>[3]Maio!$J$8</f>
        <v>32.4</v>
      </c>
      <c r="F7" s="110">
        <f>[3]Maio!$J$9</f>
        <v>28.8</v>
      </c>
      <c r="G7" s="110">
        <f>[3]Maio!$J$10</f>
        <v>29.52</v>
      </c>
      <c r="H7" s="110">
        <f>[3]Maio!$J$11</f>
        <v>26.28</v>
      </c>
      <c r="I7" s="110">
        <f>[3]Maio!$J$12</f>
        <v>34.92</v>
      </c>
      <c r="J7" s="110">
        <f>[3]Maio!$J$13</f>
        <v>39.24</v>
      </c>
      <c r="K7" s="110">
        <f>[3]Maio!$J$14</f>
        <v>39.6</v>
      </c>
      <c r="L7" s="110">
        <f>[3]Maio!$J$15</f>
        <v>26.64</v>
      </c>
      <c r="M7" s="110">
        <f>[3]Maio!$J$16</f>
        <v>31.680000000000003</v>
      </c>
      <c r="N7" s="110">
        <f>[3]Maio!$J$17</f>
        <v>31.319999999999997</v>
      </c>
      <c r="O7" s="110">
        <f>[3]Maio!$J$18</f>
        <v>33.480000000000004</v>
      </c>
      <c r="P7" s="110">
        <f>[3]Maio!$J$19</f>
        <v>32.04</v>
      </c>
      <c r="Q7" s="110">
        <f>[3]Maio!$J$20</f>
        <v>29.52</v>
      </c>
      <c r="R7" s="110">
        <f>[3]Maio!$J$21</f>
        <v>31.680000000000003</v>
      </c>
      <c r="S7" s="110">
        <f>[3]Maio!$J$22</f>
        <v>38.519999999999996</v>
      </c>
      <c r="T7" s="110">
        <f>[3]Maio!$J$23</f>
        <v>34.92</v>
      </c>
      <c r="U7" s="110">
        <f>[3]Maio!$J$24</f>
        <v>21.240000000000002</v>
      </c>
      <c r="V7" s="110">
        <f>[3]Maio!$J$25</f>
        <v>45.72</v>
      </c>
      <c r="W7" s="110">
        <f>[3]Maio!$J$26</f>
        <v>22.32</v>
      </c>
      <c r="X7" s="110">
        <f>[3]Maio!$J$27</f>
        <v>26.28</v>
      </c>
      <c r="Y7" s="110">
        <f>[3]Maio!$J$28</f>
        <v>30.96</v>
      </c>
      <c r="Z7" s="110">
        <f>[3]Maio!$J$29</f>
        <v>26.64</v>
      </c>
      <c r="AA7" s="110">
        <f>[3]Maio!$J$30</f>
        <v>34.56</v>
      </c>
      <c r="AB7" s="110">
        <f>[3]Maio!$J$31</f>
        <v>38.880000000000003</v>
      </c>
      <c r="AC7" s="110">
        <f>[3]Maio!$J$32</f>
        <v>66.239999999999995</v>
      </c>
      <c r="AD7" s="110">
        <f>[3]Maio!$J$33</f>
        <v>23.759999999999998</v>
      </c>
      <c r="AE7" s="110">
        <f>[3]Maio!$J$34</f>
        <v>19.079999999999998</v>
      </c>
      <c r="AF7" s="110">
        <f>[3]Maio!$J$35</f>
        <v>18.36</v>
      </c>
      <c r="AG7" s="115">
        <f t="shared" si="2"/>
        <v>66.239999999999995</v>
      </c>
      <c r="AH7" s="114">
        <f t="shared" si="3"/>
        <v>31.203870967741938</v>
      </c>
    </row>
    <row r="8" spans="1:37" x14ac:dyDescent="0.2">
      <c r="A8" s="48" t="s">
        <v>1</v>
      </c>
      <c r="B8" s="110">
        <f>[4]Maio!$J$5</f>
        <v>19.440000000000001</v>
      </c>
      <c r="C8" s="110">
        <f>[4]Maio!$J$6</f>
        <v>15.840000000000002</v>
      </c>
      <c r="D8" s="110">
        <f>[4]Maio!$J$7</f>
        <v>12.24</v>
      </c>
      <c r="E8" s="110">
        <f>[4]Maio!$J$8</f>
        <v>24.48</v>
      </c>
      <c r="F8" s="110">
        <f>[4]Maio!$J$9</f>
        <v>24.12</v>
      </c>
      <c r="G8" s="110">
        <f>[4]Maio!$J$10</f>
        <v>21.240000000000002</v>
      </c>
      <c r="H8" s="110">
        <f>[4]Maio!$J$11</f>
        <v>29.52</v>
      </c>
      <c r="I8" s="110">
        <f>[4]Maio!$J$12</f>
        <v>37.800000000000004</v>
      </c>
      <c r="J8" s="110">
        <f>[4]Maio!$J$13</f>
        <v>36.72</v>
      </c>
      <c r="K8" s="110">
        <f>[4]Maio!$J$14</f>
        <v>22.32</v>
      </c>
      <c r="L8" s="110">
        <f>[4]Maio!$J$15</f>
        <v>21.6</v>
      </c>
      <c r="M8" s="110">
        <f>[4]Maio!$J$16</f>
        <v>23.040000000000003</v>
      </c>
      <c r="N8" s="110">
        <f>[4]Maio!$J$17</f>
        <v>16.920000000000002</v>
      </c>
      <c r="O8" s="110">
        <f>[4]Maio!$J$18</f>
        <v>27.720000000000002</v>
      </c>
      <c r="P8" s="110">
        <f>[4]Maio!$J$19</f>
        <v>21.96</v>
      </c>
      <c r="Q8" s="110">
        <f>[4]Maio!$J$20</f>
        <v>28.8</v>
      </c>
      <c r="R8" s="110">
        <f>[4]Maio!$J$21</f>
        <v>31.319999999999997</v>
      </c>
      <c r="S8" s="110">
        <f>[4]Maio!$J$22</f>
        <v>34.200000000000003</v>
      </c>
      <c r="T8" s="110">
        <f>[4]Maio!$J$23</f>
        <v>23.759999999999998</v>
      </c>
      <c r="U8" s="110">
        <f>[4]Maio!$J$24</f>
        <v>23.400000000000002</v>
      </c>
      <c r="V8" s="110">
        <f>[4]Maio!$J$25</f>
        <v>16.559999999999999</v>
      </c>
      <c r="W8" s="110">
        <f>[4]Maio!$J$26</f>
        <v>15.840000000000002</v>
      </c>
      <c r="X8" s="110">
        <f>[4]Maio!$J$27</f>
        <v>20.16</v>
      </c>
      <c r="Y8" s="110">
        <f>[4]Maio!$J$28</f>
        <v>29.52</v>
      </c>
      <c r="Z8" s="110">
        <f>[4]Maio!$J$29</f>
        <v>25.56</v>
      </c>
      <c r="AA8" s="110">
        <f>[4]Maio!$J$30</f>
        <v>36.72</v>
      </c>
      <c r="AB8" s="110">
        <f>[4]Maio!$J$31</f>
        <v>47.16</v>
      </c>
      <c r="AC8" s="110">
        <f>[4]Maio!$J$32</f>
        <v>48.24</v>
      </c>
      <c r="AD8" s="110">
        <f>[4]Maio!$J$33</f>
        <v>24.48</v>
      </c>
      <c r="AE8" s="110">
        <f>[4]Maio!$J$34</f>
        <v>25.2</v>
      </c>
      <c r="AF8" s="110">
        <f>[4]Maio!$J$35</f>
        <v>13.32</v>
      </c>
      <c r="AG8" s="115">
        <f t="shared" si="2"/>
        <v>48.24</v>
      </c>
      <c r="AH8" s="114">
        <f t="shared" si="3"/>
        <v>25.780645161290323</v>
      </c>
    </row>
    <row r="9" spans="1:37" x14ac:dyDescent="0.2">
      <c r="A9" s="48" t="s">
        <v>146</v>
      </c>
      <c r="B9" s="110">
        <f>[5]Maio!$J$5</f>
        <v>32.04</v>
      </c>
      <c r="C9" s="110">
        <f>[5]Maio!$J$6</f>
        <v>32.76</v>
      </c>
      <c r="D9" s="110">
        <f>[5]Maio!$J$7</f>
        <v>27.720000000000002</v>
      </c>
      <c r="E9" s="110">
        <f>[5]Maio!$J$8</f>
        <v>46.080000000000005</v>
      </c>
      <c r="F9" s="110">
        <f>[5]Maio!$J$9</f>
        <v>36</v>
      </c>
      <c r="G9" s="110">
        <f>[5]Maio!$J$10</f>
        <v>36.72</v>
      </c>
      <c r="H9" s="110">
        <f>[5]Maio!$J$11</f>
        <v>32.4</v>
      </c>
      <c r="I9" s="110">
        <f>[5]Maio!$J$12</f>
        <v>38.880000000000003</v>
      </c>
      <c r="J9" s="110">
        <f>[5]Maio!$J$13</f>
        <v>52.2</v>
      </c>
      <c r="K9" s="110">
        <f>[5]Maio!$J$14</f>
        <v>28.08</v>
      </c>
      <c r="L9" s="110">
        <f>[5]Maio!$J$15</f>
        <v>34.200000000000003</v>
      </c>
      <c r="M9" s="110">
        <f>[5]Maio!$J$16</f>
        <v>37.080000000000005</v>
      </c>
      <c r="N9" s="110">
        <f>[5]Maio!$J$17</f>
        <v>33.840000000000003</v>
      </c>
      <c r="O9" s="110">
        <f>[5]Maio!$J$18</f>
        <v>37.080000000000005</v>
      </c>
      <c r="P9" s="110">
        <f>[5]Maio!$J$19</f>
        <v>38.519999999999996</v>
      </c>
      <c r="Q9" s="110">
        <f>[5]Maio!$J$20</f>
        <v>36.36</v>
      </c>
      <c r="R9" s="110">
        <f>[5]Maio!$J$21</f>
        <v>41.4</v>
      </c>
      <c r="S9" s="110">
        <f>[5]Maio!$J$22</f>
        <v>45.36</v>
      </c>
      <c r="T9" s="110">
        <f>[5]Maio!$J$23</f>
        <v>48.6</v>
      </c>
      <c r="U9" s="110">
        <f>[5]Maio!$J$24</f>
        <v>26.64</v>
      </c>
      <c r="V9" s="110">
        <f>[5]Maio!$J$25</f>
        <v>22.32</v>
      </c>
      <c r="W9" s="110">
        <f>[5]Maio!$J$26</f>
        <v>38.880000000000003</v>
      </c>
      <c r="X9" s="110">
        <f>[5]Maio!$J$27</f>
        <v>26.64</v>
      </c>
      <c r="Y9" s="110">
        <f>[5]Maio!$J$28</f>
        <v>33.480000000000004</v>
      </c>
      <c r="Z9" s="110">
        <f>[5]Maio!$J$29</f>
        <v>34.56</v>
      </c>
      <c r="AA9" s="110">
        <f>[5]Maio!$J$30</f>
        <v>38.519999999999996</v>
      </c>
      <c r="AB9" s="110">
        <f>[5]Maio!$J$31</f>
        <v>51.480000000000004</v>
      </c>
      <c r="AC9" s="110">
        <f>[5]Maio!$J$32</f>
        <v>55.080000000000005</v>
      </c>
      <c r="AD9" s="110">
        <f>[5]Maio!$J$33</f>
        <v>28.08</v>
      </c>
      <c r="AE9" s="110">
        <f>[5]Maio!$J$34</f>
        <v>23.040000000000003</v>
      </c>
      <c r="AF9" s="110">
        <f>[5]Maio!$J$35</f>
        <v>20.16</v>
      </c>
      <c r="AG9" s="115">
        <f t="shared" si="2"/>
        <v>55.080000000000005</v>
      </c>
      <c r="AH9" s="114">
        <f t="shared" si="3"/>
        <v>35.941935483870971</v>
      </c>
    </row>
    <row r="10" spans="1:37" x14ac:dyDescent="0.2">
      <c r="A10" s="48" t="s">
        <v>91</v>
      </c>
      <c r="B10" s="110">
        <f>[6]Maio!$J$5</f>
        <v>31.319999999999997</v>
      </c>
      <c r="C10" s="110">
        <f>[6]Maio!$J$6</f>
        <v>24.48</v>
      </c>
      <c r="D10" s="110">
        <f>[6]Maio!$J$7</f>
        <v>26.28</v>
      </c>
      <c r="E10" s="110">
        <f>[6]Maio!$J$8</f>
        <v>28.8</v>
      </c>
      <c r="F10" s="110">
        <f>[6]Maio!$J$9</f>
        <v>27</v>
      </c>
      <c r="G10" s="110">
        <f>[6]Maio!$J$10</f>
        <v>23.759999999999998</v>
      </c>
      <c r="H10" s="110">
        <f>[6]Maio!$J$11</f>
        <v>29.16</v>
      </c>
      <c r="I10" s="110">
        <f>[6]Maio!$J$12</f>
        <v>34.200000000000003</v>
      </c>
      <c r="J10" s="110">
        <f>[6]Maio!$J$13</f>
        <v>37.800000000000004</v>
      </c>
      <c r="K10" s="110">
        <f>[6]Maio!$J$14</f>
        <v>46.800000000000004</v>
      </c>
      <c r="L10" s="110">
        <f>[6]Maio!$J$15</f>
        <v>36</v>
      </c>
      <c r="M10" s="110">
        <f>[6]Maio!$J$16</f>
        <v>39.24</v>
      </c>
      <c r="N10" s="110">
        <f>[6]Maio!$J$17</f>
        <v>27</v>
      </c>
      <c r="O10" s="110">
        <f>[6]Maio!$J$18</f>
        <v>37.440000000000005</v>
      </c>
      <c r="P10" s="110">
        <f>[6]Maio!$J$19</f>
        <v>32.76</v>
      </c>
      <c r="Q10" s="110">
        <f>[6]Maio!$J$20</f>
        <v>39.96</v>
      </c>
      <c r="R10" s="110">
        <f>[6]Maio!$J$21</f>
        <v>40.680000000000007</v>
      </c>
      <c r="S10" s="110">
        <f>[6]Maio!$J$22</f>
        <v>40.680000000000007</v>
      </c>
      <c r="T10" s="110">
        <f>[6]Maio!$J$23</f>
        <v>28.44</v>
      </c>
      <c r="U10" s="110">
        <f>[6]Maio!$J$24</f>
        <v>26.28</v>
      </c>
      <c r="V10" s="110">
        <f>[6]Maio!$J$25</f>
        <v>27</v>
      </c>
      <c r="W10" s="110">
        <f>[6]Maio!$J$26</f>
        <v>24.48</v>
      </c>
      <c r="X10" s="110">
        <f>[6]Maio!$J$27</f>
        <v>24.12</v>
      </c>
      <c r="Y10" s="110">
        <f>[6]Maio!$J$28</f>
        <v>28.08</v>
      </c>
      <c r="Z10" s="110">
        <f>[6]Maio!$J$29</f>
        <v>33.480000000000004</v>
      </c>
      <c r="AA10" s="110">
        <f>[6]Maio!$J$30</f>
        <v>36.36</v>
      </c>
      <c r="AB10" s="110">
        <f>[6]Maio!$J$31</f>
        <v>49.32</v>
      </c>
      <c r="AC10" s="110">
        <f>[6]Maio!$J$32</f>
        <v>64.44</v>
      </c>
      <c r="AD10" s="110">
        <f>[6]Maio!$J$33</f>
        <v>32.04</v>
      </c>
      <c r="AE10" s="110">
        <f>[6]Maio!$J$34</f>
        <v>25.56</v>
      </c>
      <c r="AF10" s="110">
        <f>[6]Maio!$J$35</f>
        <v>22.68</v>
      </c>
      <c r="AG10" s="115">
        <f t="shared" si="2"/>
        <v>64.44</v>
      </c>
      <c r="AH10" s="114">
        <f t="shared" si="3"/>
        <v>33.085161290322588</v>
      </c>
    </row>
    <row r="11" spans="1:37" x14ac:dyDescent="0.2">
      <c r="A11" s="48" t="s">
        <v>49</v>
      </c>
      <c r="B11" s="110">
        <f>[7]Maio!$J$5</f>
        <v>27.36</v>
      </c>
      <c r="C11" s="110">
        <f>[7]Maio!$J$6</f>
        <v>28.08</v>
      </c>
      <c r="D11" s="110">
        <f>[7]Maio!$J$7</f>
        <v>27.36</v>
      </c>
      <c r="E11" s="110">
        <f>[7]Maio!$J$8</f>
        <v>32.76</v>
      </c>
      <c r="F11" s="110">
        <f>[7]Maio!$J$9</f>
        <v>32.76</v>
      </c>
      <c r="G11" s="110">
        <f>[7]Maio!$J$10</f>
        <v>30.6</v>
      </c>
      <c r="H11" s="110">
        <f>[7]Maio!$J$11</f>
        <v>25.56</v>
      </c>
      <c r="I11" s="110">
        <f>[7]Maio!$J$12</f>
        <v>31.680000000000003</v>
      </c>
      <c r="J11" s="110">
        <f>[7]Maio!$J$13</f>
        <v>35.64</v>
      </c>
      <c r="K11" s="110">
        <f>[7]Maio!$J$14</f>
        <v>33.840000000000003</v>
      </c>
      <c r="L11" s="110">
        <f>[7]Maio!$J$15</f>
        <v>28.44</v>
      </c>
      <c r="M11" s="110">
        <f>[7]Maio!$J$16</f>
        <v>42.480000000000004</v>
      </c>
      <c r="N11" s="110">
        <f>[7]Maio!$J$17</f>
        <v>34.92</v>
      </c>
      <c r="O11" s="110">
        <f>[7]Maio!$J$18</f>
        <v>33.840000000000003</v>
      </c>
      <c r="P11" s="110">
        <f>[7]Maio!$J$19</f>
        <v>32.4</v>
      </c>
      <c r="Q11" s="110">
        <f>[7]Maio!$J$20</f>
        <v>32.4</v>
      </c>
      <c r="R11" s="110">
        <f>[7]Maio!$J$21</f>
        <v>33.119999999999997</v>
      </c>
      <c r="S11" s="110">
        <f>[7]Maio!$J$22</f>
        <v>36</v>
      </c>
      <c r="T11" s="110">
        <f>[7]Maio!$J$23</f>
        <v>28.08</v>
      </c>
      <c r="U11" s="110">
        <f>[7]Maio!$J$24</f>
        <v>28.08</v>
      </c>
      <c r="V11" s="110">
        <f>[7]Maio!$J$25</f>
        <v>23.400000000000002</v>
      </c>
      <c r="W11" s="110">
        <f>[7]Maio!$J$26</f>
        <v>22.32</v>
      </c>
      <c r="X11" s="110">
        <f>[7]Maio!$J$27</f>
        <v>33.840000000000003</v>
      </c>
      <c r="Y11" s="110">
        <f>[7]Maio!$J$28</f>
        <v>29.52</v>
      </c>
      <c r="Z11" s="110">
        <f>[7]Maio!$J$29</f>
        <v>26.28</v>
      </c>
      <c r="AA11" s="110">
        <f>[7]Maio!$J$30</f>
        <v>28.8</v>
      </c>
      <c r="AB11" s="110">
        <f>[7]Maio!$J$31</f>
        <v>34.200000000000003</v>
      </c>
      <c r="AC11" s="110">
        <f>[7]Maio!$J$32</f>
        <v>62.28</v>
      </c>
      <c r="AD11" s="110">
        <f>[7]Maio!$J$33</f>
        <v>26.28</v>
      </c>
      <c r="AE11" s="110">
        <f>[7]Maio!$J$34</f>
        <v>18.36</v>
      </c>
      <c r="AF11" s="110">
        <f>[7]Maio!$J$35</f>
        <v>23.400000000000002</v>
      </c>
      <c r="AG11" s="115">
        <f t="shared" si="2"/>
        <v>62.28</v>
      </c>
      <c r="AH11" s="114">
        <f t="shared" si="3"/>
        <v>31.099354838709679</v>
      </c>
    </row>
    <row r="12" spans="1:37" x14ac:dyDescent="0.2">
      <c r="A12" s="48" t="s">
        <v>94</v>
      </c>
      <c r="B12" s="110">
        <f>[8]Maio!$J$5</f>
        <v>27.720000000000002</v>
      </c>
      <c r="C12" s="110">
        <f>[8]Maio!$J$6</f>
        <v>22.68</v>
      </c>
      <c r="D12" s="110">
        <f>[8]Maio!$J$7</f>
        <v>16.2</v>
      </c>
      <c r="E12" s="110">
        <f>[8]Maio!$J$8</f>
        <v>29.52</v>
      </c>
      <c r="F12" s="110">
        <f>[8]Maio!$J$9</f>
        <v>28.8</v>
      </c>
      <c r="G12" s="110">
        <f>[8]Maio!$J$10</f>
        <v>27</v>
      </c>
      <c r="H12" s="110">
        <f>[8]Maio!$J$11</f>
        <v>35.28</v>
      </c>
      <c r="I12" s="110">
        <f>[8]Maio!$J$12</f>
        <v>43.92</v>
      </c>
      <c r="J12" s="110">
        <f>[8]Maio!$J$13</f>
        <v>45.36</v>
      </c>
      <c r="K12" s="110">
        <f>[8]Maio!$J$14</f>
        <v>56.519999999999996</v>
      </c>
      <c r="L12" s="110">
        <f>[8]Maio!$J$15</f>
        <v>26.64</v>
      </c>
      <c r="M12" s="110">
        <f>[8]Maio!$J$16</f>
        <v>27.36</v>
      </c>
      <c r="N12" s="110">
        <f>[8]Maio!$J$17</f>
        <v>22.32</v>
      </c>
      <c r="O12" s="110">
        <f>[8]Maio!$J$18</f>
        <v>29.52</v>
      </c>
      <c r="P12" s="110">
        <f>[8]Maio!$J$19</f>
        <v>33.480000000000004</v>
      </c>
      <c r="Q12" s="110">
        <f>[8]Maio!$J$20</f>
        <v>28.08</v>
      </c>
      <c r="R12" s="110">
        <f>[8]Maio!$J$21</f>
        <v>41.76</v>
      </c>
      <c r="S12" s="110">
        <f>[8]Maio!$J$22</f>
        <v>37.080000000000005</v>
      </c>
      <c r="T12" s="110">
        <f>[8]Maio!$J$23</f>
        <v>34.200000000000003</v>
      </c>
      <c r="U12" s="110">
        <f>[8]Maio!$J$24</f>
        <v>20.88</v>
      </c>
      <c r="V12" s="110">
        <f>[8]Maio!$J$25</f>
        <v>23.759999999999998</v>
      </c>
      <c r="W12" s="110">
        <f>[8]Maio!$J$26</f>
        <v>30.6</v>
      </c>
      <c r="X12" s="110">
        <f>[8]Maio!$J$27</f>
        <v>22.32</v>
      </c>
      <c r="Y12" s="110">
        <f>[8]Maio!$J$28</f>
        <v>28.08</v>
      </c>
      <c r="Z12" s="110">
        <f>[8]Maio!$J$29</f>
        <v>28.8</v>
      </c>
      <c r="AA12" s="110">
        <f>[8]Maio!$J$30</f>
        <v>28.08</v>
      </c>
      <c r="AB12" s="110">
        <f>[8]Maio!$J$31</f>
        <v>51.480000000000004</v>
      </c>
      <c r="AC12" s="110">
        <f>[8]Maio!$J$32</f>
        <v>59.760000000000005</v>
      </c>
      <c r="AD12" s="110">
        <f>[8]Maio!$J$33</f>
        <v>23.040000000000003</v>
      </c>
      <c r="AE12" s="110">
        <f>[8]Maio!$J$34</f>
        <v>18</v>
      </c>
      <c r="AF12" s="110">
        <f>[8]Maio!$J$35</f>
        <v>15.120000000000001</v>
      </c>
      <c r="AG12" s="115">
        <f t="shared" si="2"/>
        <v>59.760000000000005</v>
      </c>
      <c r="AH12" s="114">
        <f t="shared" si="3"/>
        <v>31.07612903225807</v>
      </c>
    </row>
    <row r="13" spans="1:37" x14ac:dyDescent="0.2">
      <c r="A13" s="48" t="s">
        <v>101</v>
      </c>
      <c r="B13" s="110">
        <f>[9]Maio!$J$5</f>
        <v>27.720000000000002</v>
      </c>
      <c r="C13" s="110">
        <f>[9]Maio!$J$6</f>
        <v>27.36</v>
      </c>
      <c r="D13" s="110">
        <f>[9]Maio!$J$7</f>
        <v>24.48</v>
      </c>
      <c r="E13" s="110">
        <f>[9]Maio!$J$8</f>
        <v>35.28</v>
      </c>
      <c r="F13" s="110">
        <f>[9]Maio!$J$9</f>
        <v>31.680000000000003</v>
      </c>
      <c r="G13" s="110">
        <f>[9]Maio!$J$10</f>
        <v>31.319999999999997</v>
      </c>
      <c r="H13" s="110">
        <f>[9]Maio!$J$11</f>
        <v>28.8</v>
      </c>
      <c r="I13" s="110">
        <f>[9]Maio!$J$12</f>
        <v>39.6</v>
      </c>
      <c r="J13" s="110">
        <f>[9]Maio!$J$13</f>
        <v>65.160000000000011</v>
      </c>
      <c r="K13" s="110">
        <f>[9]Maio!$J$14</f>
        <v>38.519999999999996</v>
      </c>
      <c r="L13" s="110">
        <f>[9]Maio!$J$15</f>
        <v>24.48</v>
      </c>
      <c r="M13" s="110">
        <f>[9]Maio!$J$16</f>
        <v>36.36</v>
      </c>
      <c r="N13" s="110">
        <f>[9]Maio!$J$17</f>
        <v>27</v>
      </c>
      <c r="O13" s="110">
        <f>[9]Maio!$J$18</f>
        <v>36.72</v>
      </c>
      <c r="P13" s="110">
        <f>[9]Maio!$J$19</f>
        <v>36</v>
      </c>
      <c r="Q13" s="110">
        <f>[9]Maio!$J$20</f>
        <v>35.28</v>
      </c>
      <c r="R13" s="110">
        <f>[9]Maio!$J$21</f>
        <v>39.6</v>
      </c>
      <c r="S13" s="110">
        <f>[9]Maio!$J$22</f>
        <v>44.28</v>
      </c>
      <c r="T13" s="110">
        <f>[9]Maio!$J$23</f>
        <v>46.080000000000005</v>
      </c>
      <c r="U13" s="110">
        <f>[9]Maio!$J$24</f>
        <v>28.08</v>
      </c>
      <c r="V13" s="110">
        <f>[9]Maio!$J$25</f>
        <v>19.8</v>
      </c>
      <c r="W13" s="110">
        <f>[9]Maio!$J$26</f>
        <v>44.64</v>
      </c>
      <c r="X13" s="110">
        <f>[9]Maio!$J$27</f>
        <v>30.240000000000002</v>
      </c>
      <c r="Y13" s="110">
        <f>[9]Maio!$J$28</f>
        <v>32.04</v>
      </c>
      <c r="Z13" s="110">
        <f>[9]Maio!$J$29</f>
        <v>31.680000000000003</v>
      </c>
      <c r="AA13" s="110">
        <f>[9]Maio!$J$30</f>
        <v>29.880000000000003</v>
      </c>
      <c r="AB13" s="110">
        <f>[9]Maio!$J$31</f>
        <v>43.92</v>
      </c>
      <c r="AC13" s="110">
        <f>[9]Maio!$J$32</f>
        <v>69.48</v>
      </c>
      <c r="AD13" s="110">
        <f>[9]Maio!$J$33</f>
        <v>28.44</v>
      </c>
      <c r="AE13" s="110">
        <f>[9]Maio!$J$34</f>
        <v>18.720000000000002</v>
      </c>
      <c r="AF13" s="110">
        <f>[9]Maio!$J$35</f>
        <v>19.440000000000001</v>
      </c>
      <c r="AG13" s="115">
        <f t="shared" si="2"/>
        <v>69.48</v>
      </c>
      <c r="AH13" s="114">
        <f t="shared" si="3"/>
        <v>34.583225806451608</v>
      </c>
    </row>
    <row r="14" spans="1:37" x14ac:dyDescent="0.2">
      <c r="A14" s="48" t="s">
        <v>147</v>
      </c>
      <c r="B14" s="110">
        <f>[10]Maio!$J$5</f>
        <v>27</v>
      </c>
      <c r="C14" s="110">
        <f>[10]Maio!$J$6</f>
        <v>28.8</v>
      </c>
      <c r="D14" s="110">
        <f>[10]Maio!$J$7</f>
        <v>20.16</v>
      </c>
      <c r="E14" s="110">
        <f>[10]Maio!$J$8</f>
        <v>25.2</v>
      </c>
      <c r="F14" s="110">
        <f>[10]Maio!$J$9</f>
        <v>26.28</v>
      </c>
      <c r="G14" s="110">
        <f>[10]Maio!$J$10</f>
        <v>24.12</v>
      </c>
      <c r="H14" s="110">
        <f>[10]Maio!$J$11</f>
        <v>29.16</v>
      </c>
      <c r="I14" s="110">
        <f>[10]Maio!$J$12</f>
        <v>33.840000000000003</v>
      </c>
      <c r="J14" s="110">
        <f>[10]Maio!$J$13</f>
        <v>34.200000000000003</v>
      </c>
      <c r="K14" s="110">
        <f>[10]Maio!$J$14</f>
        <v>31.680000000000003</v>
      </c>
      <c r="L14" s="110">
        <f>[10]Maio!$J$15</f>
        <v>38.519999999999996</v>
      </c>
      <c r="M14" s="110">
        <f>[10]Maio!$J$16</f>
        <v>29.52</v>
      </c>
      <c r="N14" s="110">
        <f>[10]Maio!$J$17</f>
        <v>28.08</v>
      </c>
      <c r="O14" s="110">
        <f>[10]Maio!$J$18</f>
        <v>31.319999999999997</v>
      </c>
      <c r="P14" s="110">
        <f>[10]Maio!$J$19</f>
        <v>27.36</v>
      </c>
      <c r="Q14" s="110">
        <f>[10]Maio!$J$20</f>
        <v>31.319999999999997</v>
      </c>
      <c r="R14" s="110">
        <f>[10]Maio!$J$21</f>
        <v>31.680000000000003</v>
      </c>
      <c r="S14" s="110">
        <f>[10]Maio!$J$22</f>
        <v>29.16</v>
      </c>
      <c r="T14" s="110">
        <f>[10]Maio!$J$23</f>
        <v>28.08</v>
      </c>
      <c r="U14" s="110">
        <f>[10]Maio!$J$24</f>
        <v>24.12</v>
      </c>
      <c r="V14" s="110">
        <f>[10]Maio!$J$25</f>
        <v>27.720000000000002</v>
      </c>
      <c r="W14" s="110">
        <f>[10]Maio!$J$26</f>
        <v>23.759999999999998</v>
      </c>
      <c r="X14" s="110">
        <f>[10]Maio!$J$27</f>
        <v>24.48</v>
      </c>
      <c r="Y14" s="110">
        <f>[10]Maio!$J$28</f>
        <v>28.44</v>
      </c>
      <c r="Z14" s="110">
        <f>[10]Maio!$J$29</f>
        <v>25.92</v>
      </c>
      <c r="AA14" s="110">
        <f>[10]Maio!$J$30</f>
        <v>23.400000000000002</v>
      </c>
      <c r="AB14" s="110">
        <f>[10]Maio!$J$31</f>
        <v>31.319999999999997</v>
      </c>
      <c r="AC14" s="110">
        <f>[10]Maio!$J$32</f>
        <v>47.88</v>
      </c>
      <c r="AD14" s="110">
        <f>[10]Maio!$J$33</f>
        <v>36</v>
      </c>
      <c r="AE14" s="110">
        <f>[10]Maio!$J$34</f>
        <v>26.28</v>
      </c>
      <c r="AF14" s="110">
        <f>[10]Maio!$J$35</f>
        <v>23.400000000000002</v>
      </c>
      <c r="AG14" s="115">
        <f t="shared" si="2"/>
        <v>47.88</v>
      </c>
      <c r="AH14" s="114">
        <f t="shared" si="3"/>
        <v>28.974193548387099</v>
      </c>
    </row>
    <row r="15" spans="1:37" x14ac:dyDescent="0.2">
      <c r="A15" s="48" t="s">
        <v>2</v>
      </c>
      <c r="B15" s="110">
        <f>[11]Maio!$J$5</f>
        <v>33.480000000000004</v>
      </c>
      <c r="C15" s="110">
        <f>[11]Maio!$J$6</f>
        <v>30.240000000000002</v>
      </c>
      <c r="D15" s="110">
        <f>[11]Maio!$J$7</f>
        <v>24.840000000000003</v>
      </c>
      <c r="E15" s="110">
        <f>[11]Maio!$J$8</f>
        <v>29.880000000000003</v>
      </c>
      <c r="F15" s="110">
        <f>[11]Maio!$J$9</f>
        <v>30.6</v>
      </c>
      <c r="G15" s="110">
        <f>[11]Maio!$J$10</f>
        <v>31.319999999999997</v>
      </c>
      <c r="H15" s="110">
        <f>[11]Maio!$J$11</f>
        <v>29.16</v>
      </c>
      <c r="I15" s="110">
        <f>[11]Maio!$J$12</f>
        <v>34.56</v>
      </c>
      <c r="J15" s="110">
        <f>[11]Maio!$J$13</f>
        <v>41.76</v>
      </c>
      <c r="K15" s="110">
        <f>[11]Maio!$J$14</f>
        <v>48.6</v>
      </c>
      <c r="L15" s="110">
        <f>[11]Maio!$J$15</f>
        <v>34.200000000000003</v>
      </c>
      <c r="M15" s="110">
        <f>[11]Maio!$J$16</f>
        <v>37.080000000000005</v>
      </c>
      <c r="N15" s="110">
        <f>[11]Maio!$J$17</f>
        <v>38.519999999999996</v>
      </c>
      <c r="O15" s="110">
        <f>[11]Maio!$J$18</f>
        <v>34.92</v>
      </c>
      <c r="P15" s="110">
        <f>[11]Maio!$J$19</f>
        <v>43.2</v>
      </c>
      <c r="Q15" s="110">
        <f>[11]Maio!$J$20</f>
        <v>34.92</v>
      </c>
      <c r="R15" s="110">
        <f>[11]Maio!$J$21</f>
        <v>37.440000000000005</v>
      </c>
      <c r="S15" s="110">
        <f>[11]Maio!$J$22</f>
        <v>36</v>
      </c>
      <c r="T15" s="110">
        <f>[11]Maio!$J$23</f>
        <v>25.92</v>
      </c>
      <c r="U15" s="110">
        <f>[11]Maio!$J$24</f>
        <v>28.08</v>
      </c>
      <c r="V15" s="110">
        <f>[11]Maio!$J$25</f>
        <v>25.56</v>
      </c>
      <c r="W15" s="110">
        <f>[11]Maio!$J$26</f>
        <v>21.96</v>
      </c>
      <c r="X15" s="110">
        <f>[11]Maio!$J$27</f>
        <v>29.16</v>
      </c>
      <c r="Y15" s="110">
        <f>[11]Maio!$J$28</f>
        <v>33.840000000000003</v>
      </c>
      <c r="Z15" s="110">
        <f>[11]Maio!$J$29</f>
        <v>31.680000000000003</v>
      </c>
      <c r="AA15" s="110">
        <f>[11]Maio!$J$30</f>
        <v>38.519999999999996</v>
      </c>
      <c r="AB15" s="110">
        <f>[11]Maio!$J$31</f>
        <v>42.12</v>
      </c>
      <c r="AC15" s="110">
        <f>[11]Maio!$J$32</f>
        <v>43.56</v>
      </c>
      <c r="AD15" s="110">
        <f>[11]Maio!$J$33</f>
        <v>27</v>
      </c>
      <c r="AE15" s="110">
        <f>[11]Maio!$J$34</f>
        <v>24.48</v>
      </c>
      <c r="AF15" s="110">
        <f>[11]Maio!$J$35</f>
        <v>24.840000000000003</v>
      </c>
      <c r="AG15" s="115">
        <f t="shared" si="2"/>
        <v>48.6</v>
      </c>
      <c r="AH15" s="114">
        <f t="shared" si="3"/>
        <v>33.143225806451611</v>
      </c>
      <c r="AJ15" s="12" t="s">
        <v>35</v>
      </c>
      <c r="AK15" t="s">
        <v>35</v>
      </c>
    </row>
    <row r="16" spans="1:37" x14ac:dyDescent="0.2">
      <c r="A16" s="48" t="s">
        <v>3</v>
      </c>
      <c r="B16" s="110">
        <f>[12]Maio!$J$5</f>
        <v>22.68</v>
      </c>
      <c r="C16" s="110">
        <f>[12]Maio!$J$6</f>
        <v>19.8</v>
      </c>
      <c r="D16" s="110">
        <f>[12]Maio!$J$7</f>
        <v>21.6</v>
      </c>
      <c r="E16" s="110">
        <f>[12]Maio!$J$8</f>
        <v>20.52</v>
      </c>
      <c r="F16" s="110">
        <f>[12]Maio!$J$9</f>
        <v>20.88</v>
      </c>
      <c r="G16" s="110">
        <f>[12]Maio!$J$10</f>
        <v>21.96</v>
      </c>
      <c r="H16" s="110">
        <f>[12]Maio!$J$11</f>
        <v>22.32</v>
      </c>
      <c r="I16" s="110">
        <f>[12]Maio!$J$12</f>
        <v>23.040000000000003</v>
      </c>
      <c r="J16" s="110">
        <f>[12]Maio!$J$13</f>
        <v>24.12</v>
      </c>
      <c r="K16" s="110">
        <f>[12]Maio!$J$14</f>
        <v>37.080000000000005</v>
      </c>
      <c r="L16" s="110">
        <f>[12]Maio!$J$15</f>
        <v>18.36</v>
      </c>
      <c r="M16" s="110">
        <f>[12]Maio!$J$16</f>
        <v>22.32</v>
      </c>
      <c r="N16" s="110">
        <f>[12]Maio!$J$17</f>
        <v>29.880000000000003</v>
      </c>
      <c r="O16" s="110">
        <f>[12]Maio!$J$18</f>
        <v>29.52</v>
      </c>
      <c r="P16" s="110">
        <f>[12]Maio!$J$19</f>
        <v>29.16</v>
      </c>
      <c r="Q16" s="110">
        <f>[12]Maio!$J$20</f>
        <v>32.04</v>
      </c>
      <c r="R16" s="110">
        <f>[12]Maio!$J$21</f>
        <v>31.680000000000003</v>
      </c>
      <c r="S16" s="110">
        <f>[12]Maio!$J$22</f>
        <v>33.119999999999997</v>
      </c>
      <c r="T16" s="110">
        <f>[12]Maio!$J$23</f>
        <v>27</v>
      </c>
      <c r="U16" s="110">
        <f>[12]Maio!$J$24</f>
        <v>21.96</v>
      </c>
      <c r="V16" s="110">
        <f>[12]Maio!$J$25</f>
        <v>20.88</v>
      </c>
      <c r="W16" s="110">
        <f>[12]Maio!$J$26</f>
        <v>22.32</v>
      </c>
      <c r="X16" s="110">
        <f>[12]Maio!$J$27</f>
        <v>17.64</v>
      </c>
      <c r="Y16" s="110">
        <f>[12]Maio!$J$28</f>
        <v>19.8</v>
      </c>
      <c r="Z16" s="110">
        <f>[12]Maio!$J$29</f>
        <v>29.16</v>
      </c>
      <c r="AA16" s="110">
        <f>[12]Maio!$J$30</f>
        <v>29.16</v>
      </c>
      <c r="AB16" s="110">
        <f>[12]Maio!$J$31</f>
        <v>25.56</v>
      </c>
      <c r="AC16" s="110">
        <f>[12]Maio!$J$32</f>
        <v>38.159999999999997</v>
      </c>
      <c r="AD16" s="110">
        <f>[12]Maio!$J$33</f>
        <v>39.6</v>
      </c>
      <c r="AE16" s="110">
        <f>[12]Maio!$J$34</f>
        <v>20.88</v>
      </c>
      <c r="AF16" s="110">
        <f>[12]Maio!$J$35</f>
        <v>15.120000000000001</v>
      </c>
      <c r="AG16" s="115">
        <f>MAX(B16:AF16)</f>
        <v>39.6</v>
      </c>
      <c r="AH16" s="114">
        <f>AVERAGE(B16:AF16)</f>
        <v>25.397419354838707</v>
      </c>
      <c r="AJ16" s="12"/>
    </row>
    <row r="17" spans="1:38" x14ac:dyDescent="0.2">
      <c r="A17" s="48" t="s">
        <v>4</v>
      </c>
      <c r="B17" s="110" t="str">
        <f>[13]Maio!$J$5</f>
        <v>*</v>
      </c>
      <c r="C17" s="110" t="str">
        <f>[13]Maio!$J$6</f>
        <v>*</v>
      </c>
      <c r="D17" s="110" t="str">
        <f>[13]Maio!$J$7</f>
        <v>*</v>
      </c>
      <c r="E17" s="110" t="str">
        <f>[13]Maio!$J$8</f>
        <v>*</v>
      </c>
      <c r="F17" s="110" t="str">
        <f>[13]Maio!$J$9</f>
        <v>*</v>
      </c>
      <c r="G17" s="110" t="str">
        <f>[13]Maio!$J$10</f>
        <v>*</v>
      </c>
      <c r="H17" s="110" t="str">
        <f>[13]Maio!$J$11</f>
        <v>*</v>
      </c>
      <c r="I17" s="110" t="str">
        <f>[13]Maio!$J$12</f>
        <v>*</v>
      </c>
      <c r="J17" s="110" t="str">
        <f>[13]Maio!$J$13</f>
        <v>*</v>
      </c>
      <c r="K17" s="110" t="str">
        <f>[13]Maio!$J$14</f>
        <v>*</v>
      </c>
      <c r="L17" s="110" t="str">
        <f>[13]Maio!$J$15</f>
        <v>*</v>
      </c>
      <c r="M17" s="110" t="str">
        <f>[13]Maio!$J$16</f>
        <v>*</v>
      </c>
      <c r="N17" s="110">
        <f>[13]Maio!$J$17</f>
        <v>25.56</v>
      </c>
      <c r="O17" s="110">
        <f>[13]Maio!$J$18</f>
        <v>32.04</v>
      </c>
      <c r="P17" s="110">
        <f>[13]Maio!$J$19</f>
        <v>34.92</v>
      </c>
      <c r="Q17" s="110">
        <f>[13]Maio!$J$20</f>
        <v>37.800000000000004</v>
      </c>
      <c r="R17" s="110">
        <f>[13]Maio!$J$21</f>
        <v>42.84</v>
      </c>
      <c r="S17" s="110">
        <f>[13]Maio!$J$22</f>
        <v>30.96</v>
      </c>
      <c r="T17" s="110">
        <f>[13]Maio!$J$23</f>
        <v>26.64</v>
      </c>
      <c r="U17" s="110">
        <f>[13]Maio!$J$24</f>
        <v>28.8</v>
      </c>
      <c r="V17" s="110">
        <f>[13]Maio!$J$25</f>
        <v>37.800000000000004</v>
      </c>
      <c r="W17" s="110">
        <f>[13]Maio!$J$26</f>
        <v>22.68</v>
      </c>
      <c r="X17" s="110">
        <f>[13]Maio!$J$27</f>
        <v>21.96</v>
      </c>
      <c r="Y17" s="110">
        <f>[13]Maio!$J$28</f>
        <v>25.2</v>
      </c>
      <c r="Z17" s="110">
        <f>[13]Maio!$J$29</f>
        <v>25.92</v>
      </c>
      <c r="AA17" s="110">
        <f>[13]Maio!$J$30</f>
        <v>33.119999999999997</v>
      </c>
      <c r="AB17" s="110">
        <f>[13]Maio!$J$31</f>
        <v>34.200000000000003</v>
      </c>
      <c r="AC17" s="110">
        <f>[13]Maio!$J$32</f>
        <v>56.519999999999996</v>
      </c>
      <c r="AD17" s="110">
        <f>[13]Maio!$J$33</f>
        <v>34.92</v>
      </c>
      <c r="AE17" s="110">
        <f>[13]Maio!$J$34</f>
        <v>24.48</v>
      </c>
      <c r="AF17" s="110">
        <f>[13]Maio!$J$35</f>
        <v>21.6</v>
      </c>
      <c r="AG17" s="115">
        <f t="shared" si="2"/>
        <v>56.519999999999996</v>
      </c>
      <c r="AH17" s="114">
        <f t="shared" si="3"/>
        <v>31.471578947368425</v>
      </c>
    </row>
    <row r="18" spans="1:38" x14ac:dyDescent="0.2">
      <c r="A18" s="48" t="s">
        <v>5</v>
      </c>
      <c r="B18" s="110">
        <f>[14]Maio!$J$5</f>
        <v>1.4400000000000002</v>
      </c>
      <c r="C18" s="110">
        <f>[14]Maio!$J$6</f>
        <v>3.9600000000000004</v>
      </c>
      <c r="D18" s="110">
        <f>[14]Maio!$J$7</f>
        <v>2.16</v>
      </c>
      <c r="E18" s="110">
        <f>[14]Maio!$J$8</f>
        <v>0.36000000000000004</v>
      </c>
      <c r="F18" s="110">
        <f>[14]Maio!$J$9</f>
        <v>3.9600000000000004</v>
      </c>
      <c r="G18" s="110">
        <f>[14]Maio!$J$10</f>
        <v>2.16</v>
      </c>
      <c r="H18" s="110">
        <f>[14]Maio!$J$11</f>
        <v>15.120000000000001</v>
      </c>
      <c r="I18" s="110">
        <f>[14]Maio!$J$12</f>
        <v>9.7200000000000006</v>
      </c>
      <c r="J18" s="110">
        <f>[14]Maio!$J$13</f>
        <v>5.04</v>
      </c>
      <c r="K18" s="110">
        <f>[14]Maio!$J$14</f>
        <v>11.16</v>
      </c>
      <c r="L18" s="110">
        <f>[14]Maio!$J$15</f>
        <v>5.04</v>
      </c>
      <c r="M18" s="110">
        <f>[14]Maio!$J$16</f>
        <v>4.6800000000000006</v>
      </c>
      <c r="N18" s="110">
        <f>[14]Maio!$J$17</f>
        <v>0.36000000000000004</v>
      </c>
      <c r="O18" s="110">
        <f>[14]Maio!$J$18</f>
        <v>3.24</v>
      </c>
      <c r="P18" s="110">
        <f>[14]Maio!$J$19</f>
        <v>4.32</v>
      </c>
      <c r="Q18" s="110">
        <f>[14]Maio!$J$20</f>
        <v>4.32</v>
      </c>
      <c r="R18" s="110">
        <f>[14]Maio!$J$21</f>
        <v>4.6800000000000006</v>
      </c>
      <c r="S18" s="110">
        <f>[14]Maio!$J$22</f>
        <v>7.5600000000000005</v>
      </c>
      <c r="T18" s="110">
        <f>[14]Maio!$J$23</f>
        <v>2.52</v>
      </c>
      <c r="U18" s="110">
        <f>[14]Maio!$J$24</f>
        <v>0.36000000000000004</v>
      </c>
      <c r="V18" s="110">
        <f>[14]Maio!$J$25</f>
        <v>0.72000000000000008</v>
      </c>
      <c r="W18" s="110">
        <f>[14]Maio!$J$26</f>
        <v>2.52</v>
      </c>
      <c r="X18" s="110">
        <f>[14]Maio!$J$27</f>
        <v>1.8</v>
      </c>
      <c r="Y18" s="110">
        <f>[14]Maio!$J$28</f>
        <v>9.3600000000000012</v>
      </c>
      <c r="Z18" s="110">
        <f>[14]Maio!$J$29</f>
        <v>3.9600000000000004</v>
      </c>
      <c r="AA18" s="110">
        <f>[14]Maio!$J$30</f>
        <v>5.7600000000000007</v>
      </c>
      <c r="AB18" s="110">
        <f>[14]Maio!$J$31</f>
        <v>7.9200000000000008</v>
      </c>
      <c r="AC18" s="110">
        <f>[14]Maio!$J$32</f>
        <v>24.12</v>
      </c>
      <c r="AD18" s="110">
        <f>[14]Maio!$J$33</f>
        <v>9.3600000000000012</v>
      </c>
      <c r="AE18" s="110">
        <f>[14]Maio!$J$34</f>
        <v>6.84</v>
      </c>
      <c r="AF18" s="110">
        <f>[14]Maio!$J$35</f>
        <v>0.36000000000000004</v>
      </c>
      <c r="AG18" s="115">
        <f t="shared" si="2"/>
        <v>24.12</v>
      </c>
      <c r="AH18" s="114">
        <f t="shared" si="3"/>
        <v>5.3187096774193554</v>
      </c>
      <c r="AI18" s="12" t="s">
        <v>35</v>
      </c>
    </row>
    <row r="19" spans="1:38" x14ac:dyDescent="0.2">
      <c r="A19" s="48" t="s">
        <v>255</v>
      </c>
      <c r="B19" s="110" t="str">
        <f>[15]Maio!$J$5</f>
        <v>*</v>
      </c>
      <c r="C19" s="110" t="str">
        <f>[15]Maio!$J$6</f>
        <v>*</v>
      </c>
      <c r="D19" s="110" t="str">
        <f>[15]Maio!$J$7</f>
        <v>*</v>
      </c>
      <c r="E19" s="110" t="str">
        <f>[15]Maio!$J$8</f>
        <v>*</v>
      </c>
      <c r="F19" s="110" t="str">
        <f>[15]Maio!$J$9</f>
        <v>*</v>
      </c>
      <c r="G19" s="110" t="str">
        <f>[15]Maio!$J$10</f>
        <v>*</v>
      </c>
      <c r="H19" s="110" t="str">
        <f>[15]Maio!$J$11</f>
        <v>*</v>
      </c>
      <c r="I19" s="110" t="str">
        <f>[15]Maio!$J$12</f>
        <v>*</v>
      </c>
      <c r="J19" s="110" t="str">
        <f>[15]Maio!$J$13</f>
        <v>*</v>
      </c>
      <c r="K19" s="110" t="str">
        <f>[15]Maio!$J$14</f>
        <v>*</v>
      </c>
      <c r="L19" s="110" t="str">
        <f>[15]Maio!$J$15</f>
        <v>*</v>
      </c>
      <c r="M19" s="110" t="str">
        <f>[15]Maio!$J$16</f>
        <v>*</v>
      </c>
      <c r="N19" s="110" t="str">
        <f>[15]Maio!$J$17</f>
        <v>*</v>
      </c>
      <c r="O19" s="110" t="str">
        <f>[15]Maio!$J$18</f>
        <v>*</v>
      </c>
      <c r="P19" s="110" t="str">
        <f>[15]Maio!$J$19</f>
        <v>*</v>
      </c>
      <c r="Q19" s="110" t="str">
        <f>[15]Maio!$J$20</f>
        <v>*</v>
      </c>
      <c r="R19" s="110" t="str">
        <f>[15]Maio!$J$21</f>
        <v>*</v>
      </c>
      <c r="S19" s="110" t="str">
        <f>[15]Maio!$J$22</f>
        <v>*</v>
      </c>
      <c r="T19" s="110" t="str">
        <f>[15]Maio!$J$23</f>
        <v>*</v>
      </c>
      <c r="U19" s="110" t="str">
        <f>[15]Maio!$J$24</f>
        <v>*</v>
      </c>
      <c r="V19" s="110">
        <f>[15]Maio!$J$25</f>
        <v>27</v>
      </c>
      <c r="W19" s="110">
        <f>[15]Maio!$J$26</f>
        <v>24.12</v>
      </c>
      <c r="X19" s="110">
        <f>[15]Maio!$J$27</f>
        <v>23.759999999999998</v>
      </c>
      <c r="Y19" s="110">
        <f>[15]Maio!$J$28</f>
        <v>24.12</v>
      </c>
      <c r="Z19" s="110">
        <f>[15]Maio!$J$29</f>
        <v>25.92</v>
      </c>
      <c r="AA19" s="110">
        <f>[15]Maio!$J$30</f>
        <v>34.200000000000003</v>
      </c>
      <c r="AB19" s="110">
        <f>[15]Maio!$J$31</f>
        <v>41.04</v>
      </c>
      <c r="AC19" s="110">
        <f>[15]Maio!$J$32</f>
        <v>61.560000000000009</v>
      </c>
      <c r="AD19" s="110">
        <f>[15]Maio!$J$33</f>
        <v>38.519999999999996</v>
      </c>
      <c r="AE19" s="110">
        <f>[15]Maio!$J$34</f>
        <v>20.52</v>
      </c>
      <c r="AF19" s="110">
        <f>[15]Maio!$J$35</f>
        <v>18</v>
      </c>
      <c r="AG19" s="115">
        <f t="shared" si="2"/>
        <v>61.560000000000009</v>
      </c>
      <c r="AH19" s="114">
        <f t="shared" si="3"/>
        <v>30.796363636363637</v>
      </c>
      <c r="AI19" s="12"/>
    </row>
    <row r="20" spans="1:38" hidden="1" x14ac:dyDescent="0.2">
      <c r="A20" s="48" t="s">
        <v>256</v>
      </c>
      <c r="B20" s="110" t="str">
        <f>[16]Maio!$J$5</f>
        <v>*</v>
      </c>
      <c r="C20" s="110" t="str">
        <f>[16]Maio!$J$6</f>
        <v>*</v>
      </c>
      <c r="D20" s="110" t="str">
        <f>[16]Maio!$J$7</f>
        <v>*</v>
      </c>
      <c r="E20" s="110" t="str">
        <f>[16]Maio!$J$8</f>
        <v>*</v>
      </c>
      <c r="F20" s="110" t="str">
        <f>[16]Maio!$J$9</f>
        <v>*</v>
      </c>
      <c r="G20" s="110" t="str">
        <f>[16]Maio!$J$10</f>
        <v>*</v>
      </c>
      <c r="H20" s="110" t="str">
        <f>[16]Maio!$J$11</f>
        <v>*</v>
      </c>
      <c r="I20" s="110" t="str">
        <f>[16]Maio!$J$12</f>
        <v>*</v>
      </c>
      <c r="J20" s="110" t="str">
        <f>[16]Maio!$J$13</f>
        <v>*</v>
      </c>
      <c r="K20" s="110" t="str">
        <f>[16]Maio!$J$14</f>
        <v>*</v>
      </c>
      <c r="L20" s="110" t="str">
        <f>[16]Maio!$J$15</f>
        <v>*</v>
      </c>
      <c r="M20" s="110" t="str">
        <f>[16]Maio!$J$16</f>
        <v>*</v>
      </c>
      <c r="N20" s="110" t="str">
        <f>[16]Maio!$J$17</f>
        <v>*</v>
      </c>
      <c r="O20" s="110" t="str">
        <f>[16]Maio!$J$18</f>
        <v>*</v>
      </c>
      <c r="P20" s="110" t="str">
        <f>[16]Maio!$J$19</f>
        <v>*</v>
      </c>
      <c r="Q20" s="110" t="str">
        <f>[16]Maio!$J$20</f>
        <v>*</v>
      </c>
      <c r="R20" s="110" t="str">
        <f>[16]Maio!$J$21</f>
        <v>*</v>
      </c>
      <c r="S20" s="110" t="str">
        <f>[16]Maio!$J$22</f>
        <v>*</v>
      </c>
      <c r="T20" s="110" t="str">
        <f>[16]Maio!$J$23</f>
        <v>*</v>
      </c>
      <c r="U20" s="110" t="str">
        <f>[16]Maio!$J$24</f>
        <v>*</v>
      </c>
      <c r="V20" s="110" t="str">
        <f>[16]Maio!$J$25</f>
        <v>*</v>
      </c>
      <c r="W20" s="110" t="str">
        <f>[16]Maio!$J$26</f>
        <v>*</v>
      </c>
      <c r="X20" s="110" t="str">
        <f>[16]Maio!$J$27</f>
        <v>*</v>
      </c>
      <c r="Y20" s="110" t="str">
        <f>[16]Maio!$J$28</f>
        <v>*</v>
      </c>
      <c r="Z20" s="110" t="str">
        <f>[16]Maio!$J$29</f>
        <v>*</v>
      </c>
      <c r="AA20" s="110" t="str">
        <f>[16]Maio!$J$30</f>
        <v>*</v>
      </c>
      <c r="AB20" s="110" t="str">
        <f>[16]Maio!$J$31</f>
        <v>*</v>
      </c>
      <c r="AC20" s="110" t="str">
        <f>[16]Maio!$J$32</f>
        <v>*</v>
      </c>
      <c r="AD20" s="110" t="str">
        <f>[16]Maio!$J$33</f>
        <v>*</v>
      </c>
      <c r="AE20" s="110" t="str">
        <f>[16]Maio!$J$34</f>
        <v>*</v>
      </c>
      <c r="AF20" s="110" t="str">
        <f>[16]Maio!$J$35</f>
        <v>*</v>
      </c>
      <c r="AG20" s="115" t="s">
        <v>197</v>
      </c>
      <c r="AH20" s="114" t="s">
        <v>197</v>
      </c>
      <c r="AI20" s="12"/>
    </row>
    <row r="21" spans="1:38" x14ac:dyDescent="0.2">
      <c r="A21" s="48" t="s">
        <v>33</v>
      </c>
      <c r="B21" s="110" t="str">
        <f>[17]Maio!$J$5</f>
        <v>*</v>
      </c>
      <c r="C21" s="110" t="str">
        <f>[17]Maio!$J$6</f>
        <v>*</v>
      </c>
      <c r="D21" s="110" t="str">
        <f>[17]Maio!$J$7</f>
        <v>*</v>
      </c>
      <c r="E21" s="110" t="str">
        <f>[17]Maio!$J$8</f>
        <v>*</v>
      </c>
      <c r="F21" s="110" t="str">
        <f>[17]Maio!$J$9</f>
        <v>*</v>
      </c>
      <c r="G21" s="110" t="str">
        <f>[17]Maio!$J$10</f>
        <v>*</v>
      </c>
      <c r="H21" s="110" t="str">
        <f>[17]Maio!$J$11</f>
        <v>*</v>
      </c>
      <c r="I21" s="110" t="str">
        <f>[17]Maio!$J$12</f>
        <v>*</v>
      </c>
      <c r="J21" s="110" t="str">
        <f>[17]Maio!$J$13</f>
        <v>*</v>
      </c>
      <c r="K21" s="110" t="str">
        <f>[17]Maio!$J$14</f>
        <v>*</v>
      </c>
      <c r="L21" s="110">
        <f>[17]Maio!$J$15</f>
        <v>0</v>
      </c>
      <c r="M21" s="110">
        <f>[17]Maio!$J$16</f>
        <v>24.12</v>
      </c>
      <c r="N21" s="110">
        <f>[17]Maio!$J$17</f>
        <v>32.04</v>
      </c>
      <c r="O21" s="110">
        <f>[17]Maio!$J$18</f>
        <v>41.04</v>
      </c>
      <c r="P21" s="110">
        <f>[17]Maio!$J$19</f>
        <v>36.36</v>
      </c>
      <c r="Q21" s="110">
        <f>[17]Maio!$J$20</f>
        <v>36</v>
      </c>
      <c r="R21" s="110">
        <f>[17]Maio!$J$21</f>
        <v>41.4</v>
      </c>
      <c r="S21" s="110">
        <f>[17]Maio!$J$22</f>
        <v>36.72</v>
      </c>
      <c r="T21" s="110">
        <f>[17]Maio!$J$23</f>
        <v>37.800000000000004</v>
      </c>
      <c r="U21" s="110">
        <f>[17]Maio!$J$24</f>
        <v>29.880000000000003</v>
      </c>
      <c r="V21" s="110">
        <f>[17]Maio!$J$25</f>
        <v>33.480000000000004</v>
      </c>
      <c r="W21" s="110">
        <f>[17]Maio!$J$26</f>
        <v>24.840000000000003</v>
      </c>
      <c r="X21" s="110">
        <f>[17]Maio!$J$27</f>
        <v>27</v>
      </c>
      <c r="Y21" s="110">
        <f>[17]Maio!$J$28</f>
        <v>31.680000000000003</v>
      </c>
      <c r="Z21" s="110">
        <f>[17]Maio!$J$29</f>
        <v>27</v>
      </c>
      <c r="AA21" s="110">
        <f>[17]Maio!$J$30</f>
        <v>30.240000000000002</v>
      </c>
      <c r="AB21" s="110">
        <f>[17]Maio!$J$31</f>
        <v>36</v>
      </c>
      <c r="AC21" s="110">
        <f>[17]Maio!$J$32</f>
        <v>50.04</v>
      </c>
      <c r="AD21" s="110">
        <f>[17]Maio!$J$33</f>
        <v>32.4</v>
      </c>
      <c r="AE21" s="110">
        <f>[17]Maio!$J$34</f>
        <v>28.8</v>
      </c>
      <c r="AF21" s="110">
        <f>[17]Maio!$J$35</f>
        <v>21.6</v>
      </c>
      <c r="AG21" s="115">
        <f t="shared" si="2"/>
        <v>50.04</v>
      </c>
      <c r="AH21" s="114">
        <f t="shared" si="3"/>
        <v>31.354285714285716</v>
      </c>
    </row>
    <row r="22" spans="1:38" x14ac:dyDescent="0.2">
      <c r="A22" s="48" t="s">
        <v>6</v>
      </c>
      <c r="B22" s="110">
        <f>[18]Maio!$J$5</f>
        <v>17.64</v>
      </c>
      <c r="C22" s="110">
        <f>[18]Maio!$J$6</f>
        <v>16.920000000000002</v>
      </c>
      <c r="D22" s="110">
        <f>[18]Maio!$J$7</f>
        <v>19.440000000000001</v>
      </c>
      <c r="E22" s="110">
        <f>[18]Maio!$J$8</f>
        <v>22.32</v>
      </c>
      <c r="F22" s="110">
        <f>[18]Maio!$J$9</f>
        <v>16.559999999999999</v>
      </c>
      <c r="G22" s="110">
        <f>[18]Maio!$J$10</f>
        <v>18.36</v>
      </c>
      <c r="H22" s="110">
        <f>[18]Maio!$J$11</f>
        <v>19.8</v>
      </c>
      <c r="I22" s="110">
        <f>[18]Maio!$J$12</f>
        <v>25.92</v>
      </c>
      <c r="J22" s="110">
        <f>[18]Maio!$J$13</f>
        <v>29.16</v>
      </c>
      <c r="K22" s="110">
        <f>[18]Maio!$J$14</f>
        <v>25.92</v>
      </c>
      <c r="L22" s="110">
        <f>[18]Maio!$J$15</f>
        <v>21.96</v>
      </c>
      <c r="M22" s="110">
        <f>[18]Maio!$J$16</f>
        <v>24.12</v>
      </c>
      <c r="N22" s="110">
        <f>[18]Maio!$J$17</f>
        <v>15.840000000000002</v>
      </c>
      <c r="O22" s="110">
        <f>[18]Maio!$J$18</f>
        <v>22.32</v>
      </c>
      <c r="P22" s="110">
        <f>[18]Maio!$J$19</f>
        <v>23.400000000000002</v>
      </c>
      <c r="Q22" s="110">
        <f>[18]Maio!$J$20</f>
        <v>23.400000000000002</v>
      </c>
      <c r="R22" s="110">
        <f>[18]Maio!$J$21</f>
        <v>28.08</v>
      </c>
      <c r="S22" s="110">
        <f>[18]Maio!$J$22</f>
        <v>39.96</v>
      </c>
      <c r="T22" s="110">
        <f>[18]Maio!$J$23</f>
        <v>23.040000000000003</v>
      </c>
      <c r="U22" s="110">
        <f>[18]Maio!$J$24</f>
        <v>15.48</v>
      </c>
      <c r="V22" s="110">
        <f>[18]Maio!$J$25</f>
        <v>23.400000000000002</v>
      </c>
      <c r="W22" s="110">
        <f>[18]Maio!$J$26</f>
        <v>15.840000000000002</v>
      </c>
      <c r="X22" s="110">
        <f>[18]Maio!$J$27</f>
        <v>16.920000000000002</v>
      </c>
      <c r="Y22" s="110">
        <f>[18]Maio!$J$28</f>
        <v>15.840000000000002</v>
      </c>
      <c r="Z22" s="110">
        <f>[18]Maio!$J$29</f>
        <v>14.76</v>
      </c>
      <c r="AA22" s="110">
        <f>[18]Maio!$J$30</f>
        <v>19.079999999999998</v>
      </c>
      <c r="AB22" s="110">
        <f>[18]Maio!$J$31</f>
        <v>30.6</v>
      </c>
      <c r="AC22" s="110">
        <f>[18]Maio!$J$32</f>
        <v>30.96</v>
      </c>
      <c r="AD22" s="110">
        <f>[18]Maio!$J$33</f>
        <v>26.64</v>
      </c>
      <c r="AE22" s="110">
        <f>[18]Maio!$J$34</f>
        <v>20.88</v>
      </c>
      <c r="AF22" s="110">
        <f>[18]Maio!$J$35</f>
        <v>12.24</v>
      </c>
      <c r="AG22" s="115">
        <f t="shared" si="2"/>
        <v>39.96</v>
      </c>
      <c r="AH22" s="114">
        <f t="shared" si="3"/>
        <v>21.832258064516129</v>
      </c>
    </row>
    <row r="23" spans="1:38" x14ac:dyDescent="0.2">
      <c r="A23" s="48" t="s">
        <v>7</v>
      </c>
      <c r="B23" s="110">
        <f>[19]Maio!$J$5</f>
        <v>29.880000000000003</v>
      </c>
      <c r="C23" s="110">
        <f>[19]Maio!$J$6</f>
        <v>26.64</v>
      </c>
      <c r="D23" s="110">
        <f>[19]Maio!$J$7</f>
        <v>24.48</v>
      </c>
      <c r="E23" s="110">
        <f>[19]Maio!$J$8</f>
        <v>31.680000000000003</v>
      </c>
      <c r="F23" s="110">
        <f>[19]Maio!$J$9</f>
        <v>28.08</v>
      </c>
      <c r="G23" s="110">
        <f>[19]Maio!$J$10</f>
        <v>26.64</v>
      </c>
      <c r="H23" s="110">
        <f>[19]Maio!$J$11</f>
        <v>32.4</v>
      </c>
      <c r="I23" s="110">
        <f>[19]Maio!$J$12</f>
        <v>31.680000000000003</v>
      </c>
      <c r="J23" s="110">
        <f>[19]Maio!$J$13</f>
        <v>67.319999999999993</v>
      </c>
      <c r="K23" s="110">
        <f>[19]Maio!$J$14</f>
        <v>51.84</v>
      </c>
      <c r="L23" s="110">
        <f>[19]Maio!$J$15</f>
        <v>23.759999999999998</v>
      </c>
      <c r="M23" s="110">
        <f>[19]Maio!$J$16</f>
        <v>34.92</v>
      </c>
      <c r="N23" s="110">
        <f>[19]Maio!$J$17</f>
        <v>32.04</v>
      </c>
      <c r="O23" s="110">
        <f>[19]Maio!$J$18</f>
        <v>35.28</v>
      </c>
      <c r="P23" s="110">
        <f>[19]Maio!$J$19</f>
        <v>33.840000000000003</v>
      </c>
      <c r="Q23" s="110">
        <f>[19]Maio!$J$20</f>
        <v>27</v>
      </c>
      <c r="R23" s="110">
        <f>[19]Maio!$J$21</f>
        <v>31.680000000000003</v>
      </c>
      <c r="S23" s="110">
        <f>[19]Maio!$J$22</f>
        <v>38.159999999999997</v>
      </c>
      <c r="T23" s="110">
        <f>[19]Maio!$J$23</f>
        <v>38.519999999999996</v>
      </c>
      <c r="U23" s="110">
        <f>[19]Maio!$J$24</f>
        <v>24.48</v>
      </c>
      <c r="V23" s="110">
        <f>[19]Maio!$J$25</f>
        <v>20.88</v>
      </c>
      <c r="W23" s="110">
        <f>[19]Maio!$J$26</f>
        <v>27.36</v>
      </c>
      <c r="X23" s="110">
        <f>[19]Maio!$J$27</f>
        <v>28.8</v>
      </c>
      <c r="Y23" s="110">
        <f>[19]Maio!$J$28</f>
        <v>33.840000000000003</v>
      </c>
      <c r="Z23" s="110">
        <f>[19]Maio!$J$29</f>
        <v>26.64</v>
      </c>
      <c r="AA23" s="110">
        <f>[19]Maio!$J$30</f>
        <v>30.240000000000002</v>
      </c>
      <c r="AB23" s="110">
        <f>[19]Maio!$J$31</f>
        <v>44.28</v>
      </c>
      <c r="AC23" s="110">
        <f>[19]Maio!$J$32</f>
        <v>42.480000000000004</v>
      </c>
      <c r="AD23" s="110">
        <f>[19]Maio!$J$33</f>
        <v>22.68</v>
      </c>
      <c r="AE23" s="110">
        <f>[19]Maio!$J$34</f>
        <v>18.720000000000002</v>
      </c>
      <c r="AF23" s="110">
        <f>[19]Maio!$J$35</f>
        <v>21.240000000000002</v>
      </c>
      <c r="AG23" s="115">
        <f t="shared" si="2"/>
        <v>67.319999999999993</v>
      </c>
      <c r="AH23" s="114">
        <f t="shared" si="3"/>
        <v>31.854193548387094</v>
      </c>
      <c r="AK23" t="s">
        <v>35</v>
      </c>
      <c r="AL23" t="s">
        <v>35</v>
      </c>
    </row>
    <row r="24" spans="1:38" x14ac:dyDescent="0.2">
      <c r="A24" s="48" t="s">
        <v>148</v>
      </c>
      <c r="B24" s="110">
        <f>[20]Maio!$J$5</f>
        <v>28.08</v>
      </c>
      <c r="C24" s="110">
        <f>[20]Maio!$J$6</f>
        <v>21.6</v>
      </c>
      <c r="D24" s="110">
        <f>[20]Maio!$J$7</f>
        <v>25.92</v>
      </c>
      <c r="E24" s="110">
        <f>[20]Maio!$J$8</f>
        <v>32.4</v>
      </c>
      <c r="F24" s="110">
        <f>[20]Maio!$J$9</f>
        <v>29.52</v>
      </c>
      <c r="G24" s="110">
        <f>[20]Maio!$J$10</f>
        <v>30.240000000000002</v>
      </c>
      <c r="H24" s="110">
        <f>[20]Maio!$J$11</f>
        <v>23.040000000000003</v>
      </c>
      <c r="I24" s="110">
        <f>[20]Maio!$J$12</f>
        <v>31.680000000000003</v>
      </c>
      <c r="J24" s="110">
        <f>[20]Maio!$J$13</f>
        <v>46.800000000000004</v>
      </c>
      <c r="K24" s="110">
        <f>[20]Maio!$J$14</f>
        <v>29.880000000000003</v>
      </c>
      <c r="L24" s="110">
        <f>[20]Maio!$J$15</f>
        <v>29.52</v>
      </c>
      <c r="M24" s="110">
        <f>[20]Maio!$J$16</f>
        <v>30.96</v>
      </c>
      <c r="N24" s="110">
        <f>[20]Maio!$J$17</f>
        <v>27.720000000000002</v>
      </c>
      <c r="O24" s="110">
        <f>[20]Maio!$J$18</f>
        <v>31.319999999999997</v>
      </c>
      <c r="P24" s="110">
        <f>[20]Maio!$J$19</f>
        <v>30.240000000000002</v>
      </c>
      <c r="Q24" s="110">
        <f>[20]Maio!$J$20</f>
        <v>30.6</v>
      </c>
      <c r="R24" s="110">
        <f>[20]Maio!$J$21</f>
        <v>32.76</v>
      </c>
      <c r="S24" s="110">
        <f>[20]Maio!$J$22</f>
        <v>34.200000000000003</v>
      </c>
      <c r="T24" s="110">
        <f>[20]Maio!$J$23</f>
        <v>46.440000000000005</v>
      </c>
      <c r="U24" s="110">
        <f>[20]Maio!$J$24</f>
        <v>20.88</v>
      </c>
      <c r="V24" s="110">
        <f>[20]Maio!$J$25</f>
        <v>20.52</v>
      </c>
      <c r="W24" s="110">
        <f>[20]Maio!$J$26</f>
        <v>33.840000000000003</v>
      </c>
      <c r="X24" s="110">
        <f>[20]Maio!$J$27</f>
        <v>29.880000000000003</v>
      </c>
      <c r="Y24" s="110">
        <f>[20]Maio!$J$28</f>
        <v>33.119999999999997</v>
      </c>
      <c r="Z24" s="110">
        <f>[20]Maio!$J$29</f>
        <v>24.12</v>
      </c>
      <c r="AA24" s="110">
        <f>[20]Maio!$J$30</f>
        <v>29.16</v>
      </c>
      <c r="AB24" s="110">
        <f>[20]Maio!$J$31</f>
        <v>34.200000000000003</v>
      </c>
      <c r="AC24" s="110">
        <f>[20]Maio!$J$32</f>
        <v>46.080000000000005</v>
      </c>
      <c r="AD24" s="110">
        <f>[20]Maio!$J$33</f>
        <v>21.96</v>
      </c>
      <c r="AE24" s="110">
        <f>[20]Maio!$J$34</f>
        <v>19.440000000000001</v>
      </c>
      <c r="AF24" s="110">
        <f>[20]Maio!$J$35</f>
        <v>20.16</v>
      </c>
      <c r="AG24" s="115">
        <f t="shared" si="2"/>
        <v>46.800000000000004</v>
      </c>
      <c r="AH24" s="114">
        <f t="shared" si="3"/>
        <v>29.88000000000001</v>
      </c>
      <c r="AL24" t="s">
        <v>35</v>
      </c>
    </row>
    <row r="25" spans="1:38" x14ac:dyDescent="0.2">
      <c r="A25" s="48" t="s">
        <v>149</v>
      </c>
      <c r="B25" s="110">
        <f>[21]Maio!$J$5</f>
        <v>32.4</v>
      </c>
      <c r="C25" s="110">
        <f>[21]Maio!$J$6</f>
        <v>34.200000000000003</v>
      </c>
      <c r="D25" s="110">
        <f>[21]Maio!$J$7</f>
        <v>30.240000000000002</v>
      </c>
      <c r="E25" s="110">
        <f>[21]Maio!$J$8</f>
        <v>33.840000000000003</v>
      </c>
      <c r="F25" s="110">
        <f>[21]Maio!$J$9</f>
        <v>37.800000000000004</v>
      </c>
      <c r="G25" s="110">
        <f>[21]Maio!$J$10</f>
        <v>38.880000000000003</v>
      </c>
      <c r="H25" s="110">
        <f>[21]Maio!$J$11</f>
        <v>33.480000000000004</v>
      </c>
      <c r="I25" s="110">
        <f>[21]Maio!$J$12</f>
        <v>46.080000000000005</v>
      </c>
      <c r="J25" s="110">
        <f>[21]Maio!$J$13</f>
        <v>65.88000000000001</v>
      </c>
      <c r="K25" s="110">
        <f>[21]Maio!$J$14</f>
        <v>31.680000000000003</v>
      </c>
      <c r="L25" s="110">
        <f>[21]Maio!$J$15</f>
        <v>30.6</v>
      </c>
      <c r="M25" s="110">
        <f>[21]Maio!$J$16</f>
        <v>42.84</v>
      </c>
      <c r="N25" s="110">
        <f>[21]Maio!$J$17</f>
        <v>35.28</v>
      </c>
      <c r="O25" s="110">
        <f>[21]Maio!$J$18</f>
        <v>39.96</v>
      </c>
      <c r="P25" s="110">
        <f>[21]Maio!$J$19</f>
        <v>39.24</v>
      </c>
      <c r="Q25" s="110">
        <f>[21]Maio!$J$20</f>
        <v>37.800000000000004</v>
      </c>
      <c r="R25" s="110">
        <f>[21]Maio!$J$21</f>
        <v>39.6</v>
      </c>
      <c r="S25" s="110">
        <f>[21]Maio!$J$22</f>
        <v>63</v>
      </c>
      <c r="T25" s="110">
        <f>[21]Maio!$J$23</f>
        <v>48.6</v>
      </c>
      <c r="U25" s="110">
        <f>[21]Maio!$J$24</f>
        <v>28.08</v>
      </c>
      <c r="V25" s="110">
        <f>[21]Maio!$J$25</f>
        <v>23.400000000000002</v>
      </c>
      <c r="W25" s="110">
        <f>[21]Maio!$J$26</f>
        <v>50.04</v>
      </c>
      <c r="X25" s="110">
        <f>[21]Maio!$J$27</f>
        <v>29.16</v>
      </c>
      <c r="Y25" s="110">
        <f>[21]Maio!$J$28</f>
        <v>36.36</v>
      </c>
      <c r="Z25" s="110">
        <f>[21]Maio!$J$29</f>
        <v>39.96</v>
      </c>
      <c r="AA25" s="110">
        <f>[21]Maio!$J$30</f>
        <v>30.240000000000002</v>
      </c>
      <c r="AB25" s="110">
        <f>[21]Maio!$J$31</f>
        <v>56.88</v>
      </c>
      <c r="AC25" s="110">
        <f>[21]Maio!$J$32</f>
        <v>109.08</v>
      </c>
      <c r="AD25" s="110">
        <f>[21]Maio!$J$33</f>
        <v>34.92</v>
      </c>
      <c r="AE25" s="110">
        <f>[21]Maio!$J$34</f>
        <v>17.28</v>
      </c>
      <c r="AF25" s="110">
        <f>[21]Maio!$J$35</f>
        <v>22.32</v>
      </c>
      <c r="AG25" s="115">
        <f t="shared" si="2"/>
        <v>109.08</v>
      </c>
      <c r="AH25" s="114">
        <f t="shared" si="3"/>
        <v>39.971612903225811</v>
      </c>
      <c r="AI25" s="12" t="s">
        <v>35</v>
      </c>
      <c r="AK25" t="s">
        <v>35</v>
      </c>
    </row>
    <row r="26" spans="1:38" x14ac:dyDescent="0.2">
      <c r="A26" s="48" t="s">
        <v>150</v>
      </c>
      <c r="B26" s="110">
        <f>[22]Maio!$J$5</f>
        <v>27.36</v>
      </c>
      <c r="C26" s="110">
        <f>[22]Maio!$J$6</f>
        <v>22.32</v>
      </c>
      <c r="D26" s="110">
        <f>[22]Maio!$J$7</f>
        <v>25.56</v>
      </c>
      <c r="E26" s="110">
        <f>[22]Maio!$J$8</f>
        <v>25.2</v>
      </c>
      <c r="F26" s="110">
        <f>[22]Maio!$J$9</f>
        <v>24.48</v>
      </c>
      <c r="G26" s="110">
        <f>[22]Maio!$J$10</f>
        <v>28.08</v>
      </c>
      <c r="H26" s="110">
        <f>[22]Maio!$J$11</f>
        <v>21.240000000000002</v>
      </c>
      <c r="I26" s="110">
        <f>[22]Maio!$J$12</f>
        <v>28.44</v>
      </c>
      <c r="J26" s="110">
        <f>[22]Maio!$J$13</f>
        <v>69.84</v>
      </c>
      <c r="K26" s="110">
        <f>[22]Maio!$J$14</f>
        <v>37.800000000000004</v>
      </c>
      <c r="L26" s="110">
        <f>[22]Maio!$J$15</f>
        <v>32.76</v>
      </c>
      <c r="M26" s="110">
        <f>[22]Maio!$J$16</f>
        <v>28.44</v>
      </c>
      <c r="N26" s="110">
        <f>[22]Maio!$J$17</f>
        <v>25.2</v>
      </c>
      <c r="O26" s="110">
        <f>[22]Maio!$J$18</f>
        <v>32.76</v>
      </c>
      <c r="P26" s="110">
        <f>[22]Maio!$J$19</f>
        <v>27.36</v>
      </c>
      <c r="Q26" s="110">
        <f>[22]Maio!$J$20</f>
        <v>23.759999999999998</v>
      </c>
      <c r="R26" s="110">
        <f>[22]Maio!$J$21</f>
        <v>34.92</v>
      </c>
      <c r="S26" s="110">
        <f>[22]Maio!$J$22</f>
        <v>39.96</v>
      </c>
      <c r="T26" s="110">
        <f>[22]Maio!$J$23</f>
        <v>43.92</v>
      </c>
      <c r="U26" s="110">
        <f>[22]Maio!$J$24</f>
        <v>24.12</v>
      </c>
      <c r="V26" s="110">
        <f>[22]Maio!$J$25</f>
        <v>21.6</v>
      </c>
      <c r="W26" s="110">
        <f>[22]Maio!$J$26</f>
        <v>32.04</v>
      </c>
      <c r="X26" s="110">
        <f>[22]Maio!$J$27</f>
        <v>35.28</v>
      </c>
      <c r="Y26" s="110">
        <f>[22]Maio!$J$28</f>
        <v>27</v>
      </c>
      <c r="Z26" s="110">
        <f>[22]Maio!$J$29</f>
        <v>25.92</v>
      </c>
      <c r="AA26" s="110">
        <f>[22]Maio!$J$30</f>
        <v>27.720000000000002</v>
      </c>
      <c r="AB26" s="110">
        <f>[22]Maio!$J$31</f>
        <v>43.2</v>
      </c>
      <c r="AC26" s="110">
        <f>[22]Maio!$J$32</f>
        <v>60.12</v>
      </c>
      <c r="AD26" s="110">
        <f>[22]Maio!$J$33</f>
        <v>22.32</v>
      </c>
      <c r="AE26" s="110">
        <f>[22]Maio!$J$34</f>
        <v>21.6</v>
      </c>
      <c r="AF26" s="110">
        <f>[22]Maio!$J$35</f>
        <v>15.840000000000002</v>
      </c>
      <c r="AG26" s="115">
        <f t="shared" si="2"/>
        <v>69.84</v>
      </c>
      <c r="AH26" s="114">
        <f t="shared" si="3"/>
        <v>30.843870967741939</v>
      </c>
      <c r="AK26" t="s">
        <v>35</v>
      </c>
    </row>
    <row r="27" spans="1:38" x14ac:dyDescent="0.2">
      <c r="A27" s="48" t="s">
        <v>8</v>
      </c>
      <c r="B27" s="110">
        <f>[23]Maio!$J$5</f>
        <v>26.28</v>
      </c>
      <c r="C27" s="110">
        <f>[23]Maio!$J$6</f>
        <v>22.32</v>
      </c>
      <c r="D27" s="110">
        <f>[23]Maio!$J$7</f>
        <v>23.040000000000003</v>
      </c>
      <c r="E27" s="110">
        <f>[23]Maio!$J$8</f>
        <v>27</v>
      </c>
      <c r="F27" s="110">
        <f>[23]Maio!$J$9</f>
        <v>29.16</v>
      </c>
      <c r="G27" s="110">
        <f>[23]Maio!$J$10</f>
        <v>34.200000000000003</v>
      </c>
      <c r="H27" s="110">
        <f>[23]Maio!$J$11</f>
        <v>23.040000000000003</v>
      </c>
      <c r="I27" s="110">
        <f>[23]Maio!$J$12</f>
        <v>35.28</v>
      </c>
      <c r="J27" s="110">
        <f>[23]Maio!$J$13</f>
        <v>50.76</v>
      </c>
      <c r="K27" s="110">
        <f>[23]Maio!$J$14</f>
        <v>33.119999999999997</v>
      </c>
      <c r="L27" s="110">
        <f>[23]Maio!$J$15</f>
        <v>27.36</v>
      </c>
      <c r="M27" s="110">
        <f>[23]Maio!$J$16</f>
        <v>33.480000000000004</v>
      </c>
      <c r="N27" s="110">
        <f>[23]Maio!$J$17</f>
        <v>28.8</v>
      </c>
      <c r="O27" s="110">
        <f>[23]Maio!$J$18</f>
        <v>33.119999999999997</v>
      </c>
      <c r="P27" s="110">
        <f>[23]Maio!$J$19</f>
        <v>30.6</v>
      </c>
      <c r="Q27" s="110">
        <f>[23]Maio!$J$20</f>
        <v>30.96</v>
      </c>
      <c r="R27" s="110">
        <f>[23]Maio!$J$21</f>
        <v>27.720000000000002</v>
      </c>
      <c r="S27" s="110">
        <f>[23]Maio!$J$22</f>
        <v>47.16</v>
      </c>
      <c r="T27" s="110">
        <f>[23]Maio!$J$23</f>
        <v>47.16</v>
      </c>
      <c r="U27" s="110">
        <f>[23]Maio!$J$24</f>
        <v>10.8</v>
      </c>
      <c r="V27" s="110">
        <f>[23]Maio!$J$25</f>
        <v>23.040000000000003</v>
      </c>
      <c r="W27" s="110">
        <f>[23]Maio!$J$26</f>
        <v>38.159999999999997</v>
      </c>
      <c r="X27" s="110">
        <f>[23]Maio!$J$27</f>
        <v>27.36</v>
      </c>
      <c r="Y27" s="110">
        <f>[23]Maio!$J$28</f>
        <v>29.52</v>
      </c>
      <c r="Z27" s="110">
        <f>[23]Maio!$J$29</f>
        <v>24.48</v>
      </c>
      <c r="AA27" s="110">
        <f>[23]Maio!$J$30</f>
        <v>26.64</v>
      </c>
      <c r="AB27" s="110">
        <f>[23]Maio!$J$31</f>
        <v>46.800000000000004</v>
      </c>
      <c r="AC27" s="110">
        <f>[23]Maio!$J$32</f>
        <v>87.84</v>
      </c>
      <c r="AD27" s="110">
        <f>[23]Maio!$J$33</f>
        <v>29.880000000000003</v>
      </c>
      <c r="AE27" s="110">
        <f>[23]Maio!$J$34</f>
        <v>12.6</v>
      </c>
      <c r="AF27" s="110">
        <f>[23]Maio!$J$35</f>
        <v>9</v>
      </c>
      <c r="AG27" s="115">
        <f t="shared" si="2"/>
        <v>87.84</v>
      </c>
      <c r="AH27" s="114">
        <f t="shared" si="3"/>
        <v>31.505806451612898</v>
      </c>
      <c r="AK27" t="s">
        <v>35</v>
      </c>
    </row>
    <row r="28" spans="1:38" x14ac:dyDescent="0.2">
      <c r="A28" s="48" t="s">
        <v>9</v>
      </c>
      <c r="B28" s="110">
        <f>[24]Maio!$J$5</f>
        <v>23.759999999999998</v>
      </c>
      <c r="C28" s="110">
        <f>[24]Maio!$J$6</f>
        <v>21.96</v>
      </c>
      <c r="D28" s="110">
        <f>[24]Maio!$J$7</f>
        <v>24.840000000000003</v>
      </c>
      <c r="E28" s="110">
        <f>[24]Maio!$J$8</f>
        <v>28.08</v>
      </c>
      <c r="F28" s="110">
        <f>[24]Maio!$J$9</f>
        <v>25.92</v>
      </c>
      <c r="G28" s="110">
        <f>[24]Maio!$J$10</f>
        <v>29.16</v>
      </c>
      <c r="H28" s="110">
        <f>[24]Maio!$J$11</f>
        <v>24.48</v>
      </c>
      <c r="I28" s="110">
        <f>[24]Maio!$J$12</f>
        <v>33.480000000000004</v>
      </c>
      <c r="J28" s="110">
        <f>[24]Maio!$J$13</f>
        <v>48.24</v>
      </c>
      <c r="K28" s="110">
        <f>[24]Maio!$J$14</f>
        <v>54.72</v>
      </c>
      <c r="L28" s="110">
        <f>[24]Maio!$J$15</f>
        <v>31.680000000000003</v>
      </c>
      <c r="M28" s="110">
        <f>[24]Maio!$J$16</f>
        <v>31.319999999999997</v>
      </c>
      <c r="N28" s="110">
        <f>[24]Maio!$J$17</f>
        <v>31.680000000000003</v>
      </c>
      <c r="O28" s="110">
        <f>[24]Maio!$J$18</f>
        <v>30.6</v>
      </c>
      <c r="P28" s="110">
        <f>[24]Maio!$J$19</f>
        <v>29.16</v>
      </c>
      <c r="Q28" s="110">
        <f>[24]Maio!$J$20</f>
        <v>28.8</v>
      </c>
      <c r="R28" s="110">
        <f>[24]Maio!$J$21</f>
        <v>39.96</v>
      </c>
      <c r="S28" s="110">
        <f>[24]Maio!$J$22</f>
        <v>39.24</v>
      </c>
      <c r="T28" s="110">
        <f>[24]Maio!$J$23</f>
        <v>38.519999999999996</v>
      </c>
      <c r="U28" s="110">
        <f>[24]Maio!$J$24</f>
        <v>21.240000000000002</v>
      </c>
      <c r="V28" s="110">
        <f>[24]Maio!$J$25</f>
        <v>19.079999999999998</v>
      </c>
      <c r="W28" s="110">
        <f>[24]Maio!$J$26</f>
        <v>23.400000000000002</v>
      </c>
      <c r="X28" s="110">
        <f>[24]Maio!$J$27</f>
        <v>36</v>
      </c>
      <c r="Y28" s="110">
        <f>[24]Maio!$J$28</f>
        <v>34.56</v>
      </c>
      <c r="Z28" s="110">
        <f>[24]Maio!$J$29</f>
        <v>29.16</v>
      </c>
      <c r="AA28" s="110">
        <f>[24]Maio!$J$30</f>
        <v>31.680000000000003</v>
      </c>
      <c r="AB28" s="110">
        <f>[24]Maio!$J$31</f>
        <v>34.200000000000003</v>
      </c>
      <c r="AC28" s="110">
        <f>[24]Maio!$J$32</f>
        <v>44.64</v>
      </c>
      <c r="AD28" s="110">
        <f>[24]Maio!$J$33</f>
        <v>23.040000000000003</v>
      </c>
      <c r="AE28" s="110">
        <f>[24]Maio!$J$34</f>
        <v>16.2</v>
      </c>
      <c r="AF28" s="110">
        <f>[24]Maio!$J$35</f>
        <v>17.28</v>
      </c>
      <c r="AG28" s="115">
        <f t="shared" si="2"/>
        <v>54.72</v>
      </c>
      <c r="AH28" s="114">
        <f t="shared" si="3"/>
        <v>30.518709677419356</v>
      </c>
      <c r="AK28" t="s">
        <v>35</v>
      </c>
    </row>
    <row r="29" spans="1:38" hidden="1" x14ac:dyDescent="0.2">
      <c r="A29" s="48" t="s">
        <v>32</v>
      </c>
      <c r="B29" s="110" t="str">
        <f>[25]Maio!$J$5</f>
        <v>*</v>
      </c>
      <c r="C29" s="110" t="str">
        <f>[25]Maio!$J$6</f>
        <v>*</v>
      </c>
      <c r="D29" s="110" t="str">
        <f>[25]Maio!$J$7</f>
        <v>*</v>
      </c>
      <c r="E29" s="110" t="str">
        <f>[25]Maio!$J$8</f>
        <v>*</v>
      </c>
      <c r="F29" s="110" t="str">
        <f>[25]Maio!$J$9</f>
        <v>*</v>
      </c>
      <c r="G29" s="110" t="str">
        <f>[25]Maio!$J$10</f>
        <v>*</v>
      </c>
      <c r="H29" s="110" t="str">
        <f>[25]Maio!$J$11</f>
        <v>*</v>
      </c>
      <c r="I29" s="110" t="str">
        <f>[25]Maio!$J$12</f>
        <v>*</v>
      </c>
      <c r="J29" s="110" t="str">
        <f>[25]Maio!$J$13</f>
        <v>*</v>
      </c>
      <c r="K29" s="110" t="str">
        <f>[25]Maio!$J$14</f>
        <v>*</v>
      </c>
      <c r="L29" s="110" t="str">
        <f>[25]Maio!$J$15</f>
        <v>*</v>
      </c>
      <c r="M29" s="110" t="str">
        <f>[25]Maio!$J$16</f>
        <v>*</v>
      </c>
      <c r="N29" s="110" t="str">
        <f>[25]Maio!$J$17</f>
        <v>*</v>
      </c>
      <c r="O29" s="110" t="str">
        <f>[25]Maio!$J$18</f>
        <v>*</v>
      </c>
      <c r="P29" s="110" t="str">
        <f>[25]Maio!$J$19</f>
        <v>*</v>
      </c>
      <c r="Q29" s="110" t="str">
        <f>[25]Maio!$J$20</f>
        <v>*</v>
      </c>
      <c r="R29" s="110" t="str">
        <f>[25]Maio!$J$21</f>
        <v>*</v>
      </c>
      <c r="S29" s="110" t="str">
        <f>[25]Maio!$J$22</f>
        <v>*</v>
      </c>
      <c r="T29" s="110" t="str">
        <f>[25]Maio!$J$23</f>
        <v>*</v>
      </c>
      <c r="U29" s="110" t="str">
        <f>[25]Maio!$J$24</f>
        <v>*</v>
      </c>
      <c r="V29" s="110" t="str">
        <f>[25]Maio!$J$25</f>
        <v>*</v>
      </c>
      <c r="W29" s="110" t="str">
        <f>[25]Maio!$J$26</f>
        <v>*</v>
      </c>
      <c r="X29" s="110" t="str">
        <f>[25]Maio!$J$27</f>
        <v>*</v>
      </c>
      <c r="Y29" s="110" t="str">
        <f>[25]Maio!$J$28</f>
        <v>*</v>
      </c>
      <c r="Z29" s="110" t="str">
        <f>[25]Maio!$J$29</f>
        <v>*</v>
      </c>
      <c r="AA29" s="110" t="str">
        <f>[25]Maio!$J$30</f>
        <v>*</v>
      </c>
      <c r="AB29" s="110" t="str">
        <f>[25]Maio!$J$31</f>
        <v>*</v>
      </c>
      <c r="AC29" s="110" t="str">
        <f>[25]Maio!$J$32</f>
        <v>*</v>
      </c>
      <c r="AD29" s="110" t="str">
        <f>[25]Maio!$J$33</f>
        <v>*</v>
      </c>
      <c r="AE29" s="110" t="str">
        <f>[25]Maio!$J$34</f>
        <v>*</v>
      </c>
      <c r="AF29" s="110" t="str">
        <f>[25]Maio!$J$35</f>
        <v>*</v>
      </c>
      <c r="AG29" s="115" t="s">
        <v>197</v>
      </c>
      <c r="AH29" s="114" t="s">
        <v>197</v>
      </c>
      <c r="AK29" t="s">
        <v>35</v>
      </c>
    </row>
    <row r="30" spans="1:38" hidden="1" x14ac:dyDescent="0.2">
      <c r="A30" s="48" t="s">
        <v>10</v>
      </c>
      <c r="B30" s="110" t="str">
        <f>[26]Maio!$J$5</f>
        <v>*</v>
      </c>
      <c r="C30" s="110" t="str">
        <f>[26]Maio!$J$6</f>
        <v>*</v>
      </c>
      <c r="D30" s="110" t="str">
        <f>[26]Maio!$J$7</f>
        <v>*</v>
      </c>
      <c r="E30" s="110" t="str">
        <f>[26]Maio!$J$8</f>
        <v>*</v>
      </c>
      <c r="F30" s="110" t="str">
        <f>[26]Maio!$J$9</f>
        <v>*</v>
      </c>
      <c r="G30" s="110" t="str">
        <f>[26]Maio!$J$10</f>
        <v>*</v>
      </c>
      <c r="H30" s="110" t="str">
        <f>[26]Maio!$J$11</f>
        <v>*</v>
      </c>
      <c r="I30" s="110" t="str">
        <f>[26]Maio!$J$12</f>
        <v>*</v>
      </c>
      <c r="J30" s="110" t="str">
        <f>[26]Maio!$J$13</f>
        <v>*</v>
      </c>
      <c r="K30" s="110" t="str">
        <f>[26]Maio!$J$14</f>
        <v>*</v>
      </c>
      <c r="L30" s="110" t="str">
        <f>[26]Maio!$J$15</f>
        <v>*</v>
      </c>
      <c r="M30" s="110" t="str">
        <f>[26]Maio!$J$16</f>
        <v>*</v>
      </c>
      <c r="N30" s="110" t="str">
        <f>[26]Maio!$J$17</f>
        <v>*</v>
      </c>
      <c r="O30" s="110" t="str">
        <f>[26]Maio!$J$18</f>
        <v>*</v>
      </c>
      <c r="P30" s="110" t="str">
        <f>[26]Maio!$J$19</f>
        <v>*</v>
      </c>
      <c r="Q30" s="110" t="str">
        <f>[26]Maio!$J$20</f>
        <v>*</v>
      </c>
      <c r="R30" s="110" t="str">
        <f>[26]Maio!$J$21</f>
        <v>*</v>
      </c>
      <c r="S30" s="110" t="str">
        <f>[26]Maio!$J$22</f>
        <v>*</v>
      </c>
      <c r="T30" s="110" t="str">
        <f>[26]Maio!$J$23</f>
        <v>*</v>
      </c>
      <c r="U30" s="110" t="str">
        <f>[26]Maio!$J$24</f>
        <v>*</v>
      </c>
      <c r="V30" s="110" t="str">
        <f>[26]Maio!$J$25</f>
        <v>*</v>
      </c>
      <c r="W30" s="110" t="str">
        <f>[26]Maio!$J$26</f>
        <v>*</v>
      </c>
      <c r="X30" s="110" t="str">
        <f>[26]Maio!$J$27</f>
        <v>*</v>
      </c>
      <c r="Y30" s="110" t="str">
        <f>[26]Maio!$J$28</f>
        <v>*</v>
      </c>
      <c r="Z30" s="110" t="str">
        <f>[26]Maio!$J$29</f>
        <v>*</v>
      </c>
      <c r="AA30" s="110" t="str">
        <f>[26]Maio!$J$30</f>
        <v>*</v>
      </c>
      <c r="AB30" s="110" t="str">
        <f>[26]Maio!$J$31</f>
        <v>*</v>
      </c>
      <c r="AC30" s="110" t="str">
        <f>[26]Maio!$J$32</f>
        <v>*</v>
      </c>
      <c r="AD30" s="110" t="str">
        <f>[26]Maio!$J$33</f>
        <v>*</v>
      </c>
      <c r="AE30" s="110" t="str">
        <f>[26]Maio!$J$34</f>
        <v>*</v>
      </c>
      <c r="AF30" s="110" t="str">
        <f>[26]Maio!$J$35</f>
        <v>*</v>
      </c>
      <c r="AG30" s="115" t="s">
        <v>197</v>
      </c>
      <c r="AH30" s="114" t="s">
        <v>197</v>
      </c>
      <c r="AK30" t="s">
        <v>35</v>
      </c>
    </row>
    <row r="31" spans="1:38" x14ac:dyDescent="0.2">
      <c r="A31" s="48" t="s">
        <v>151</v>
      </c>
      <c r="B31" s="110">
        <f>[27]Maio!$J$5</f>
        <v>31.680000000000003</v>
      </c>
      <c r="C31" s="110">
        <f>[27]Maio!$J$6</f>
        <v>24.48</v>
      </c>
      <c r="D31" s="110">
        <f>[27]Maio!$J$7</f>
        <v>25.92</v>
      </c>
      <c r="E31" s="110">
        <f>[27]Maio!$J$8</f>
        <v>30.6</v>
      </c>
      <c r="F31" s="110">
        <f>[27]Maio!$J$9</f>
        <v>30.240000000000002</v>
      </c>
      <c r="G31" s="110">
        <f>[27]Maio!$J$10</f>
        <v>32.04</v>
      </c>
      <c r="H31" s="110">
        <f>[27]Maio!$J$11</f>
        <v>29.16</v>
      </c>
      <c r="I31" s="110">
        <f>[27]Maio!$J$12</f>
        <v>36</v>
      </c>
      <c r="J31" s="110">
        <f>[27]Maio!$J$13</f>
        <v>69.12</v>
      </c>
      <c r="K31" s="110">
        <f>[27]Maio!$J$14</f>
        <v>37.080000000000005</v>
      </c>
      <c r="L31" s="110">
        <f>[27]Maio!$J$15</f>
        <v>29.52</v>
      </c>
      <c r="M31" s="110">
        <f>[27]Maio!$J$16</f>
        <v>33.840000000000003</v>
      </c>
      <c r="N31" s="110">
        <f>[27]Maio!$J$17</f>
        <v>24.840000000000003</v>
      </c>
      <c r="O31" s="110">
        <f>[27]Maio!$J$18</f>
        <v>40.32</v>
      </c>
      <c r="P31" s="110">
        <f>[27]Maio!$J$19</f>
        <v>34.56</v>
      </c>
      <c r="Q31" s="110">
        <f>[27]Maio!$J$20</f>
        <v>33.480000000000004</v>
      </c>
      <c r="R31" s="110">
        <f>[27]Maio!$J$21</f>
        <v>39.24</v>
      </c>
      <c r="S31" s="110">
        <f>[27]Maio!$J$22</f>
        <v>44.64</v>
      </c>
      <c r="T31" s="110">
        <f>[27]Maio!$J$23</f>
        <v>41.76</v>
      </c>
      <c r="U31" s="110">
        <f>[27]Maio!$J$24</f>
        <v>25.92</v>
      </c>
      <c r="V31" s="110">
        <f>[27]Maio!$J$25</f>
        <v>21.96</v>
      </c>
      <c r="W31" s="110">
        <f>[27]Maio!$J$26</f>
        <v>39.6</v>
      </c>
      <c r="X31" s="110">
        <f>[27]Maio!$J$27</f>
        <v>31.680000000000003</v>
      </c>
      <c r="Y31" s="110">
        <f>[27]Maio!$J$28</f>
        <v>33.840000000000003</v>
      </c>
      <c r="Z31" s="110">
        <f>[27]Maio!$J$29</f>
        <v>32.76</v>
      </c>
      <c r="AA31" s="110">
        <f>[27]Maio!$J$30</f>
        <v>30.6</v>
      </c>
      <c r="AB31" s="110">
        <f>[27]Maio!$J$31</f>
        <v>51.12</v>
      </c>
      <c r="AC31" s="110">
        <f>[27]Maio!$J$32</f>
        <v>66.239999999999995</v>
      </c>
      <c r="AD31" s="110">
        <f>[27]Maio!$J$33</f>
        <v>33.480000000000004</v>
      </c>
      <c r="AE31" s="110">
        <f>[27]Maio!$J$34</f>
        <v>19.8</v>
      </c>
      <c r="AF31" s="110">
        <f>[27]Maio!$J$35</f>
        <v>22.32</v>
      </c>
      <c r="AG31" s="115">
        <f t="shared" si="2"/>
        <v>69.12</v>
      </c>
      <c r="AH31" s="114">
        <f t="shared" si="3"/>
        <v>34.769032258064513</v>
      </c>
      <c r="AI31" s="12" t="s">
        <v>35</v>
      </c>
      <c r="AK31" t="s">
        <v>35</v>
      </c>
    </row>
    <row r="32" spans="1:38" hidden="1" x14ac:dyDescent="0.2">
      <c r="A32" s="48" t="s">
        <v>11</v>
      </c>
      <c r="B32" s="110" t="str">
        <f>[28]Maio!$J$5</f>
        <v>*</v>
      </c>
      <c r="C32" s="110" t="str">
        <f>[28]Maio!$J$6</f>
        <v>*</v>
      </c>
      <c r="D32" s="110" t="str">
        <f>[28]Maio!$J$7</f>
        <v>*</v>
      </c>
      <c r="E32" s="110" t="str">
        <f>[28]Maio!$J$8</f>
        <v>*</v>
      </c>
      <c r="F32" s="110" t="str">
        <f>[28]Maio!$J$9</f>
        <v>*</v>
      </c>
      <c r="G32" s="110" t="str">
        <f>[28]Maio!$J$10</f>
        <v>*</v>
      </c>
      <c r="H32" s="110" t="str">
        <f>[28]Maio!$J$11</f>
        <v>*</v>
      </c>
      <c r="I32" s="110" t="str">
        <f>[28]Maio!$J$12</f>
        <v>*</v>
      </c>
      <c r="J32" s="110" t="str">
        <f>[28]Maio!$J$13</f>
        <v>*</v>
      </c>
      <c r="K32" s="110" t="str">
        <f>[28]Maio!$J$14</f>
        <v>*</v>
      </c>
      <c r="L32" s="110" t="str">
        <f>[28]Maio!$J$15</f>
        <v>*</v>
      </c>
      <c r="M32" s="110" t="str">
        <f>[28]Maio!$J$16</f>
        <v>*</v>
      </c>
      <c r="N32" s="110" t="str">
        <f>[28]Maio!$J$17</f>
        <v>*</v>
      </c>
      <c r="O32" s="110" t="str">
        <f>[28]Maio!$J$18</f>
        <v>*</v>
      </c>
      <c r="P32" s="110" t="str">
        <f>[28]Maio!$J$19</f>
        <v>*</v>
      </c>
      <c r="Q32" s="110" t="str">
        <f>[28]Maio!$J$20</f>
        <v>*</v>
      </c>
      <c r="R32" s="110" t="str">
        <f>[28]Maio!$J$21</f>
        <v>*</v>
      </c>
      <c r="S32" s="110" t="str">
        <f>[28]Maio!$J$22</f>
        <v>*</v>
      </c>
      <c r="T32" s="110" t="str">
        <f>[28]Maio!$J$23</f>
        <v>*</v>
      </c>
      <c r="U32" s="110" t="str">
        <f>[28]Maio!$J$24</f>
        <v>*</v>
      </c>
      <c r="V32" s="110" t="str">
        <f>[28]Maio!$J$25</f>
        <v>*</v>
      </c>
      <c r="W32" s="110" t="str">
        <f>[28]Maio!$J$26</f>
        <v>*</v>
      </c>
      <c r="X32" s="110" t="str">
        <f>[28]Maio!$J$27</f>
        <v>*</v>
      </c>
      <c r="Y32" s="110" t="str">
        <f>[28]Maio!$J$28</f>
        <v>*</v>
      </c>
      <c r="Z32" s="110" t="str">
        <f>[28]Maio!$J$29</f>
        <v>*</v>
      </c>
      <c r="AA32" s="110" t="str">
        <f>[28]Maio!$J$30</f>
        <v>*</v>
      </c>
      <c r="AB32" s="110" t="str">
        <f>[28]Maio!$J$31</f>
        <v>*</v>
      </c>
      <c r="AC32" s="110" t="str">
        <f>[28]Maio!$J$32</f>
        <v>*</v>
      </c>
      <c r="AD32" s="110" t="str">
        <f>[28]Maio!$J$33</f>
        <v>*</v>
      </c>
      <c r="AE32" s="110" t="str">
        <f>[28]Maio!$J$34</f>
        <v>*</v>
      </c>
      <c r="AF32" s="110" t="str">
        <f>[28]Maio!$J$35</f>
        <v>*</v>
      </c>
      <c r="AG32" s="115" t="s">
        <v>197</v>
      </c>
      <c r="AH32" s="114" t="s">
        <v>197</v>
      </c>
      <c r="AK32" t="s">
        <v>35</v>
      </c>
    </row>
    <row r="33" spans="1:38" s="5" customFormat="1" x14ac:dyDescent="0.2">
      <c r="A33" s="48" t="s">
        <v>12</v>
      </c>
      <c r="B33" s="110">
        <f>[29]Maio!$J$5</f>
        <v>17.64</v>
      </c>
      <c r="C33" s="110">
        <f>[29]Maio!$J$6</f>
        <v>13.68</v>
      </c>
      <c r="D33" s="110">
        <f>[29]Maio!$J$7</f>
        <v>13.68</v>
      </c>
      <c r="E33" s="110">
        <f>[29]Maio!$J$8</f>
        <v>18.36</v>
      </c>
      <c r="F33" s="110">
        <f>[29]Maio!$J$9</f>
        <v>19.079999999999998</v>
      </c>
      <c r="G33" s="110">
        <f>[29]Maio!$J$10</f>
        <v>27</v>
      </c>
      <c r="H33" s="110">
        <f>[29]Maio!$J$11</f>
        <v>24.840000000000003</v>
      </c>
      <c r="I33" s="110">
        <f>[29]Maio!$J$12</f>
        <v>32.04</v>
      </c>
      <c r="J33" s="110">
        <f>[29]Maio!$J$13</f>
        <v>33.480000000000004</v>
      </c>
      <c r="K33" s="110">
        <f>[29]Maio!$J$14</f>
        <v>21.6</v>
      </c>
      <c r="L33" s="110">
        <f>[29]Maio!$J$15</f>
        <v>19.079999999999998</v>
      </c>
      <c r="M33" s="110">
        <f>[29]Maio!$J$16</f>
        <v>14.76</v>
      </c>
      <c r="N33" s="110">
        <f>[29]Maio!$J$17</f>
        <v>12.24</v>
      </c>
      <c r="O33" s="110">
        <f>[29]Maio!$J$18</f>
        <v>15.120000000000001</v>
      </c>
      <c r="P33" s="110">
        <f>[29]Maio!$J$19</f>
        <v>18.720000000000002</v>
      </c>
      <c r="Q33" s="110">
        <f>[29]Maio!$J$20</f>
        <v>17.28</v>
      </c>
      <c r="R33" s="110">
        <f>[29]Maio!$J$21</f>
        <v>28.8</v>
      </c>
      <c r="S33" s="110">
        <f>[29]Maio!$J$22</f>
        <v>29.52</v>
      </c>
      <c r="T33" s="110">
        <f>[29]Maio!$J$23</f>
        <v>22.68</v>
      </c>
      <c r="U33" s="110">
        <f>[29]Maio!$J$24</f>
        <v>16.2</v>
      </c>
      <c r="V33" s="110">
        <f>[29]Maio!$J$25</f>
        <v>16.2</v>
      </c>
      <c r="W33" s="110">
        <f>[29]Maio!$J$26</f>
        <v>15.120000000000001</v>
      </c>
      <c r="X33" s="110">
        <f>[29]Maio!$J$27</f>
        <v>17.28</v>
      </c>
      <c r="Y33" s="110">
        <f>[29]Maio!$J$28</f>
        <v>18</v>
      </c>
      <c r="Z33" s="110">
        <f>[29]Maio!$J$29</f>
        <v>19.079999999999998</v>
      </c>
      <c r="AA33" s="110">
        <f>[29]Maio!$J$30</f>
        <v>24.12</v>
      </c>
      <c r="AB33" s="110">
        <f>[29]Maio!$J$31</f>
        <v>33.480000000000004</v>
      </c>
      <c r="AC33" s="110">
        <f>[29]Maio!$J$32</f>
        <v>48.96</v>
      </c>
      <c r="AD33" s="110">
        <f>[29]Maio!$J$33</f>
        <v>19.440000000000001</v>
      </c>
      <c r="AE33" s="110">
        <f>[29]Maio!$J$34</f>
        <v>14.76</v>
      </c>
      <c r="AF33" s="110">
        <f>[29]Maio!$J$35</f>
        <v>12.24</v>
      </c>
      <c r="AG33" s="115">
        <f t="shared" si="2"/>
        <v>48.96</v>
      </c>
      <c r="AH33" s="114">
        <f t="shared" si="3"/>
        <v>21.11225806451613</v>
      </c>
      <c r="AK33" s="5" t="s">
        <v>35</v>
      </c>
    </row>
    <row r="34" spans="1:38" x14ac:dyDescent="0.2">
      <c r="A34" s="48" t="s">
        <v>13</v>
      </c>
      <c r="B34" s="110">
        <f>[30]Maio!$J$5</f>
        <v>21.96</v>
      </c>
      <c r="C34" s="110">
        <f>[30]Maio!$J$6</f>
        <v>18.720000000000002</v>
      </c>
      <c r="D34" s="110">
        <f>[30]Maio!$J$7</f>
        <v>16.920000000000002</v>
      </c>
      <c r="E34" s="110">
        <f>[30]Maio!$J$8</f>
        <v>32.04</v>
      </c>
      <c r="F34" s="110">
        <f>[30]Maio!$J$9</f>
        <v>45</v>
      </c>
      <c r="G34" s="110">
        <f>[30]Maio!$J$10</f>
        <v>22.68</v>
      </c>
      <c r="H34" s="110">
        <f>[30]Maio!$J$11</f>
        <v>28.44</v>
      </c>
      <c r="I34" s="110">
        <f>[30]Maio!$J$12</f>
        <v>37.800000000000004</v>
      </c>
      <c r="J34" s="110">
        <f>[30]Maio!$J$13</f>
        <v>41.04</v>
      </c>
      <c r="K34" s="110">
        <f>[30]Maio!$J$14</f>
        <v>30.96</v>
      </c>
      <c r="L34" s="110">
        <f>[30]Maio!$J$15</f>
        <v>22.32</v>
      </c>
      <c r="M34" s="110">
        <f>[30]Maio!$J$16</f>
        <v>16.920000000000002</v>
      </c>
      <c r="N34" s="110">
        <f>[30]Maio!$J$17</f>
        <v>19.079999999999998</v>
      </c>
      <c r="O34" s="110">
        <f>[30]Maio!$J$18</f>
        <v>25.92</v>
      </c>
      <c r="P34" s="110">
        <f>[30]Maio!$J$19</f>
        <v>33.840000000000003</v>
      </c>
      <c r="Q34" s="110">
        <f>[30]Maio!$J$20</f>
        <v>26.64</v>
      </c>
      <c r="R34" s="110">
        <f>[30]Maio!$J$21</f>
        <v>34.200000000000003</v>
      </c>
      <c r="S34" s="110">
        <f>[30]Maio!$J$22</f>
        <v>38.519999999999996</v>
      </c>
      <c r="T34" s="110">
        <f>[30]Maio!$J$23</f>
        <v>27.720000000000002</v>
      </c>
      <c r="U34" s="110">
        <f>[30]Maio!$J$24</f>
        <v>18</v>
      </c>
      <c r="V34" s="110">
        <f>[30]Maio!$J$25</f>
        <v>23.759999999999998</v>
      </c>
      <c r="W34" s="110">
        <f>[30]Maio!$J$26</f>
        <v>25.56</v>
      </c>
      <c r="X34" s="110">
        <f>[30]Maio!$J$27</f>
        <v>24.48</v>
      </c>
      <c r="Y34" s="110">
        <f>[30]Maio!$J$28</f>
        <v>30.240000000000002</v>
      </c>
      <c r="Z34" s="110">
        <f>[30]Maio!$J$29</f>
        <v>28.44</v>
      </c>
      <c r="AA34" s="110">
        <f>[30]Maio!$J$30</f>
        <v>36.36</v>
      </c>
      <c r="AB34" s="110">
        <f>[30]Maio!$J$31</f>
        <v>45.36</v>
      </c>
      <c r="AC34" s="110">
        <f>[30]Maio!$J$32</f>
        <v>51.12</v>
      </c>
      <c r="AD34" s="110">
        <f>[30]Maio!$J$33</f>
        <v>29.52</v>
      </c>
      <c r="AE34" s="110">
        <f>[30]Maio!$J$34</f>
        <v>16.920000000000002</v>
      </c>
      <c r="AF34" s="110">
        <f>[30]Maio!$J$35</f>
        <v>19.440000000000001</v>
      </c>
      <c r="AG34" s="115">
        <f t="shared" si="2"/>
        <v>51.12</v>
      </c>
      <c r="AH34" s="114">
        <f t="shared" si="3"/>
        <v>28.707096774193552</v>
      </c>
      <c r="AK34" t="s">
        <v>35</v>
      </c>
    </row>
    <row r="35" spans="1:38" x14ac:dyDescent="0.2">
      <c r="A35" s="48" t="s">
        <v>152</v>
      </c>
      <c r="B35" s="110">
        <f>[31]Maio!$J$5</f>
        <v>28.44</v>
      </c>
      <c r="C35" s="110">
        <f>[31]Maio!$J$6</f>
        <v>23.759999999999998</v>
      </c>
      <c r="D35" s="110">
        <f>[31]Maio!$J$7</f>
        <v>22.32</v>
      </c>
      <c r="E35" s="110">
        <f>[31]Maio!$J$8</f>
        <v>29.880000000000003</v>
      </c>
      <c r="F35" s="110">
        <f>[31]Maio!$J$9</f>
        <v>27.720000000000002</v>
      </c>
      <c r="G35" s="110">
        <f>[31]Maio!$J$10</f>
        <v>28.8</v>
      </c>
      <c r="H35" s="110">
        <f>[31]Maio!$J$11</f>
        <v>28.8</v>
      </c>
      <c r="I35" s="110">
        <f>[31]Maio!$J$12</f>
        <v>31.680000000000003</v>
      </c>
      <c r="J35" s="110">
        <f>[31]Maio!$J$13</f>
        <v>39.6</v>
      </c>
      <c r="K35" s="110">
        <f>[31]Maio!$J$14</f>
        <v>36.72</v>
      </c>
      <c r="L35" s="110">
        <f>[31]Maio!$J$15</f>
        <v>21.240000000000002</v>
      </c>
      <c r="M35" s="110">
        <f>[31]Maio!$J$16</f>
        <v>31.319999999999997</v>
      </c>
      <c r="N35" s="110">
        <f>[31]Maio!$J$17</f>
        <v>27.36</v>
      </c>
      <c r="O35" s="110">
        <f>[31]Maio!$J$18</f>
        <v>38.159999999999997</v>
      </c>
      <c r="P35" s="110">
        <f>[31]Maio!$J$19</f>
        <v>26.28</v>
      </c>
      <c r="Q35" s="110">
        <f>[31]Maio!$J$20</f>
        <v>29.52</v>
      </c>
      <c r="R35" s="110">
        <f>[31]Maio!$J$21</f>
        <v>39.6</v>
      </c>
      <c r="S35" s="110">
        <f>[31]Maio!$J$22</f>
        <v>34.56</v>
      </c>
      <c r="T35" s="110">
        <f>[31]Maio!$J$23</f>
        <v>29.52</v>
      </c>
      <c r="U35" s="110">
        <f>[31]Maio!$J$24</f>
        <v>21.240000000000002</v>
      </c>
      <c r="V35" s="110">
        <f>[31]Maio!$J$25</f>
        <v>20.52</v>
      </c>
      <c r="W35" s="110">
        <f>[31]Maio!$J$26</f>
        <v>20.88</v>
      </c>
      <c r="X35" s="110">
        <f>[31]Maio!$J$27</f>
        <v>21.6</v>
      </c>
      <c r="Y35" s="110">
        <f>[31]Maio!$J$28</f>
        <v>31.680000000000003</v>
      </c>
      <c r="Z35" s="110">
        <f>[31]Maio!$J$29</f>
        <v>27</v>
      </c>
      <c r="AA35" s="110">
        <f>[31]Maio!$J$30</f>
        <v>35.28</v>
      </c>
      <c r="AB35" s="110">
        <f>[31]Maio!$J$31</f>
        <v>43.92</v>
      </c>
      <c r="AC35" s="110">
        <f>[31]Maio!$J$32</f>
        <v>51.84</v>
      </c>
      <c r="AD35" s="110">
        <f>[31]Maio!$J$33</f>
        <v>23.759999999999998</v>
      </c>
      <c r="AE35" s="110">
        <f>[31]Maio!$J$34</f>
        <v>16.920000000000002</v>
      </c>
      <c r="AF35" s="110">
        <f>[31]Maio!$J$35</f>
        <v>15.48</v>
      </c>
      <c r="AG35" s="115">
        <f t="shared" si="2"/>
        <v>51.84</v>
      </c>
      <c r="AH35" s="114">
        <f t="shared" si="3"/>
        <v>29.206451612903223</v>
      </c>
    </row>
    <row r="36" spans="1:38" x14ac:dyDescent="0.2">
      <c r="A36" s="48" t="s">
        <v>123</v>
      </c>
      <c r="B36" s="110">
        <f>[32]Maio!$J$5</f>
        <v>32.04</v>
      </c>
      <c r="C36" s="110">
        <f>[32]Maio!$J$6</f>
        <v>27</v>
      </c>
      <c r="D36" s="110">
        <f>[32]Maio!$J$7</f>
        <v>28.08</v>
      </c>
      <c r="E36" s="110">
        <f>[32]Maio!$J$8</f>
        <v>32.76</v>
      </c>
      <c r="F36" s="110">
        <f>[32]Maio!$J$9</f>
        <v>32.04</v>
      </c>
      <c r="G36" s="110">
        <f>[32]Maio!$J$10</f>
        <v>36</v>
      </c>
      <c r="H36" s="110">
        <f>[32]Maio!$J$11</f>
        <v>31.680000000000003</v>
      </c>
      <c r="I36" s="110">
        <f>[32]Maio!$J$12</f>
        <v>37.800000000000004</v>
      </c>
      <c r="J36" s="110">
        <f>[32]Maio!$J$13</f>
        <v>42.12</v>
      </c>
      <c r="K36" s="110">
        <f>[32]Maio!$J$14</f>
        <v>36</v>
      </c>
      <c r="L36" s="110">
        <f>[32]Maio!$J$15</f>
        <v>22.68</v>
      </c>
      <c r="M36" s="110">
        <f>[32]Maio!$J$16</f>
        <v>40.32</v>
      </c>
      <c r="N36" s="110">
        <f>[32]Maio!$J$17</f>
        <v>33.840000000000003</v>
      </c>
      <c r="O36" s="110">
        <f>[32]Maio!$J$18</f>
        <v>36.72</v>
      </c>
      <c r="P36" s="110">
        <f>[32]Maio!$J$19</f>
        <v>37.080000000000005</v>
      </c>
      <c r="Q36" s="110">
        <f>[32]Maio!$J$20</f>
        <v>34.56</v>
      </c>
      <c r="R36" s="110">
        <f>[32]Maio!$J$21</f>
        <v>39.96</v>
      </c>
      <c r="S36" s="110">
        <f>[32]Maio!$J$22</f>
        <v>39.6</v>
      </c>
      <c r="T36" s="110">
        <f>[32]Maio!$J$23</f>
        <v>36</v>
      </c>
      <c r="U36" s="110">
        <f>[32]Maio!$J$24</f>
        <v>27</v>
      </c>
      <c r="V36" s="110">
        <f>[32]Maio!$J$25</f>
        <v>18.36</v>
      </c>
      <c r="W36" s="110">
        <f>[32]Maio!$J$26</f>
        <v>27</v>
      </c>
      <c r="X36" s="110">
        <f>[32]Maio!$J$27</f>
        <v>31.319999999999997</v>
      </c>
      <c r="Y36" s="110">
        <f>[32]Maio!$J$28</f>
        <v>38.519999999999996</v>
      </c>
      <c r="Z36" s="110">
        <f>[32]Maio!$J$29</f>
        <v>33.840000000000003</v>
      </c>
      <c r="AA36" s="110">
        <f>[32]Maio!$J$30</f>
        <v>38.159999999999997</v>
      </c>
      <c r="AB36" s="110">
        <f>[32]Maio!$J$31</f>
        <v>48.96</v>
      </c>
      <c r="AC36" s="110">
        <f>[32]Maio!$J$32</f>
        <v>54.36</v>
      </c>
      <c r="AD36" s="110">
        <f>[32]Maio!$J$33</f>
        <v>26.28</v>
      </c>
      <c r="AE36" s="110">
        <f>[32]Maio!$J$34</f>
        <v>16.920000000000002</v>
      </c>
      <c r="AF36" s="110">
        <f>[32]Maio!$J$35</f>
        <v>22.68</v>
      </c>
      <c r="AG36" s="115">
        <f t="shared" si="2"/>
        <v>54.36</v>
      </c>
      <c r="AH36" s="114">
        <f t="shared" si="3"/>
        <v>33.538064516129033</v>
      </c>
      <c r="AK36" t="s">
        <v>35</v>
      </c>
    </row>
    <row r="37" spans="1:38" x14ac:dyDescent="0.2">
      <c r="A37" s="48" t="s">
        <v>14</v>
      </c>
      <c r="B37" s="110">
        <f>[33]Maio!$J$5</f>
        <v>23.759999999999998</v>
      </c>
      <c r="C37" s="110">
        <f>[33]Maio!$J$6</f>
        <v>25.2</v>
      </c>
      <c r="D37" s="110">
        <f>[33]Maio!$J$7</f>
        <v>24.12</v>
      </c>
      <c r="E37" s="110">
        <f>[33]Maio!$J$8</f>
        <v>22.32</v>
      </c>
      <c r="F37" s="110">
        <f>[33]Maio!$J$9</f>
        <v>21.6</v>
      </c>
      <c r="G37" s="110">
        <f>[33]Maio!$J$10</f>
        <v>20.52</v>
      </c>
      <c r="H37" s="110">
        <f>[33]Maio!$J$11</f>
        <v>24.48</v>
      </c>
      <c r="I37" s="110">
        <f>[33]Maio!$J$12</f>
        <v>28.08</v>
      </c>
      <c r="J37" s="110">
        <f>[33]Maio!$J$13</f>
        <v>25.56</v>
      </c>
      <c r="K37" s="110">
        <f>[33]Maio!$J$14</f>
        <v>47.519999999999996</v>
      </c>
      <c r="L37" s="110">
        <f>[33]Maio!$J$15</f>
        <v>25.56</v>
      </c>
      <c r="M37" s="110">
        <f>[33]Maio!$J$16</f>
        <v>27.720000000000002</v>
      </c>
      <c r="N37" s="110">
        <f>[33]Maio!$J$17</f>
        <v>30.240000000000002</v>
      </c>
      <c r="O37" s="110">
        <f>[33]Maio!$J$18</f>
        <v>25.56</v>
      </c>
      <c r="P37" s="110">
        <f>[33]Maio!$J$19</f>
        <v>29.16</v>
      </c>
      <c r="Q37" s="110">
        <f>[33]Maio!$J$20</f>
        <v>34.56</v>
      </c>
      <c r="R37" s="110">
        <f>[33]Maio!$J$21</f>
        <v>34.56</v>
      </c>
      <c r="S37" s="110">
        <f>[33]Maio!$J$22</f>
        <v>32.76</v>
      </c>
      <c r="T37" s="110">
        <f>[33]Maio!$J$23</f>
        <v>32.4</v>
      </c>
      <c r="U37" s="110">
        <f>[33]Maio!$J$24</f>
        <v>24.12</v>
      </c>
      <c r="V37" s="110">
        <f>[33]Maio!$J$25</f>
        <v>24.48</v>
      </c>
      <c r="W37" s="110">
        <f>[33]Maio!$J$26</f>
        <v>20.16</v>
      </c>
      <c r="X37" s="110">
        <f>[33]Maio!$J$27</f>
        <v>25.2</v>
      </c>
      <c r="Y37" s="110">
        <f>[33]Maio!$J$28</f>
        <v>20.16</v>
      </c>
      <c r="Z37" s="110">
        <f>[33]Maio!$J$29</f>
        <v>24.48</v>
      </c>
      <c r="AA37" s="110">
        <f>[33]Maio!$J$30</f>
        <v>33.840000000000003</v>
      </c>
      <c r="AB37" s="110">
        <f>[33]Maio!$J$31</f>
        <v>30.96</v>
      </c>
      <c r="AC37" s="110">
        <f>[33]Maio!$J$32</f>
        <v>48.24</v>
      </c>
      <c r="AD37" s="110">
        <f>[33]Maio!$J$33</f>
        <v>49.32</v>
      </c>
      <c r="AE37" s="110">
        <f>[33]Maio!$J$34</f>
        <v>18</v>
      </c>
      <c r="AF37" s="110">
        <f>[33]Maio!$J$35</f>
        <v>14.76</v>
      </c>
      <c r="AG37" s="115">
        <f t="shared" si="2"/>
        <v>49.32</v>
      </c>
      <c r="AH37" s="114">
        <f t="shared" si="3"/>
        <v>28.045161290322586</v>
      </c>
    </row>
    <row r="38" spans="1:38" x14ac:dyDescent="0.2">
      <c r="A38" s="48" t="s">
        <v>153</v>
      </c>
      <c r="B38" s="110">
        <f>[34]Maio!$J$5</f>
        <v>18</v>
      </c>
      <c r="C38" s="110">
        <f>[34]Maio!$J$6</f>
        <v>16.920000000000002</v>
      </c>
      <c r="D38" s="110">
        <f>[34]Maio!$J$7</f>
        <v>18</v>
      </c>
      <c r="E38" s="110">
        <f>[34]Maio!$J$8</f>
        <v>20.52</v>
      </c>
      <c r="F38" s="110">
        <f>[34]Maio!$J$9</f>
        <v>19.8</v>
      </c>
      <c r="G38" s="110">
        <f>[34]Maio!$J$10</f>
        <v>16.2</v>
      </c>
      <c r="H38" s="110">
        <f>[34]Maio!$J$11</f>
        <v>18.720000000000002</v>
      </c>
      <c r="I38" s="110">
        <f>[34]Maio!$J$12</f>
        <v>26.28</v>
      </c>
      <c r="J38" s="110">
        <f>[34]Maio!$J$13</f>
        <v>30.240000000000002</v>
      </c>
      <c r="K38" s="110">
        <f>[34]Maio!$J$14</f>
        <v>27.720000000000002</v>
      </c>
      <c r="L38" s="110">
        <f>[34]Maio!$J$15</f>
        <v>23.759999999999998</v>
      </c>
      <c r="M38" s="110">
        <f>[34]Maio!$J$16</f>
        <v>19.440000000000001</v>
      </c>
      <c r="N38" s="110">
        <f>[34]Maio!$J$17</f>
        <v>20.88</v>
      </c>
      <c r="O38" s="110">
        <f>[34]Maio!$J$18</f>
        <v>25.56</v>
      </c>
      <c r="P38" s="110">
        <f>[34]Maio!$J$19</f>
        <v>27.36</v>
      </c>
      <c r="Q38" s="110">
        <f>[34]Maio!$J$20</f>
        <v>29.52</v>
      </c>
      <c r="R38" s="110">
        <f>[34]Maio!$J$21</f>
        <v>20.16</v>
      </c>
      <c r="S38" s="110">
        <f>[34]Maio!$J$22</f>
        <v>28.44</v>
      </c>
      <c r="T38" s="110">
        <f>[34]Maio!$J$23</f>
        <v>22.68</v>
      </c>
      <c r="U38" s="110">
        <f>[34]Maio!$J$24</f>
        <v>18.720000000000002</v>
      </c>
      <c r="V38" s="110">
        <f>[34]Maio!$J$25</f>
        <v>24.48</v>
      </c>
      <c r="W38" s="110">
        <f>[34]Maio!$J$26</f>
        <v>18.36</v>
      </c>
      <c r="X38" s="110">
        <f>[34]Maio!$J$27</f>
        <v>16.2</v>
      </c>
      <c r="Y38" s="110">
        <f>[34]Maio!$J$28</f>
        <v>16.920000000000002</v>
      </c>
      <c r="Z38" s="110">
        <f>[34]Maio!$J$29</f>
        <v>17.28</v>
      </c>
      <c r="AA38" s="110">
        <f>[34]Maio!$J$30</f>
        <v>19.440000000000001</v>
      </c>
      <c r="AB38" s="110">
        <f>[34]Maio!$J$31</f>
        <v>34.92</v>
      </c>
      <c r="AC38" s="110">
        <f>[34]Maio!$J$32</f>
        <v>38.159999999999997</v>
      </c>
      <c r="AD38" s="110">
        <f>[34]Maio!$J$33</f>
        <v>27.36</v>
      </c>
      <c r="AE38" s="110">
        <f>[34]Maio!$J$34</f>
        <v>17.64</v>
      </c>
      <c r="AF38" s="110">
        <f>[34]Maio!$J$35</f>
        <v>16.559999999999999</v>
      </c>
      <c r="AG38" s="115">
        <f t="shared" si="2"/>
        <v>38.159999999999997</v>
      </c>
      <c r="AH38" s="114">
        <f t="shared" si="3"/>
        <v>22.459354838709679</v>
      </c>
      <c r="AK38" t="s">
        <v>35</v>
      </c>
    </row>
    <row r="39" spans="1:38" x14ac:dyDescent="0.2">
      <c r="A39" s="48" t="s">
        <v>15</v>
      </c>
      <c r="B39" s="110">
        <f>[35]Maio!$J$5</f>
        <v>37.080000000000005</v>
      </c>
      <c r="C39" s="110">
        <f>[35]Maio!$J$6</f>
        <v>29.52</v>
      </c>
      <c r="D39" s="110">
        <f>[35]Maio!$J$7</f>
        <v>29.52</v>
      </c>
      <c r="E39" s="110">
        <f>[35]Maio!$J$8</f>
        <v>39.6</v>
      </c>
      <c r="F39" s="110">
        <f>[35]Maio!$J$9</f>
        <v>32.04</v>
      </c>
      <c r="G39" s="110">
        <f>[35]Maio!$J$10</f>
        <v>36.36</v>
      </c>
      <c r="H39" s="110">
        <f>[35]Maio!$J$11</f>
        <v>37.080000000000005</v>
      </c>
      <c r="I39" s="110">
        <f>[35]Maio!$J$12</f>
        <v>35.28</v>
      </c>
      <c r="J39" s="110">
        <f>[35]Maio!$J$13</f>
        <v>46.440000000000005</v>
      </c>
      <c r="K39" s="110">
        <f>[35]Maio!$J$14</f>
        <v>31.319999999999997</v>
      </c>
      <c r="L39" s="110">
        <f>[35]Maio!$J$15</f>
        <v>32.76</v>
      </c>
      <c r="M39" s="110">
        <f>[35]Maio!$J$16</f>
        <v>43.2</v>
      </c>
      <c r="N39" s="110">
        <f>[35]Maio!$J$17</f>
        <v>32.4</v>
      </c>
      <c r="O39" s="110">
        <f>[35]Maio!$J$18</f>
        <v>38.519999999999996</v>
      </c>
      <c r="P39" s="110">
        <f>[35]Maio!$J$19</f>
        <v>36.72</v>
      </c>
      <c r="Q39" s="110">
        <f>[35]Maio!$J$20</f>
        <v>33.840000000000003</v>
      </c>
      <c r="R39" s="110">
        <f>[35]Maio!$J$21</f>
        <v>43.92</v>
      </c>
      <c r="S39" s="110">
        <f>[35]Maio!$J$22</f>
        <v>33.119999999999997</v>
      </c>
      <c r="T39" s="110">
        <f>[35]Maio!$J$23</f>
        <v>43.56</v>
      </c>
      <c r="U39" s="110">
        <f>[35]Maio!$J$24</f>
        <v>25.2</v>
      </c>
      <c r="V39" s="110">
        <f>[35]Maio!$J$25</f>
        <v>21.6</v>
      </c>
      <c r="W39" s="110">
        <f>[35]Maio!$J$26</f>
        <v>32.76</v>
      </c>
      <c r="X39" s="110">
        <f>[35]Maio!$J$27</f>
        <v>30.6</v>
      </c>
      <c r="Y39" s="110">
        <f>[35]Maio!$J$28</f>
        <v>42.480000000000004</v>
      </c>
      <c r="Z39" s="110">
        <f>[35]Maio!$J$29</f>
        <v>32.76</v>
      </c>
      <c r="AA39" s="110">
        <f>[35]Maio!$J$30</f>
        <v>37.800000000000004</v>
      </c>
      <c r="AB39" s="110">
        <f>[35]Maio!$J$31</f>
        <v>47.88</v>
      </c>
      <c r="AC39" s="110">
        <f>[35]Maio!$J$32</f>
        <v>55.800000000000004</v>
      </c>
      <c r="AD39" s="110">
        <f>[35]Maio!$J$33</f>
        <v>32.76</v>
      </c>
      <c r="AE39" s="110">
        <f>[35]Maio!$J$34</f>
        <v>23.040000000000003</v>
      </c>
      <c r="AF39" s="110">
        <f>[35]Maio!$J$35</f>
        <v>21.240000000000002</v>
      </c>
      <c r="AG39" s="115">
        <f t="shared" si="2"/>
        <v>55.800000000000004</v>
      </c>
      <c r="AH39" s="114">
        <f t="shared" si="3"/>
        <v>35.361290322580643</v>
      </c>
      <c r="AI39" s="12" t="s">
        <v>35</v>
      </c>
      <c r="AK39" t="s">
        <v>35</v>
      </c>
    </row>
    <row r="40" spans="1:38" x14ac:dyDescent="0.2">
      <c r="A40" s="48" t="s">
        <v>16</v>
      </c>
      <c r="B40" s="110">
        <f>[36]Maio!$J$5</f>
        <v>21.240000000000002</v>
      </c>
      <c r="C40" s="110">
        <f>[36]Maio!$J$6</f>
        <v>20.16</v>
      </c>
      <c r="D40" s="110">
        <f>[36]Maio!$J$7</f>
        <v>21.6</v>
      </c>
      <c r="E40" s="110">
        <f>[36]Maio!$J$8</f>
        <v>18.36</v>
      </c>
      <c r="F40" s="110">
        <f>[36]Maio!$J$9</f>
        <v>17.28</v>
      </c>
      <c r="G40" s="110">
        <f>[36]Maio!$J$10</f>
        <v>25.92</v>
      </c>
      <c r="H40" s="110">
        <f>[36]Maio!$J$11</f>
        <v>32.4</v>
      </c>
      <c r="I40" s="110">
        <f>[36]Maio!$J$12</f>
        <v>53.64</v>
      </c>
      <c r="J40" s="110">
        <f>[36]Maio!$J$13</f>
        <v>42.480000000000004</v>
      </c>
      <c r="K40" s="110">
        <f>[36]Maio!$J$14</f>
        <v>32.4</v>
      </c>
      <c r="L40" s="110">
        <f>[36]Maio!$J$15</f>
        <v>29.16</v>
      </c>
      <c r="M40" s="110">
        <f>[36]Maio!$J$16</f>
        <v>0</v>
      </c>
      <c r="N40" s="110">
        <f>[36]Maio!$J$17</f>
        <v>0</v>
      </c>
      <c r="O40" s="110">
        <f>[36]Maio!$J$18</f>
        <v>24.12</v>
      </c>
      <c r="P40" s="110">
        <f>[36]Maio!$J$19</f>
        <v>26.28</v>
      </c>
      <c r="Q40" s="110">
        <f>[36]Maio!$J$20</f>
        <v>28.08</v>
      </c>
      <c r="R40" s="110">
        <f>[36]Maio!$J$21</f>
        <v>38.519999999999996</v>
      </c>
      <c r="S40" s="110">
        <f>[36]Maio!$J$22</f>
        <v>42.84</v>
      </c>
      <c r="T40" s="110">
        <f>[36]Maio!$J$23</f>
        <v>50.04</v>
      </c>
      <c r="U40" s="110">
        <f>[36]Maio!$J$24</f>
        <v>22.68</v>
      </c>
      <c r="V40" s="110">
        <f>[36]Maio!$J$25</f>
        <v>18.36</v>
      </c>
      <c r="W40" s="110">
        <f>[36]Maio!$J$26</f>
        <v>14.04</v>
      </c>
      <c r="X40" s="110">
        <f>[36]Maio!$J$27</f>
        <v>25.2</v>
      </c>
      <c r="Y40" s="110">
        <f>[36]Maio!$J$28</f>
        <v>24.12</v>
      </c>
      <c r="Z40" s="110">
        <f>[36]Maio!$J$29</f>
        <v>29.16</v>
      </c>
      <c r="AA40" s="110">
        <f>[36]Maio!$J$30</f>
        <v>39.6</v>
      </c>
      <c r="AB40" s="110">
        <f>[36]Maio!$J$31</f>
        <v>47.88</v>
      </c>
      <c r="AC40" s="110">
        <f>[36]Maio!$J$32</f>
        <v>56.519999999999996</v>
      </c>
      <c r="AD40" s="110">
        <f>[36]Maio!$J$33</f>
        <v>0</v>
      </c>
      <c r="AE40" s="110">
        <f>[36]Maio!$J$34</f>
        <v>0</v>
      </c>
      <c r="AF40" s="110">
        <f>[36]Maio!$J$35</f>
        <v>0</v>
      </c>
      <c r="AG40" s="115">
        <f t="shared" si="2"/>
        <v>56.519999999999996</v>
      </c>
      <c r="AH40" s="114">
        <f t="shared" si="3"/>
        <v>25.873548387096772</v>
      </c>
      <c r="AK40" s="12" t="s">
        <v>35</v>
      </c>
      <c r="AL40" t="s">
        <v>35</v>
      </c>
    </row>
    <row r="41" spans="1:38" x14ac:dyDescent="0.2">
      <c r="A41" s="48" t="s">
        <v>257</v>
      </c>
      <c r="B41" s="110" t="str">
        <f>[37]Maio!$J$5</f>
        <v>*</v>
      </c>
      <c r="C41" s="110" t="str">
        <f>[37]Maio!$J$6</f>
        <v>*</v>
      </c>
      <c r="D41" s="110" t="str">
        <f>[37]Maio!$J$7</f>
        <v>*</v>
      </c>
      <c r="E41" s="110" t="str">
        <f>[37]Maio!$J$8</f>
        <v>*</v>
      </c>
      <c r="F41" s="110" t="str">
        <f>[37]Maio!$J$9</f>
        <v>*</v>
      </c>
      <c r="G41" s="110" t="str">
        <f>[37]Maio!$J$10</f>
        <v>*</v>
      </c>
      <c r="H41" s="110" t="str">
        <f>[37]Maio!$J$11</f>
        <v>*</v>
      </c>
      <c r="I41" s="110" t="str">
        <f>[37]Maio!$J$12</f>
        <v>*</v>
      </c>
      <c r="J41" s="110" t="str">
        <f>[37]Maio!$J$13</f>
        <v>*</v>
      </c>
      <c r="K41" s="110" t="str">
        <f>[37]Maio!$J$14</f>
        <v>*</v>
      </c>
      <c r="L41" s="110" t="str">
        <f>[37]Maio!$J$15</f>
        <v>*</v>
      </c>
      <c r="M41" s="110" t="str">
        <f>[37]Maio!$J$16</f>
        <v>*</v>
      </c>
      <c r="N41" s="110" t="str">
        <f>[37]Maio!$J$17</f>
        <v>*</v>
      </c>
      <c r="O41" s="110" t="str">
        <f>[37]Maio!$J$18</f>
        <v>*</v>
      </c>
      <c r="P41" s="110" t="str">
        <f>[37]Maio!$J$19</f>
        <v>*</v>
      </c>
      <c r="Q41" s="110" t="str">
        <f>[37]Maio!$J$20</f>
        <v>*</v>
      </c>
      <c r="R41" s="110" t="str">
        <f>[37]Maio!$J$21</f>
        <v>*</v>
      </c>
      <c r="S41" s="110" t="str">
        <f>[37]Maio!$J$22</f>
        <v>*</v>
      </c>
      <c r="T41" s="110" t="str">
        <f>[37]Maio!$J$23</f>
        <v>*</v>
      </c>
      <c r="U41" s="110" t="str">
        <f>[37]Maio!$J$24</f>
        <v>*</v>
      </c>
      <c r="V41" s="110" t="str">
        <f>[37]Maio!$J$25</f>
        <v>*</v>
      </c>
      <c r="W41" s="110" t="str">
        <f>[37]Maio!$J$26</f>
        <v>*</v>
      </c>
      <c r="X41" s="110" t="str">
        <f>[37]Maio!$J$27</f>
        <v>*</v>
      </c>
      <c r="Y41" s="110" t="str">
        <f>[37]Maio!$J$28</f>
        <v>*</v>
      </c>
      <c r="Z41" s="110" t="str">
        <f>[37]Maio!$J$29</f>
        <v>*</v>
      </c>
      <c r="AA41" s="110" t="str">
        <f>[37]Maio!$J$30</f>
        <v>*</v>
      </c>
      <c r="AB41" s="110" t="str">
        <f>[37]Maio!$J$31</f>
        <v>*</v>
      </c>
      <c r="AC41" s="110">
        <f>[37]Maio!$J$32</f>
        <v>39.6</v>
      </c>
      <c r="AD41" s="110">
        <f>[37]Maio!$J$33</f>
        <v>21.6</v>
      </c>
      <c r="AE41" s="110">
        <f>[37]Maio!$J$34</f>
        <v>19.440000000000001</v>
      </c>
      <c r="AF41" s="110">
        <f>[37]Maio!$J$35</f>
        <v>17.28</v>
      </c>
      <c r="AG41" s="115">
        <f t="shared" si="2"/>
        <v>39.6</v>
      </c>
      <c r="AH41" s="114">
        <f t="shared" si="3"/>
        <v>24.48</v>
      </c>
      <c r="AK41" s="12"/>
    </row>
    <row r="42" spans="1:38" x14ac:dyDescent="0.2">
      <c r="A42" s="48" t="s">
        <v>154</v>
      </c>
      <c r="B42" s="110">
        <f>[38]Maio!$J$5</f>
        <v>22.68</v>
      </c>
      <c r="C42" s="110">
        <f>[38]Maio!$J$6</f>
        <v>17.28</v>
      </c>
      <c r="D42" s="110">
        <f>[38]Maio!$J$7</f>
        <v>24.840000000000003</v>
      </c>
      <c r="E42" s="110">
        <f>[38]Maio!$J$8</f>
        <v>27</v>
      </c>
      <c r="F42" s="110">
        <f>[38]Maio!$J$9</f>
        <v>23.759999999999998</v>
      </c>
      <c r="G42" s="110">
        <f>[38]Maio!$J$10</f>
        <v>21.240000000000002</v>
      </c>
      <c r="H42" s="110">
        <f>[38]Maio!$J$11</f>
        <v>28.08</v>
      </c>
      <c r="I42" s="110">
        <f>[38]Maio!$J$12</f>
        <v>30.240000000000002</v>
      </c>
      <c r="J42" s="110">
        <f>[38]Maio!$J$13</f>
        <v>38.880000000000003</v>
      </c>
      <c r="K42" s="110">
        <f>[38]Maio!$J$14</f>
        <v>39.24</v>
      </c>
      <c r="L42" s="110">
        <f>[38]Maio!$J$15</f>
        <v>28.8</v>
      </c>
      <c r="M42" s="110">
        <f>[38]Maio!$J$16</f>
        <v>23.040000000000003</v>
      </c>
      <c r="N42" s="110">
        <f>[38]Maio!$J$17</f>
        <v>20.52</v>
      </c>
      <c r="O42" s="110">
        <f>[38]Maio!$J$18</f>
        <v>28.44</v>
      </c>
      <c r="P42" s="110">
        <f>[38]Maio!$J$19</f>
        <v>26.64</v>
      </c>
      <c r="Q42" s="110">
        <f>[38]Maio!$J$20</f>
        <v>29.880000000000003</v>
      </c>
      <c r="R42" s="110">
        <f>[38]Maio!$J$21</f>
        <v>32.4</v>
      </c>
      <c r="S42" s="110">
        <f>[38]Maio!$J$22</f>
        <v>32.04</v>
      </c>
      <c r="T42" s="110">
        <f>[38]Maio!$J$23</f>
        <v>24.840000000000003</v>
      </c>
      <c r="U42" s="110">
        <f>[38]Maio!$J$24</f>
        <v>23.400000000000002</v>
      </c>
      <c r="V42" s="110">
        <f>[38]Maio!$J$25</f>
        <v>22.68</v>
      </c>
      <c r="W42" s="110">
        <f>[38]Maio!$J$26</f>
        <v>21.96</v>
      </c>
      <c r="X42" s="110">
        <f>[38]Maio!$J$27</f>
        <v>24.12</v>
      </c>
      <c r="Y42" s="110">
        <f>[38]Maio!$J$28</f>
        <v>25.2</v>
      </c>
      <c r="Z42" s="110">
        <f>[38]Maio!$J$29</f>
        <v>26.28</v>
      </c>
      <c r="AA42" s="110">
        <f>[38]Maio!$J$30</f>
        <v>27.36</v>
      </c>
      <c r="AB42" s="110">
        <f>[38]Maio!$J$31</f>
        <v>39.96</v>
      </c>
      <c r="AC42" s="110">
        <f>[38]Maio!$J$32</f>
        <v>40.680000000000007</v>
      </c>
      <c r="AD42" s="110">
        <f>[38]Maio!$J$33</f>
        <v>23.400000000000002</v>
      </c>
      <c r="AE42" s="110">
        <f>[38]Maio!$J$34</f>
        <v>19.079999999999998</v>
      </c>
      <c r="AF42" s="110">
        <f>[38]Maio!$J$35</f>
        <v>19.440000000000001</v>
      </c>
      <c r="AG42" s="115">
        <f t="shared" si="2"/>
        <v>40.680000000000007</v>
      </c>
      <c r="AH42" s="114">
        <f t="shared" si="3"/>
        <v>26.883870967741938</v>
      </c>
    </row>
    <row r="43" spans="1:38" x14ac:dyDescent="0.2">
      <c r="A43" s="48" t="s">
        <v>17</v>
      </c>
      <c r="B43" s="110">
        <f>[39]Maio!$J$5</f>
        <v>21.96</v>
      </c>
      <c r="C43" s="110">
        <f>[39]Maio!$J$6</f>
        <v>19.079999999999998</v>
      </c>
      <c r="D43" s="110">
        <f>[39]Maio!$J$7</f>
        <v>14.76</v>
      </c>
      <c r="E43" s="110">
        <f>[39]Maio!$J$8</f>
        <v>21.6</v>
      </c>
      <c r="F43" s="110">
        <f>[39]Maio!$J$9</f>
        <v>22.32</v>
      </c>
      <c r="G43" s="110">
        <f>[39]Maio!$J$10</f>
        <v>25.2</v>
      </c>
      <c r="H43" s="110">
        <f>[39]Maio!$J$11</f>
        <v>21.96</v>
      </c>
      <c r="I43" s="110">
        <f>[39]Maio!$J$12</f>
        <v>24.840000000000003</v>
      </c>
      <c r="J43" s="110">
        <f>[39]Maio!$J$13</f>
        <v>46.080000000000005</v>
      </c>
      <c r="K43" s="110">
        <f>[39]Maio!$J$14</f>
        <v>29.880000000000003</v>
      </c>
      <c r="L43" s="110">
        <f>[39]Maio!$J$15</f>
        <v>18.720000000000002</v>
      </c>
      <c r="M43" s="110">
        <f>[39]Maio!$J$16</f>
        <v>28.08</v>
      </c>
      <c r="N43" s="110">
        <f>[39]Maio!$J$17</f>
        <v>21.240000000000002</v>
      </c>
      <c r="O43" s="110">
        <f>[39]Maio!$J$18</f>
        <v>25.56</v>
      </c>
      <c r="P43" s="110">
        <f>[39]Maio!$J$19</f>
        <v>23.759999999999998</v>
      </c>
      <c r="Q43" s="110">
        <f>[39]Maio!$J$20</f>
        <v>20.52</v>
      </c>
      <c r="R43" s="110">
        <f>[39]Maio!$J$21</f>
        <v>34.92</v>
      </c>
      <c r="S43" s="110">
        <f>[39]Maio!$J$22</f>
        <v>33.119999999999997</v>
      </c>
      <c r="T43" s="110">
        <f>[39]Maio!$J$23</f>
        <v>30.96</v>
      </c>
      <c r="U43" s="110">
        <f>[39]Maio!$J$24</f>
        <v>12.6</v>
      </c>
      <c r="V43" s="110">
        <f>[39]Maio!$J$25</f>
        <v>19.440000000000001</v>
      </c>
      <c r="W43" s="110">
        <f>[39]Maio!$J$26</f>
        <v>14.4</v>
      </c>
      <c r="X43" s="110">
        <f>[39]Maio!$J$27</f>
        <v>17.64</v>
      </c>
      <c r="Y43" s="110">
        <f>[39]Maio!$J$28</f>
        <v>29.880000000000003</v>
      </c>
      <c r="Z43" s="110">
        <f>[39]Maio!$J$29</f>
        <v>19.079999999999998</v>
      </c>
      <c r="AA43" s="110">
        <f>[39]Maio!$J$30</f>
        <v>33.840000000000003</v>
      </c>
      <c r="AB43" s="110">
        <f>[39]Maio!$J$31</f>
        <v>38.519999999999996</v>
      </c>
      <c r="AC43" s="110">
        <f>[39]Maio!$J$32</f>
        <v>56.519999999999996</v>
      </c>
      <c r="AD43" s="110">
        <f>[39]Maio!$J$33</f>
        <v>20.16</v>
      </c>
      <c r="AE43" s="110">
        <f>[39]Maio!$J$34</f>
        <v>16.920000000000002</v>
      </c>
      <c r="AF43" s="110">
        <f>[39]Maio!$J$35</f>
        <v>13.32</v>
      </c>
      <c r="AG43" s="115">
        <f t="shared" si="2"/>
        <v>56.519999999999996</v>
      </c>
      <c r="AH43" s="114">
        <f t="shared" si="3"/>
        <v>25.060645161290321</v>
      </c>
      <c r="AK43" t="s">
        <v>35</v>
      </c>
      <c r="AL43" t="s">
        <v>35</v>
      </c>
    </row>
    <row r="44" spans="1:38" x14ac:dyDescent="0.2">
      <c r="A44" s="48" t="s">
        <v>136</v>
      </c>
      <c r="B44" s="110">
        <f>[40]Maio!$J$5</f>
        <v>36</v>
      </c>
      <c r="C44" s="110">
        <f>[40]Maio!$J$6</f>
        <v>25.2</v>
      </c>
      <c r="D44" s="110">
        <f>[40]Maio!$J$7</f>
        <v>23.400000000000002</v>
      </c>
      <c r="E44" s="110">
        <f>[40]Maio!$J$8</f>
        <v>30.96</v>
      </c>
      <c r="F44" s="110">
        <f>[40]Maio!$J$9</f>
        <v>30.96</v>
      </c>
      <c r="G44" s="110">
        <f>[40]Maio!$J$10</f>
        <v>30.6</v>
      </c>
      <c r="H44" s="110">
        <f>[40]Maio!$J$11</f>
        <v>29.880000000000003</v>
      </c>
      <c r="I44" s="110">
        <f>[40]Maio!$J$12</f>
        <v>33.480000000000004</v>
      </c>
      <c r="J44" s="110">
        <f>[40]Maio!$J$13</f>
        <v>32.76</v>
      </c>
      <c r="K44" s="110">
        <f>[40]Maio!$J$14</f>
        <v>33.119999999999997</v>
      </c>
      <c r="L44" s="110">
        <f>[40]Maio!$J$15</f>
        <v>27.720000000000002</v>
      </c>
      <c r="M44" s="110">
        <f>[40]Maio!$J$16</f>
        <v>38.519999999999996</v>
      </c>
      <c r="N44" s="110">
        <f>[40]Maio!$J$17</f>
        <v>34.56</v>
      </c>
      <c r="O44" s="110">
        <f>[40]Maio!$J$18</f>
        <v>37.080000000000005</v>
      </c>
      <c r="P44" s="110">
        <f>[40]Maio!$J$19</f>
        <v>30.96</v>
      </c>
      <c r="Q44" s="110">
        <f>[40]Maio!$J$20</f>
        <v>36</v>
      </c>
      <c r="R44" s="110">
        <f>[40]Maio!$J$21</f>
        <v>39.24</v>
      </c>
      <c r="S44" s="110">
        <f>[40]Maio!$J$22</f>
        <v>44.64</v>
      </c>
      <c r="T44" s="110">
        <f>[40]Maio!$J$23</f>
        <v>36.72</v>
      </c>
      <c r="U44" s="110">
        <f>[40]Maio!$J$24</f>
        <v>26.64</v>
      </c>
      <c r="V44" s="110">
        <f>[40]Maio!$J$25</f>
        <v>21.240000000000002</v>
      </c>
      <c r="W44" s="110">
        <f>[40]Maio!$J$26</f>
        <v>23.040000000000003</v>
      </c>
      <c r="X44" s="110">
        <f>[40]Maio!$J$27</f>
        <v>27.720000000000002</v>
      </c>
      <c r="Y44" s="110">
        <f>[40]Maio!$J$28</f>
        <v>33.119999999999997</v>
      </c>
      <c r="Z44" s="110">
        <f>[40]Maio!$J$29</f>
        <v>28.08</v>
      </c>
      <c r="AA44" s="110">
        <f>[40]Maio!$J$30</f>
        <v>30.96</v>
      </c>
      <c r="AB44" s="110">
        <f>[40]Maio!$J$31</f>
        <v>34.200000000000003</v>
      </c>
      <c r="AC44" s="110">
        <f>[40]Maio!$J$32</f>
        <v>60.839999999999996</v>
      </c>
      <c r="AD44" s="110">
        <f>[40]Maio!$J$33</f>
        <v>27.720000000000002</v>
      </c>
      <c r="AE44" s="110">
        <f>[40]Maio!$J$34</f>
        <v>17.28</v>
      </c>
      <c r="AF44" s="110">
        <f>[40]Maio!$J$35</f>
        <v>25.92</v>
      </c>
      <c r="AG44" s="115">
        <f t="shared" si="2"/>
        <v>60.839999999999996</v>
      </c>
      <c r="AH44" s="114">
        <f t="shared" si="3"/>
        <v>31.889032258064518</v>
      </c>
      <c r="AK44" t="s">
        <v>35</v>
      </c>
    </row>
    <row r="45" spans="1:38" x14ac:dyDescent="0.2">
      <c r="A45" s="48" t="s">
        <v>18</v>
      </c>
      <c r="B45" s="110">
        <f>[41]Maio!$J$5</f>
        <v>24.840000000000003</v>
      </c>
      <c r="C45" s="110">
        <f>[41]Maio!$J$6</f>
        <v>18</v>
      </c>
      <c r="D45" s="110">
        <f>[41]Maio!$J$7</f>
        <v>19.079999999999998</v>
      </c>
      <c r="E45" s="110">
        <f>[41]Maio!$J$8</f>
        <v>26.64</v>
      </c>
      <c r="F45" s="110">
        <f>[41]Maio!$J$9</f>
        <v>24.12</v>
      </c>
      <c r="G45" s="110">
        <f>[41]Maio!$J$10</f>
        <v>20.88</v>
      </c>
      <c r="H45" s="110">
        <f>[41]Maio!$J$11</f>
        <v>26.28</v>
      </c>
      <c r="I45" s="110">
        <f>[41]Maio!$J$12</f>
        <v>34.200000000000003</v>
      </c>
      <c r="J45" s="110">
        <f>[41]Maio!$J$13</f>
        <v>40.32</v>
      </c>
      <c r="K45" s="110">
        <f>[41]Maio!$J$14</f>
        <v>32.76</v>
      </c>
      <c r="L45" s="110">
        <f>[41]Maio!$J$15</f>
        <v>25.2</v>
      </c>
      <c r="M45" s="110">
        <f>[41]Maio!$J$16</f>
        <v>27.720000000000002</v>
      </c>
      <c r="N45" s="110">
        <f>[41]Maio!$J$17</f>
        <v>18</v>
      </c>
      <c r="O45" s="110">
        <f>[41]Maio!$J$18</f>
        <v>27.36</v>
      </c>
      <c r="P45" s="110">
        <f>[41]Maio!$J$19</f>
        <v>27</v>
      </c>
      <c r="Q45" s="110">
        <f>[41]Maio!$J$20</f>
        <v>31.680000000000003</v>
      </c>
      <c r="R45" s="110">
        <f>[41]Maio!$J$21</f>
        <v>33.480000000000004</v>
      </c>
      <c r="S45" s="110">
        <f>[41]Maio!$J$22</f>
        <v>39.96</v>
      </c>
      <c r="T45" s="110">
        <f>[41]Maio!$J$23</f>
        <v>25.56</v>
      </c>
      <c r="U45" s="110">
        <f>[41]Maio!$J$24</f>
        <v>24.48</v>
      </c>
      <c r="V45" s="110">
        <f>[41]Maio!$J$25</f>
        <v>28.8</v>
      </c>
      <c r="W45" s="110">
        <f>[41]Maio!$J$26</f>
        <v>27.720000000000002</v>
      </c>
      <c r="X45" s="110">
        <f>[41]Maio!$J$27</f>
        <v>21.96</v>
      </c>
      <c r="Y45" s="110">
        <f>[41]Maio!$J$28</f>
        <v>25.2</v>
      </c>
      <c r="Z45" s="110">
        <f>[41]Maio!$J$29</f>
        <v>26.64</v>
      </c>
      <c r="AA45" s="110">
        <f>[41]Maio!$J$30</f>
        <v>33.480000000000004</v>
      </c>
      <c r="AB45" s="110">
        <f>[41]Maio!$J$31</f>
        <v>39.6</v>
      </c>
      <c r="AC45" s="110">
        <f>[41]Maio!$J$32</f>
        <v>58.32</v>
      </c>
      <c r="AD45" s="110">
        <f>[41]Maio!$J$33</f>
        <v>32.04</v>
      </c>
      <c r="AE45" s="110">
        <f>[41]Maio!$J$34</f>
        <v>23.400000000000002</v>
      </c>
      <c r="AF45" s="110">
        <f>[41]Maio!$J$35</f>
        <v>19.8</v>
      </c>
      <c r="AG45" s="115">
        <f t="shared" ref="AG45" si="4">MAX(B45:AF45)</f>
        <v>58.32</v>
      </c>
      <c r="AH45" s="114">
        <f t="shared" ref="AH45" si="5">AVERAGE(B45:AF45)</f>
        <v>28.532903225806454</v>
      </c>
      <c r="AK45" t="s">
        <v>35</v>
      </c>
    </row>
    <row r="46" spans="1:38" x14ac:dyDescent="0.2">
      <c r="A46" s="48" t="s">
        <v>19</v>
      </c>
      <c r="B46" s="110">
        <f>[42]Maio!$J$5</f>
        <v>25.56</v>
      </c>
      <c r="C46" s="110">
        <f>[42]Maio!$J$6</f>
        <v>28.44</v>
      </c>
      <c r="D46" s="110">
        <f>[42]Maio!$J$7</f>
        <v>17.64</v>
      </c>
      <c r="E46" s="110">
        <f>[42]Maio!$J$8</f>
        <v>28.44</v>
      </c>
      <c r="F46" s="110">
        <f>[42]Maio!$J$9</f>
        <v>27.720000000000002</v>
      </c>
      <c r="G46" s="110">
        <f>[42]Maio!$J$10</f>
        <v>30.96</v>
      </c>
      <c r="H46" s="110">
        <f>[42]Maio!$J$11</f>
        <v>29.880000000000003</v>
      </c>
      <c r="I46" s="110">
        <f>[42]Maio!$J$12</f>
        <v>35.64</v>
      </c>
      <c r="J46" s="110">
        <f>[42]Maio!$J$13</f>
        <v>43.2</v>
      </c>
      <c r="K46" s="110">
        <f>[42]Maio!$J$14</f>
        <v>27.720000000000002</v>
      </c>
      <c r="L46" s="110">
        <f>[42]Maio!$J$15</f>
        <v>25.56</v>
      </c>
      <c r="M46" s="110">
        <f>[42]Maio!$J$16</f>
        <v>33.840000000000003</v>
      </c>
      <c r="N46" s="110">
        <f>[42]Maio!$J$17</f>
        <v>29.880000000000003</v>
      </c>
      <c r="O46" s="110">
        <f>[42]Maio!$J$18</f>
        <v>30.6</v>
      </c>
      <c r="P46" s="110">
        <f>[42]Maio!$J$19</f>
        <v>29.880000000000003</v>
      </c>
      <c r="Q46" s="110">
        <f>[42]Maio!$J$20</f>
        <v>28.44</v>
      </c>
      <c r="R46" s="110">
        <f>[42]Maio!$J$21</f>
        <v>31.319999999999997</v>
      </c>
      <c r="S46" s="110">
        <f>[42]Maio!$J$22</f>
        <v>34.200000000000003</v>
      </c>
      <c r="T46" s="110">
        <f>[42]Maio!$J$23</f>
        <v>22.68</v>
      </c>
      <c r="U46" s="110">
        <f>[42]Maio!$J$24</f>
        <v>22.32</v>
      </c>
      <c r="V46" s="110">
        <f>[42]Maio!$J$25</f>
        <v>13.68</v>
      </c>
      <c r="W46" s="110">
        <f>[42]Maio!$J$26</f>
        <v>30.6</v>
      </c>
      <c r="X46" s="110">
        <f>[42]Maio!$J$27</f>
        <v>20.88</v>
      </c>
      <c r="Y46" s="110">
        <f>[42]Maio!$J$28</f>
        <v>30.96</v>
      </c>
      <c r="Z46" s="110">
        <f>[42]Maio!$J$29</f>
        <v>30.240000000000002</v>
      </c>
      <c r="AA46" s="110">
        <f>[42]Maio!$J$30</f>
        <v>23.400000000000002</v>
      </c>
      <c r="AB46" s="110">
        <f>[42]Maio!$J$31</f>
        <v>34.92</v>
      </c>
      <c r="AC46" s="110">
        <f>[42]Maio!$J$32</f>
        <v>73.8</v>
      </c>
      <c r="AD46" s="110">
        <f>[42]Maio!$J$33</f>
        <v>35.28</v>
      </c>
      <c r="AE46" s="110">
        <f>[42]Maio!$J$34</f>
        <v>13.68</v>
      </c>
      <c r="AF46" s="110">
        <f>[42]Maio!$J$35</f>
        <v>0</v>
      </c>
      <c r="AG46" s="115">
        <f t="shared" si="2"/>
        <v>73.8</v>
      </c>
      <c r="AH46" s="114">
        <f t="shared" si="3"/>
        <v>28.753548387096771</v>
      </c>
      <c r="AI46" s="12" t="s">
        <v>35</v>
      </c>
      <c r="AJ46" t="s">
        <v>35</v>
      </c>
      <c r="AK46" t="s">
        <v>35</v>
      </c>
    </row>
    <row r="47" spans="1:38" x14ac:dyDescent="0.2">
      <c r="A47" s="48" t="s">
        <v>23</v>
      </c>
      <c r="B47" s="110">
        <f>[43]Maio!$J$5</f>
        <v>28.08</v>
      </c>
      <c r="C47" s="110">
        <f>[43]Maio!$J$6</f>
        <v>20.16</v>
      </c>
      <c r="D47" s="110">
        <f>[43]Maio!$J$7</f>
        <v>19.440000000000001</v>
      </c>
      <c r="E47" s="110">
        <f>[43]Maio!$J$8</f>
        <v>29.16</v>
      </c>
      <c r="F47" s="110">
        <f>[43]Maio!$J$9</f>
        <v>29.16</v>
      </c>
      <c r="G47" s="110">
        <f>[43]Maio!$J$10</f>
        <v>26.28</v>
      </c>
      <c r="H47" s="110">
        <f>[43]Maio!$J$11</f>
        <v>28.44</v>
      </c>
      <c r="I47" s="110">
        <f>[43]Maio!$J$12</f>
        <v>33.480000000000004</v>
      </c>
      <c r="J47" s="110">
        <f>[43]Maio!$J$13</f>
        <v>44.64</v>
      </c>
      <c r="K47" s="110">
        <f>[43]Maio!$J$14</f>
        <v>44.64</v>
      </c>
      <c r="L47" s="110">
        <f>[43]Maio!$J$15</f>
        <v>30.240000000000002</v>
      </c>
      <c r="M47" s="110">
        <f>[43]Maio!$J$16</f>
        <v>27.36</v>
      </c>
      <c r="N47" s="110">
        <f>[43]Maio!$J$17</f>
        <v>20.88</v>
      </c>
      <c r="O47" s="110">
        <f>[43]Maio!$J$18</f>
        <v>33.119999999999997</v>
      </c>
      <c r="P47" s="110">
        <f>[43]Maio!$J$19</f>
        <v>32.04</v>
      </c>
      <c r="Q47" s="110">
        <f>[43]Maio!$J$20</f>
        <v>30.6</v>
      </c>
      <c r="R47" s="110">
        <f>[43]Maio!$J$21</f>
        <v>32.04</v>
      </c>
      <c r="S47" s="110">
        <f>[43]Maio!$J$22</f>
        <v>34.56</v>
      </c>
      <c r="T47" s="110">
        <f>[43]Maio!$J$23</f>
        <v>30.96</v>
      </c>
      <c r="U47" s="110">
        <f>[43]Maio!$J$24</f>
        <v>21.240000000000002</v>
      </c>
      <c r="V47" s="110">
        <f>[43]Maio!$J$25</f>
        <v>21.240000000000002</v>
      </c>
      <c r="W47" s="110">
        <f>[43]Maio!$J$26</f>
        <v>17.64</v>
      </c>
      <c r="X47" s="110">
        <f>[43]Maio!$J$27</f>
        <v>24.840000000000003</v>
      </c>
      <c r="Y47" s="110">
        <f>[43]Maio!$J$28</f>
        <v>32.04</v>
      </c>
      <c r="Z47" s="110">
        <f>[43]Maio!$J$29</f>
        <v>27.720000000000002</v>
      </c>
      <c r="AA47" s="110">
        <f>[43]Maio!$J$30</f>
        <v>37.440000000000005</v>
      </c>
      <c r="AB47" s="110">
        <f>[43]Maio!$J$31</f>
        <v>45.72</v>
      </c>
      <c r="AC47" s="110">
        <f>[43]Maio!$J$32</f>
        <v>36.36</v>
      </c>
      <c r="AD47" s="110">
        <f>[43]Maio!$J$33</f>
        <v>28.8</v>
      </c>
      <c r="AE47" s="110">
        <f>[43]Maio!$J$34</f>
        <v>21.240000000000002</v>
      </c>
      <c r="AF47" s="110">
        <f>[43]Maio!$J$35</f>
        <v>16.2</v>
      </c>
      <c r="AG47" s="115">
        <f t="shared" si="2"/>
        <v>45.72</v>
      </c>
      <c r="AH47" s="114">
        <f t="shared" si="3"/>
        <v>29.21806451612904</v>
      </c>
      <c r="AK47" t="s">
        <v>35</v>
      </c>
    </row>
    <row r="48" spans="1:38" x14ac:dyDescent="0.2">
      <c r="A48" s="48" t="s">
        <v>34</v>
      </c>
      <c r="B48" s="110">
        <f>[44]Maio!$J$5</f>
        <v>26.64</v>
      </c>
      <c r="C48" s="110">
        <f>[44]Maio!$J$6</f>
        <v>22.68</v>
      </c>
      <c r="D48" s="110">
        <f>[44]Maio!$J$7</f>
        <v>37.440000000000005</v>
      </c>
      <c r="E48" s="110">
        <f>[44]Maio!$J$8</f>
        <v>31.680000000000003</v>
      </c>
      <c r="F48" s="110">
        <f>[44]Maio!$J$9</f>
        <v>28.08</v>
      </c>
      <c r="G48" s="110">
        <f>[44]Maio!$J$10</f>
        <v>23.400000000000002</v>
      </c>
      <c r="H48" s="110">
        <f>[44]Maio!$J$11</f>
        <v>28.08</v>
      </c>
      <c r="I48" s="110">
        <f>[44]Maio!$J$12</f>
        <v>33.480000000000004</v>
      </c>
      <c r="J48" s="110">
        <f>[44]Maio!$J$13</f>
        <v>37.080000000000005</v>
      </c>
      <c r="K48" s="110">
        <f>[44]Maio!$J$14</f>
        <v>37.080000000000005</v>
      </c>
      <c r="L48" s="110">
        <f>[44]Maio!$J$15</f>
        <v>25.92</v>
      </c>
      <c r="M48" s="110">
        <f>[44]Maio!$J$16</f>
        <v>30.240000000000002</v>
      </c>
      <c r="N48" s="110">
        <f>[44]Maio!$J$17</f>
        <v>52.2</v>
      </c>
      <c r="O48" s="110">
        <f>[44]Maio!$J$18</f>
        <v>37.080000000000005</v>
      </c>
      <c r="P48" s="110">
        <f>[44]Maio!$J$19</f>
        <v>33.119999999999997</v>
      </c>
      <c r="Q48" s="110">
        <f>[44]Maio!$J$20</f>
        <v>35.64</v>
      </c>
      <c r="R48" s="110">
        <f>[44]Maio!$J$21</f>
        <v>45.72</v>
      </c>
      <c r="S48" s="110">
        <f>[44]Maio!$J$22</f>
        <v>43.56</v>
      </c>
      <c r="T48" s="110">
        <f>[44]Maio!$J$23</f>
        <v>32.76</v>
      </c>
      <c r="U48" s="110">
        <f>[44]Maio!$J$24</f>
        <v>27</v>
      </c>
      <c r="V48" s="110">
        <f>[44]Maio!$J$25</f>
        <v>31.319999999999997</v>
      </c>
      <c r="W48" s="110">
        <f>[44]Maio!$J$26</f>
        <v>25.56</v>
      </c>
      <c r="X48" s="110">
        <f>[44]Maio!$J$27</f>
        <v>36</v>
      </c>
      <c r="Y48" s="110">
        <f>[44]Maio!$J$28</f>
        <v>31.319999999999997</v>
      </c>
      <c r="Z48" s="110">
        <f>[44]Maio!$J$29</f>
        <v>26.28</v>
      </c>
      <c r="AA48" s="110">
        <f>[44]Maio!$J$30</f>
        <v>34.200000000000003</v>
      </c>
      <c r="AB48" s="110">
        <f>[44]Maio!$J$31</f>
        <v>44.64</v>
      </c>
      <c r="AC48" s="110">
        <f>[44]Maio!$J$32</f>
        <v>65.88000000000001</v>
      </c>
      <c r="AD48" s="110">
        <f>[44]Maio!$J$33</f>
        <v>37.800000000000004</v>
      </c>
      <c r="AE48" s="110">
        <f>[44]Maio!$J$34</f>
        <v>21.96</v>
      </c>
      <c r="AF48" s="110">
        <f>[44]Maio!$J$35</f>
        <v>23.400000000000002</v>
      </c>
      <c r="AG48" s="115">
        <f t="shared" si="2"/>
        <v>65.88000000000001</v>
      </c>
      <c r="AH48" s="114">
        <f t="shared" si="3"/>
        <v>33.781935483870974</v>
      </c>
      <c r="AI48" s="12" t="s">
        <v>35</v>
      </c>
      <c r="AK48" t="s">
        <v>35</v>
      </c>
    </row>
    <row r="49" spans="1:38" x14ac:dyDescent="0.2">
      <c r="A49" s="48" t="s">
        <v>20</v>
      </c>
      <c r="B49" s="110">
        <f>[45]Maio!$J$5</f>
        <v>16.920000000000002</v>
      </c>
      <c r="C49" s="110">
        <f>[45]Maio!$J$6</f>
        <v>20.16</v>
      </c>
      <c r="D49" s="110">
        <f>[45]Maio!$J$7</f>
        <v>16.559999999999999</v>
      </c>
      <c r="E49" s="110">
        <f>[45]Maio!$J$8</f>
        <v>17.28</v>
      </c>
      <c r="F49" s="110">
        <f>[45]Maio!$J$9</f>
        <v>20.16</v>
      </c>
      <c r="G49" s="110">
        <f>[45]Maio!$J$10</f>
        <v>20.52</v>
      </c>
      <c r="H49" s="110">
        <f>[45]Maio!$J$11</f>
        <v>19.440000000000001</v>
      </c>
      <c r="I49" s="110">
        <f>[45]Maio!$J$12</f>
        <v>23.759999999999998</v>
      </c>
      <c r="J49" s="110">
        <f>[45]Maio!$J$13</f>
        <v>25.56</v>
      </c>
      <c r="K49" s="110">
        <f>[45]Maio!$J$14</f>
        <v>24.840000000000003</v>
      </c>
      <c r="L49" s="110">
        <f>[45]Maio!$J$15</f>
        <v>22.32</v>
      </c>
      <c r="M49" s="110">
        <f>[45]Maio!$J$16</f>
        <v>18.720000000000002</v>
      </c>
      <c r="N49" s="110">
        <f>[45]Maio!$J$17</f>
        <v>24.12</v>
      </c>
      <c r="O49" s="110">
        <f>[45]Maio!$J$18</f>
        <v>20.16</v>
      </c>
      <c r="P49" s="110">
        <f>[45]Maio!$J$19</f>
        <v>20.88</v>
      </c>
      <c r="Q49" s="110">
        <f>[45]Maio!$J$20</f>
        <v>23.759999999999998</v>
      </c>
      <c r="R49" s="110">
        <f>[45]Maio!$J$21</f>
        <v>29.880000000000003</v>
      </c>
      <c r="S49" s="110">
        <f>[45]Maio!$J$22</f>
        <v>35.64</v>
      </c>
      <c r="T49" s="110">
        <f>[45]Maio!$J$23</f>
        <v>20.88</v>
      </c>
      <c r="U49" s="110">
        <f>[45]Maio!$J$24</f>
        <v>21.96</v>
      </c>
      <c r="V49" s="110">
        <f>[45]Maio!$J$25</f>
        <v>19.8</v>
      </c>
      <c r="W49" s="110">
        <f>[45]Maio!$J$26</f>
        <v>20.16</v>
      </c>
      <c r="X49" s="110">
        <f>[45]Maio!$J$27</f>
        <v>15.48</v>
      </c>
      <c r="Y49" s="110">
        <f>[45]Maio!$J$28</f>
        <v>18</v>
      </c>
      <c r="Z49" s="110">
        <f>[45]Maio!$J$29</f>
        <v>23.040000000000003</v>
      </c>
      <c r="AA49" s="110">
        <f>[45]Maio!$J$30</f>
        <v>28.08</v>
      </c>
      <c r="AB49" s="110">
        <f>[45]Maio!$J$31</f>
        <v>34.92</v>
      </c>
      <c r="AC49" s="110">
        <f>[45]Maio!$J$32</f>
        <v>32.76</v>
      </c>
      <c r="AD49" s="110">
        <f>[45]Maio!$J$33</f>
        <v>23.400000000000002</v>
      </c>
      <c r="AE49" s="110">
        <f>[45]Maio!$J$34</f>
        <v>15.48</v>
      </c>
      <c r="AF49" s="110">
        <f>[45]Maio!$J$35</f>
        <v>14.04</v>
      </c>
      <c r="AG49" s="115">
        <f t="shared" si="2"/>
        <v>35.64</v>
      </c>
      <c r="AH49" s="114">
        <f t="shared" si="3"/>
        <v>22.215483870967741</v>
      </c>
      <c r="AL49" t="s">
        <v>35</v>
      </c>
    </row>
    <row r="50" spans="1:38" s="5" customFormat="1" ht="17.100000000000001" customHeight="1" x14ac:dyDescent="0.2">
      <c r="A50" s="49" t="s">
        <v>24</v>
      </c>
      <c r="B50" s="111">
        <f t="shared" ref="B50:AF50" si="6">MAX(B5:B49)</f>
        <v>37.080000000000005</v>
      </c>
      <c r="C50" s="111">
        <f t="shared" si="6"/>
        <v>34.200000000000003</v>
      </c>
      <c r="D50" s="111">
        <f t="shared" si="6"/>
        <v>37.440000000000005</v>
      </c>
      <c r="E50" s="111">
        <f t="shared" si="6"/>
        <v>46.080000000000005</v>
      </c>
      <c r="F50" s="111">
        <f t="shared" si="6"/>
        <v>45</v>
      </c>
      <c r="G50" s="111">
        <f t="shared" si="6"/>
        <v>38.880000000000003</v>
      </c>
      <c r="H50" s="111">
        <f t="shared" si="6"/>
        <v>37.080000000000005</v>
      </c>
      <c r="I50" s="111">
        <f t="shared" si="6"/>
        <v>53.64</v>
      </c>
      <c r="J50" s="111">
        <f t="shared" si="6"/>
        <v>69.84</v>
      </c>
      <c r="K50" s="111">
        <f t="shared" si="6"/>
        <v>56.519999999999996</v>
      </c>
      <c r="L50" s="111">
        <f t="shared" si="6"/>
        <v>38.519999999999996</v>
      </c>
      <c r="M50" s="111">
        <f t="shared" si="6"/>
        <v>43.2</v>
      </c>
      <c r="N50" s="111">
        <f t="shared" si="6"/>
        <v>52.2</v>
      </c>
      <c r="O50" s="111">
        <f t="shared" si="6"/>
        <v>41.04</v>
      </c>
      <c r="P50" s="111">
        <f t="shared" si="6"/>
        <v>43.2</v>
      </c>
      <c r="Q50" s="111">
        <f t="shared" si="6"/>
        <v>39.96</v>
      </c>
      <c r="R50" s="111">
        <f t="shared" si="6"/>
        <v>45.72</v>
      </c>
      <c r="S50" s="111">
        <f t="shared" si="6"/>
        <v>63</v>
      </c>
      <c r="T50" s="111">
        <f t="shared" si="6"/>
        <v>50.04</v>
      </c>
      <c r="U50" s="111">
        <f t="shared" si="6"/>
        <v>29.880000000000003</v>
      </c>
      <c r="V50" s="111">
        <f t="shared" si="6"/>
        <v>45.72</v>
      </c>
      <c r="W50" s="111">
        <f t="shared" si="6"/>
        <v>50.04</v>
      </c>
      <c r="X50" s="111">
        <f t="shared" si="6"/>
        <v>36</v>
      </c>
      <c r="Y50" s="111">
        <f t="shared" si="6"/>
        <v>42.480000000000004</v>
      </c>
      <c r="Z50" s="111">
        <f t="shared" si="6"/>
        <v>39.96</v>
      </c>
      <c r="AA50" s="111">
        <f t="shared" si="6"/>
        <v>39.6</v>
      </c>
      <c r="AB50" s="111">
        <f t="shared" si="6"/>
        <v>56.88</v>
      </c>
      <c r="AC50" s="111">
        <f t="shared" si="6"/>
        <v>109.08</v>
      </c>
      <c r="AD50" s="111">
        <f t="shared" si="6"/>
        <v>49.32</v>
      </c>
      <c r="AE50" s="111">
        <f t="shared" si="6"/>
        <v>28.8</v>
      </c>
      <c r="AF50" s="111">
        <f t="shared" si="6"/>
        <v>25.92</v>
      </c>
      <c r="AG50" s="115">
        <f>MAX(AG5:AG49)</f>
        <v>109.08</v>
      </c>
      <c r="AH50" s="114">
        <f>AVERAGE(AH5:AH49)</f>
        <v>29.122813771966577</v>
      </c>
    </row>
    <row r="51" spans="1:38" x14ac:dyDescent="0.2">
      <c r="A51" s="105" t="s">
        <v>227</v>
      </c>
      <c r="B51" s="39"/>
      <c r="C51" s="39"/>
      <c r="D51" s="39"/>
      <c r="E51" s="39"/>
      <c r="F51" s="39"/>
      <c r="G51" s="39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45"/>
      <c r="AE51" s="50"/>
      <c r="AF51" s="50"/>
      <c r="AG51" s="43"/>
      <c r="AH51" s="44"/>
      <c r="AK51" t="s">
        <v>35</v>
      </c>
    </row>
    <row r="52" spans="1:38" x14ac:dyDescent="0.2">
      <c r="A52" s="105" t="s">
        <v>228</v>
      </c>
      <c r="B52" s="40"/>
      <c r="C52" s="40"/>
      <c r="D52" s="40"/>
      <c r="E52" s="40"/>
      <c r="F52" s="40"/>
      <c r="G52" s="40"/>
      <c r="H52" s="40"/>
      <c r="I52" s="40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8"/>
      <c r="U52" s="98"/>
      <c r="V52" s="98"/>
      <c r="W52" s="98"/>
      <c r="X52" s="98"/>
      <c r="Y52" s="96"/>
      <c r="Z52" s="96"/>
      <c r="AA52" s="96"/>
      <c r="AB52" s="96"/>
      <c r="AC52" s="96"/>
      <c r="AD52" s="96"/>
      <c r="AE52" s="96"/>
      <c r="AF52" s="96"/>
      <c r="AG52" s="43"/>
      <c r="AH52" s="42"/>
    </row>
    <row r="53" spans="1:38" x14ac:dyDescent="0.2">
      <c r="A53" s="41"/>
      <c r="B53" s="96"/>
      <c r="C53" s="96"/>
      <c r="D53" s="96"/>
      <c r="E53" s="96"/>
      <c r="F53" s="96"/>
      <c r="G53" s="96"/>
      <c r="H53" s="96"/>
      <c r="I53" s="96"/>
      <c r="J53" s="97"/>
      <c r="K53" s="97"/>
      <c r="L53" s="97"/>
      <c r="M53" s="97"/>
      <c r="N53" s="97"/>
      <c r="O53" s="97"/>
      <c r="P53" s="97"/>
      <c r="Q53" s="96"/>
      <c r="R53" s="96"/>
      <c r="S53" s="96"/>
      <c r="T53" s="99"/>
      <c r="U53" s="99"/>
      <c r="V53" s="99"/>
      <c r="W53" s="99"/>
      <c r="X53" s="99"/>
      <c r="Y53" s="96"/>
      <c r="Z53" s="96"/>
      <c r="AA53" s="96"/>
      <c r="AB53" s="96"/>
      <c r="AC53" s="96"/>
      <c r="AD53" s="45"/>
      <c r="AE53" s="45"/>
      <c r="AF53" s="45"/>
      <c r="AG53" s="43"/>
      <c r="AH53" s="42"/>
    </row>
    <row r="54" spans="1:38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45"/>
      <c r="AE54" s="45"/>
      <c r="AF54" s="45"/>
      <c r="AG54" s="43"/>
      <c r="AH54" s="74"/>
    </row>
    <row r="55" spans="1:38" x14ac:dyDescent="0.2">
      <c r="A55" s="41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45"/>
      <c r="AF55" s="45"/>
      <c r="AG55" s="43"/>
      <c r="AH55" s="44"/>
      <c r="AK55" t="s">
        <v>35</v>
      </c>
    </row>
    <row r="56" spans="1:38" x14ac:dyDescent="0.2">
      <c r="A56" s="41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46"/>
      <c r="AF56" s="46"/>
      <c r="AG56" s="43"/>
      <c r="AH56" s="44"/>
    </row>
    <row r="57" spans="1:38" ht="13.5" thickBot="1" x14ac:dyDescent="0.25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3"/>
      <c r="AH57" s="75"/>
    </row>
    <row r="58" spans="1:38" x14ac:dyDescent="0.2">
      <c r="AG58" s="7"/>
    </row>
    <row r="60" spans="1:38" x14ac:dyDescent="0.2">
      <c r="AL60" s="12" t="s">
        <v>35</v>
      </c>
    </row>
    <row r="61" spans="1:38" x14ac:dyDescent="0.2">
      <c r="R61" s="2" t="s">
        <v>35</v>
      </c>
      <c r="S61" s="2" t="s">
        <v>35</v>
      </c>
    </row>
    <row r="62" spans="1:38" x14ac:dyDescent="0.2">
      <c r="N62" s="2" t="s">
        <v>35</v>
      </c>
      <c r="O62" s="2" t="s">
        <v>35</v>
      </c>
      <c r="S62" s="2" t="s">
        <v>35</v>
      </c>
      <c r="AK62" t="s">
        <v>35</v>
      </c>
    </row>
    <row r="63" spans="1:38" x14ac:dyDescent="0.2">
      <c r="N63" s="2" t="s">
        <v>35</v>
      </c>
    </row>
    <row r="64" spans="1:38" x14ac:dyDescent="0.2">
      <c r="G64" s="2" t="s">
        <v>35</v>
      </c>
    </row>
    <row r="65" spans="7:38" x14ac:dyDescent="0.2">
      <c r="L65" s="2" t="s">
        <v>35</v>
      </c>
      <c r="M65" s="2" t="s">
        <v>35</v>
      </c>
      <c r="O65" s="2" t="s">
        <v>35</v>
      </c>
      <c r="P65" s="2" t="s">
        <v>35</v>
      </c>
      <c r="W65" s="2" t="s">
        <v>200</v>
      </c>
      <c r="AA65" s="2" t="s">
        <v>35</v>
      </c>
      <c r="AC65" s="2" t="s">
        <v>35</v>
      </c>
      <c r="AH65" s="1" t="s">
        <v>35</v>
      </c>
      <c r="AJ65" s="12" t="s">
        <v>35</v>
      </c>
    </row>
    <row r="66" spans="7:38" x14ac:dyDescent="0.2">
      <c r="K66" s="2" t="s">
        <v>35</v>
      </c>
    </row>
    <row r="67" spans="7:38" x14ac:dyDescent="0.2">
      <c r="K67" s="2" t="s">
        <v>35</v>
      </c>
    </row>
    <row r="68" spans="7:38" x14ac:dyDescent="0.2">
      <c r="G68" s="2" t="s">
        <v>35</v>
      </c>
      <c r="H68" s="2" t="s">
        <v>35</v>
      </c>
    </row>
    <row r="69" spans="7:38" x14ac:dyDescent="0.2">
      <c r="P69" s="2" t="s">
        <v>35</v>
      </c>
    </row>
    <row r="71" spans="7:38" x14ac:dyDescent="0.2">
      <c r="H71" s="2" t="s">
        <v>35</v>
      </c>
      <c r="Z71" s="2" t="s">
        <v>35</v>
      </c>
      <c r="AL71" t="s">
        <v>35</v>
      </c>
    </row>
    <row r="72" spans="7:38" x14ac:dyDescent="0.2">
      <c r="I72" s="2" t="s">
        <v>35</v>
      </c>
      <c r="T72" s="2" t="s">
        <v>35</v>
      </c>
    </row>
  </sheetData>
  <mergeCells count="34">
    <mergeCell ref="A1:AH1"/>
    <mergeCell ref="AF3:AF4"/>
    <mergeCell ref="B2:AH2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TempInst</vt:lpstr>
      <vt:lpstr>TempMax</vt:lpstr>
      <vt:lpstr>TempMin</vt:lpstr>
      <vt:lpstr>UmidInst</vt:lpstr>
      <vt:lpstr>UmidMax</vt:lpstr>
      <vt:lpstr>UmidMin</vt:lpstr>
      <vt:lpstr>VelVentoMax</vt:lpstr>
      <vt:lpstr>DirVento</vt:lpstr>
      <vt:lpstr>RajadaVento</vt:lpstr>
      <vt:lpstr>Chuva</vt:lpstr>
      <vt:lpstr>ESTAÇÃO METEOROLÓGICA</vt:lpstr>
      <vt:lpstr>Chuva!Area_de_impressao</vt:lpstr>
      <vt:lpstr>DirVento!Area_de_impressao</vt:lpstr>
      <vt:lpstr>RajadaVento!Area_de_impressao</vt:lpstr>
      <vt:lpstr>TempInst!Area_de_impressao</vt:lpstr>
      <vt:lpstr>TempMax!Area_de_impressao</vt:lpstr>
      <vt:lpstr>TempMin!Area_de_impressao</vt:lpstr>
      <vt:lpstr>UmidInst!Area_de_impressao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Alexandre Pontes Amaro</cp:lastModifiedBy>
  <cp:lastPrinted>2018-11-22T17:22:01Z</cp:lastPrinted>
  <dcterms:created xsi:type="dcterms:W3CDTF">2008-08-15T13:32:29Z</dcterms:created>
  <dcterms:modified xsi:type="dcterms:W3CDTF">2025-10-20T17:15:08Z</dcterms:modified>
</cp:coreProperties>
</file>